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F4EF7281-CECA-42D7-95A3-7B6A075A908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7" hidden="1">'공회전과다 명단'!$A$9:$M$39</definedName>
    <definedName name="_xlnm._FilterDatabase" localSheetId="4" hidden="1">운전자별!$A$4:$R$109</definedName>
    <definedName name="_xlnm._FilterDatabase" localSheetId="3" hidden="1">차량별!$A$4:$AY$4</definedName>
    <definedName name="_xlnm.Print_Area" localSheetId="4">운전자별!$A$1:$R$109</definedName>
    <definedName name="_xlnm.Print_Area" localSheetId="1">종합!$A$1:$L$137</definedName>
    <definedName name="_xlnm.Print_Area" localSheetId="3">차량별!$A$1:$T$51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8" i="12" l="1"/>
  <c r="T67" i="12"/>
  <c r="N44" i="12" l="1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B6" i="60"/>
  <c r="B7" i="60"/>
  <c r="B8" i="60"/>
  <c r="B9" i="60"/>
  <c r="B10" i="60"/>
  <c r="B5" i="60"/>
  <c r="F49" i="60" l="1"/>
  <c r="F17" i="60"/>
  <c r="F23" i="60"/>
  <c r="F15" i="60"/>
  <c r="F47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51" i="60"/>
  <c r="F11" i="60"/>
  <c r="F40" i="60"/>
  <c r="F32" i="60"/>
  <c r="F13" i="60"/>
  <c r="F50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47" i="12" a="1"/>
  <c r="J47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B128" i="12" l="1"/>
  <c r="B129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F8" i="60" l="1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N40" i="12" l="1"/>
  <c r="B125" i="12" l="1"/>
  <c r="B126" i="12"/>
  <c r="I126" i="12" s="1"/>
  <c r="B127" i="12"/>
  <c r="B122" i="12"/>
  <c r="B123" i="12"/>
  <c r="B124" i="12"/>
  <c r="B121" i="12" l="1"/>
  <c r="J10" i="12" l="1"/>
  <c r="J29" i="12" s="1"/>
  <c r="K25" i="12"/>
  <c r="N47" i="12" a="1"/>
  <c r="N47" i="12" l="1"/>
  <c r="N43" i="12"/>
  <c r="N42" i="12"/>
  <c r="N41" i="12"/>
  <c r="D25" i="12"/>
  <c r="H47" i="12" a="1"/>
  <c r="D47" i="12" a="1"/>
  <c r="G47" i="12" a="1"/>
  <c r="F47" i="12" a="1"/>
  <c r="I47" i="12" a="1"/>
  <c r="E47" i="12" a="1"/>
  <c r="H47" i="12" l="1"/>
  <c r="G47" i="12"/>
  <c r="F47" i="12"/>
  <c r="D47" i="12"/>
  <c r="E47" i="12"/>
  <c r="I47" i="12"/>
  <c r="K47" i="12" a="1"/>
  <c r="K47" i="12" s="1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24" i="12" l="1"/>
  <c r="D121" i="12"/>
  <c r="D123" i="12"/>
  <c r="F121" i="12"/>
  <c r="G126" i="12"/>
  <c r="G124" i="12"/>
  <c r="I125" i="12"/>
  <c r="F123" i="12"/>
  <c r="D126" i="12"/>
  <c r="J127" i="12"/>
  <c r="I124" i="12"/>
  <c r="E125" i="12"/>
  <c r="G127" i="12"/>
  <c r="G121" i="12"/>
  <c r="I122" i="12"/>
  <c r="I127" i="12"/>
  <c r="E126" i="12"/>
  <c r="H121" i="12"/>
  <c r="H124" i="12"/>
  <c r="G123" i="12"/>
  <c r="D122" i="12"/>
  <c r="H127" i="12"/>
  <c r="E127" i="12"/>
  <c r="F122" i="12"/>
  <c r="J122" i="12"/>
  <c r="I128" i="12"/>
  <c r="D128" i="12"/>
  <c r="D125" i="12"/>
  <c r="E122" i="12"/>
  <c r="H125" i="12"/>
  <c r="H123" i="12"/>
  <c r="J126" i="12"/>
  <c r="G125" i="12"/>
  <c r="F127" i="12"/>
  <c r="H129" i="12"/>
  <c r="J121" i="12"/>
  <c r="E128" i="12"/>
  <c r="G129" i="12"/>
  <c r="I121" i="12"/>
  <c r="H128" i="12"/>
  <c r="E121" i="12"/>
  <c r="H126" i="12"/>
  <c r="D124" i="12"/>
  <c r="J128" i="12"/>
  <c r="F124" i="12"/>
  <c r="H122" i="12"/>
  <c r="J129" i="12"/>
  <c r="F126" i="12"/>
  <c r="E123" i="12"/>
  <c r="I123" i="12"/>
  <c r="D127" i="12"/>
  <c r="F125" i="12"/>
  <c r="I129" i="12"/>
  <c r="F129" i="12"/>
  <c r="G128" i="12"/>
  <c r="D129" i="12"/>
  <c r="F128" i="12"/>
  <c r="E129" i="12"/>
  <c r="G122" i="12"/>
  <c r="J125" i="12"/>
  <c r="J124" i="12"/>
  <c r="J12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<sst xmlns="http://schemas.openxmlformats.org/spreadsheetml/2006/main" count="3043" uniqueCount="663">
  <si>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</si>
  <si>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</si>
  <si>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</si>
  <si>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</si>
  <si>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</si>
  <si>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</si>
  <si>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</si>
  <si>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</si>
  <si>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</si>
  <si>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</si>
  <si>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</si>
  <si>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</si>
  <si>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</si>
  <si>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</si>
  <si>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</si>
  <si>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</si>
  <si>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</si>
  <si>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</si>
  <si>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</si>
  <si>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</si>
  <si>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</si>
  <si>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</si>
  <si>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</si>
  <si>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</si>
  <si>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</si>
  <si>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</si>
  <si>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</si>
  <si>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</si>
  <si>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</si>
  <si>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</si>
  <si>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</si>
  <si>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</si>
  <si>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</si>
  <si>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</si>
  <si>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</si>
  <si>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</si>
  <si>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</si>
  <si>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</si>
  <si>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</si>
  <si>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</si>
  <si>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</si>
  <si>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</si>
  <si>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</si>
  <si>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</si>
  <si>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</si>
  <si>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</si>
  <si>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</si>
  <si>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</si>
  <si>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</si>
  <si>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</si>
  <si>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</si>
  <si>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</si>
  <si>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</si>
  <si>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</si>
  <si>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</si>
  <si>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</si>
  <si>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</si>
  <si>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</si>
  <si>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</si>
  <si>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</si>
  <si>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</si>
  <si>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</si>
  <si>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</si>
  <si>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</si>
  <si>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</si>
  <si>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</si>
  <si>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</si>
  <si>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</si>
  <si>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</si>
  <si>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</si>
  <si>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</si>
  <si>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</si>
  <si>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</si>
  <si>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</si>
  <si>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</si>
  <si>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</si>
  <si>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</si>
  <si>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</si>
  <si>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</si>
  <si>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</si>
  <si>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</si>
  <si>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</si>
  <si>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</si>
  <si>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</si>
  <si>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</si>
  <si>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</si>
  <si>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</si>
  <si>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</si>
  <si>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</si>
  <si>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</si>
  <si>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</si>
  <si>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</si>
  <si>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</si>
  <si>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</si>
  <si>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</si>
  <si>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</si>
  <si>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</si>
  <si>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</si>
  <si>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</si>
  <si>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</si>
  <si>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</si>
  <si>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</si>
  <si>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</si>
  <si>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</si>
  <si>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</si>
  <si>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</si>
  <si>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</si>
  <si>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</si>
  <si>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</si>
  <si>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</si>
  <si>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</si>
  <si>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</si>
  <si>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</si>
  <si>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</si>
  <si>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</si>
  <si>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</si>
  <si>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</si>
  <si>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</si>
  <si>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</si>
  <si>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명진교통</t>
  </si>
  <si>
    <t>522</t>
  </si>
  <si>
    <t>565</t>
  </si>
  <si>
    <t>585</t>
  </si>
  <si>
    <t>591</t>
  </si>
  <si>
    <t>592</t>
  </si>
  <si>
    <t>594</t>
  </si>
  <si>
    <t>순환52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</si>
  <si>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</si>
  <si>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</si>
  <si>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</si>
  <si>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</si>
  <si>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</si>
  <si>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</si>
  <si>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</si>
  <si>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</si>
  <si>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</si>
  <si>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</si>
  <si>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</si>
  <si>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</si>
  <si>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</si>
  <si>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</si>
  <si>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</si>
  <si>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</si>
  <si>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</si>
  <si>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</si>
  <si>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</si>
  <si>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</si>
  <si>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</si>
  <si>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</si>
  <si>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</si>
  <si>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</si>
  <si>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</si>
  <si>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</si>
  <si>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</si>
  <si>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</si>
  <si>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</si>
  <si>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</si>
  <si>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</si>
  <si>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</si>
  <si>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</si>
  <si>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</si>
  <si>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</si>
  <si>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</si>
  <si>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</si>
  <si>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</si>
  <si>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</si>
  <si>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</si>
  <si>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</si>
  <si>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</si>
  <si>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</si>
  <si>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</si>
  <si>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</si>
  <si>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</si>
  <si>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</si>
  <si>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</si>
  <si>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</si>
  <si>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</si>
  <si>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</si>
  <si>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</si>
  <si>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</si>
  <si>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</si>
  <si>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</si>
  <si>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</si>
  <si>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</si>
  <si>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</si>
  <si>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</si>
  <si>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</si>
  <si>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</si>
  <si>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</si>
  <si>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</si>
  <si>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</si>
  <si>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</si>
  <si>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</si>
  <si>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</si>
  <si>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</si>
  <si>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</si>
  <si>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</si>
  <si>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</si>
  <si>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중형</t>
  </si>
  <si>
    <t>운전자코드</t>
  </si>
  <si>
    <t>맥스거리코드</t>
  </si>
  <si>
    <t>최대주행거리</t>
  </si>
  <si>
    <t>[TIP!!] 특별관리 운행사원 관리하려면?</t>
  </si>
  <si>
    <t>d</t>
    <phoneticPr fontId="2" type="noConversion"/>
  </si>
  <si>
    <t>[24년 7월] 공회전과다 명단</t>
    <phoneticPr fontId="2" type="noConversion"/>
  </si>
  <si>
    <t>명진교통</t>
    <phoneticPr fontId="2" type="noConversion"/>
  </si>
  <si>
    <t>71바5702</t>
  </si>
  <si>
    <t>522522</t>
  </si>
  <si>
    <t>명진교통522D2</t>
  </si>
  <si>
    <t>71바5706</t>
  </si>
  <si>
    <t>명진교통522B2</t>
  </si>
  <si>
    <t>71바5708</t>
  </si>
  <si>
    <t>71바5710</t>
  </si>
  <si>
    <t>WC</t>
  </si>
  <si>
    <t>71바5711</t>
  </si>
  <si>
    <t>명진교통522C1</t>
  </si>
  <si>
    <t>71바5713</t>
  </si>
  <si>
    <t>명진교통522S1</t>
  </si>
  <si>
    <t>71바5715</t>
  </si>
  <si>
    <t>명진교통522B1</t>
  </si>
  <si>
    <t>71바5721</t>
  </si>
  <si>
    <t>명진교통522D1</t>
  </si>
  <si>
    <t>명진교통522F1</t>
  </si>
  <si>
    <t>71바5801</t>
  </si>
  <si>
    <t>565565</t>
  </si>
  <si>
    <t>명진교통565C1</t>
  </si>
  <si>
    <t>71바5802</t>
  </si>
  <si>
    <t>명진교통565B2</t>
  </si>
  <si>
    <t>71바5804</t>
  </si>
  <si>
    <t>명진교통565D1</t>
  </si>
  <si>
    <t>71바5805</t>
  </si>
  <si>
    <t>명진교통565B1</t>
  </si>
  <si>
    <t>71바5806</t>
  </si>
  <si>
    <t>71바5810</t>
  </si>
  <si>
    <t>71바7251</t>
  </si>
  <si>
    <t>585585</t>
  </si>
  <si>
    <t>명진교통585S1</t>
  </si>
  <si>
    <t>71바7252</t>
  </si>
  <si>
    <t>명진교통585C1</t>
  </si>
  <si>
    <t>71바7254</t>
  </si>
  <si>
    <t>명진교통585B1</t>
  </si>
  <si>
    <t>71바7255</t>
  </si>
  <si>
    <t>71바7257</t>
  </si>
  <si>
    <t>명진교통585C2</t>
  </si>
  <si>
    <t>71바7258</t>
  </si>
  <si>
    <t>명진교통585C3</t>
  </si>
  <si>
    <t>72바1948</t>
  </si>
  <si>
    <t>명진교통585C4</t>
  </si>
  <si>
    <t>71바5453</t>
  </si>
  <si>
    <t>591591</t>
  </si>
  <si>
    <t>명진교통591S2</t>
  </si>
  <si>
    <t>71바5454</t>
  </si>
  <si>
    <t>명진교통591B2</t>
  </si>
  <si>
    <t>71바5455</t>
  </si>
  <si>
    <t>명진교통591S1</t>
  </si>
  <si>
    <t>71바5459</t>
  </si>
  <si>
    <t>명진교통591B1</t>
  </si>
  <si>
    <t>71바7256</t>
  </si>
  <si>
    <t>명진교통591A1</t>
  </si>
  <si>
    <t>72바1869</t>
  </si>
  <si>
    <t>명진교통591F1</t>
  </si>
  <si>
    <t>71바5351</t>
  </si>
  <si>
    <t>592592</t>
  </si>
  <si>
    <t>명진교통592B2</t>
  </si>
  <si>
    <t>71바5352</t>
  </si>
  <si>
    <t>명진교통592B1</t>
  </si>
  <si>
    <t>71바5353</t>
  </si>
  <si>
    <t>명진교통592S1</t>
  </si>
  <si>
    <t>71바5354</t>
  </si>
  <si>
    <t>명진교통592A1</t>
  </si>
  <si>
    <t>71바5355</t>
  </si>
  <si>
    <t>71바5356</t>
  </si>
  <si>
    <t>명진교통592S2</t>
  </si>
  <si>
    <t>71바5357</t>
  </si>
  <si>
    <t>명진교통592B3</t>
  </si>
  <si>
    <t>71바5358</t>
  </si>
  <si>
    <t>명진교통592C1</t>
  </si>
  <si>
    <t>71바5363</t>
  </si>
  <si>
    <t>명진교통592B4</t>
  </si>
  <si>
    <t>71바5359</t>
  </si>
  <si>
    <t>594594</t>
  </si>
  <si>
    <t>명진교통594B1</t>
  </si>
  <si>
    <t>71바5361</t>
  </si>
  <si>
    <t>명진교통594B2</t>
  </si>
  <si>
    <t>71바5364</t>
  </si>
  <si>
    <t>596</t>
  </si>
  <si>
    <t>71바5360</t>
  </si>
  <si>
    <t>596596</t>
  </si>
  <si>
    <t>71바5365</t>
  </si>
  <si>
    <t>명진교통596B1</t>
  </si>
  <si>
    <t>71바5704</t>
  </si>
  <si>
    <t>순환52순환52</t>
  </si>
  <si>
    <t>명진교통순환52C2</t>
  </si>
  <si>
    <t>71바5705</t>
  </si>
  <si>
    <t>71바5720</t>
  </si>
  <si>
    <t>71바5707</t>
  </si>
  <si>
    <t>72바1890</t>
  </si>
  <si>
    <t>강만일</t>
  </si>
  <si>
    <t>5097476</t>
  </si>
  <si>
    <t>강부원</t>
  </si>
  <si>
    <t>5092521</t>
  </si>
  <si>
    <t>고복수</t>
  </si>
  <si>
    <t>5097172</t>
  </si>
  <si>
    <t>곽동석</t>
  </si>
  <si>
    <t>5098234</t>
  </si>
  <si>
    <t>곽순근</t>
  </si>
  <si>
    <t>5093244</t>
  </si>
  <si>
    <t>권오경</t>
  </si>
  <si>
    <t>5094187</t>
  </si>
  <si>
    <t>김광만</t>
  </si>
  <si>
    <t>5098205</t>
  </si>
  <si>
    <t>김국중</t>
  </si>
  <si>
    <t>5092293</t>
  </si>
  <si>
    <t>김기남</t>
  </si>
  <si>
    <t>5093838</t>
  </si>
  <si>
    <t>김남룡</t>
  </si>
  <si>
    <t>5091330</t>
  </si>
  <si>
    <t>김민경</t>
  </si>
  <si>
    <t>5091211</t>
  </si>
  <si>
    <t>김서신</t>
  </si>
  <si>
    <t>5098708</t>
  </si>
  <si>
    <t>김성용</t>
  </si>
  <si>
    <t>5097697</t>
  </si>
  <si>
    <t>김성호</t>
  </si>
  <si>
    <t>5092211</t>
  </si>
  <si>
    <t>김양수</t>
  </si>
  <si>
    <t>5098405</t>
  </si>
  <si>
    <t>김영태</t>
  </si>
  <si>
    <t>5098855</t>
  </si>
  <si>
    <t>김용규</t>
  </si>
  <si>
    <t>5095508</t>
  </si>
  <si>
    <t>김응환</t>
  </si>
  <si>
    <t>5095657</t>
  </si>
  <si>
    <t>김헌영</t>
  </si>
  <si>
    <t>5092650</t>
  </si>
  <si>
    <t>김현중</t>
  </si>
  <si>
    <t>5099462</t>
  </si>
  <si>
    <t>김형태</t>
  </si>
  <si>
    <t>5099907</t>
  </si>
  <si>
    <t>류흥식</t>
  </si>
  <si>
    <t>5094447</t>
  </si>
  <si>
    <t>문용원</t>
  </si>
  <si>
    <t>509481</t>
  </si>
  <si>
    <t>문종성</t>
  </si>
  <si>
    <t>5094985</t>
  </si>
  <si>
    <t>박경배</t>
  </si>
  <si>
    <t>509953</t>
  </si>
  <si>
    <t>박동시</t>
  </si>
  <si>
    <t>5096158</t>
  </si>
  <si>
    <t>박상득</t>
  </si>
  <si>
    <t>5091312</t>
  </si>
  <si>
    <t>박승우</t>
  </si>
  <si>
    <t>5099253</t>
  </si>
  <si>
    <t>박영길</t>
  </si>
  <si>
    <t>5096956</t>
  </si>
  <si>
    <t>박용재</t>
  </si>
  <si>
    <t>5093342</t>
  </si>
  <si>
    <t>박종래</t>
  </si>
  <si>
    <t>5095606</t>
  </si>
  <si>
    <t>박춘자</t>
  </si>
  <si>
    <t>5099271</t>
  </si>
  <si>
    <t>서동원</t>
  </si>
  <si>
    <t>5092448</t>
  </si>
  <si>
    <t>송재웅</t>
  </si>
  <si>
    <t>5095802</t>
  </si>
  <si>
    <t>송정헌</t>
  </si>
  <si>
    <t>5099582</t>
  </si>
  <si>
    <t>심명걸</t>
  </si>
  <si>
    <t>5096391</t>
  </si>
  <si>
    <t>심용석</t>
  </si>
  <si>
    <t>5092848</t>
  </si>
  <si>
    <t>안성순</t>
  </si>
  <si>
    <t>5091212</t>
  </si>
  <si>
    <t>여홍태</t>
  </si>
  <si>
    <t>509322</t>
  </si>
  <si>
    <t>오기상</t>
  </si>
  <si>
    <t>5098977</t>
  </si>
  <si>
    <t>옥유석</t>
  </si>
  <si>
    <t>50925</t>
  </si>
  <si>
    <t>유선민</t>
  </si>
  <si>
    <t>5093992</t>
  </si>
  <si>
    <t>윤길환</t>
  </si>
  <si>
    <t>5092158</t>
  </si>
  <si>
    <t>윤성철</t>
  </si>
  <si>
    <t>5097432</t>
  </si>
  <si>
    <t>윤영철</t>
  </si>
  <si>
    <t>5098567</t>
  </si>
  <si>
    <t>윤은중</t>
  </si>
  <si>
    <t>5092425</t>
  </si>
  <si>
    <t>이강수</t>
  </si>
  <si>
    <t>5092407</t>
  </si>
  <si>
    <t>이규리</t>
  </si>
  <si>
    <t>5098762</t>
  </si>
  <si>
    <t>이기재</t>
  </si>
  <si>
    <t>5091208</t>
  </si>
  <si>
    <t>이상범</t>
  </si>
  <si>
    <t>5097056</t>
  </si>
  <si>
    <t>이성진</t>
  </si>
  <si>
    <t>5091780</t>
  </si>
  <si>
    <t>이신원</t>
  </si>
  <si>
    <t>5091061</t>
  </si>
  <si>
    <t>이용수</t>
  </si>
  <si>
    <t>5094847</t>
  </si>
  <si>
    <t>이정교</t>
  </si>
  <si>
    <t>5093782</t>
  </si>
  <si>
    <t>이종민</t>
  </si>
  <si>
    <t>5099853</t>
  </si>
  <si>
    <t>이중권</t>
  </si>
  <si>
    <t>5091247</t>
  </si>
  <si>
    <t>이진희</t>
  </si>
  <si>
    <t>509412</t>
  </si>
  <si>
    <t>이찬열</t>
  </si>
  <si>
    <t>5092728</t>
  </si>
  <si>
    <t>이형완</t>
  </si>
  <si>
    <t>5096971</t>
  </si>
  <si>
    <t>이흥우</t>
  </si>
  <si>
    <t>5095625</t>
  </si>
  <si>
    <t>임상은</t>
  </si>
  <si>
    <t>5099700</t>
  </si>
  <si>
    <t>임상철</t>
  </si>
  <si>
    <t>5092987</t>
  </si>
  <si>
    <t>임준성</t>
  </si>
  <si>
    <t>5099597</t>
  </si>
  <si>
    <t>장길용</t>
  </si>
  <si>
    <t>5099033</t>
  </si>
  <si>
    <t>장정상</t>
  </si>
  <si>
    <t>5098699</t>
  </si>
  <si>
    <t>전명수</t>
  </si>
  <si>
    <t>5097849</t>
  </si>
  <si>
    <t>전문권</t>
  </si>
  <si>
    <t>5095945</t>
  </si>
  <si>
    <t>전완주</t>
  </si>
  <si>
    <t>5096667</t>
  </si>
  <si>
    <t>정규태</t>
  </si>
  <si>
    <t>5093016</t>
  </si>
  <si>
    <t>정동열</t>
  </si>
  <si>
    <t>5096025</t>
  </si>
  <si>
    <t>정순종</t>
  </si>
  <si>
    <t>50956</t>
  </si>
  <si>
    <t>정원균</t>
  </si>
  <si>
    <t>5098990</t>
  </si>
  <si>
    <t>정원화</t>
  </si>
  <si>
    <t>5091628</t>
  </si>
  <si>
    <t>정진석</t>
  </si>
  <si>
    <t>5094616</t>
  </si>
  <si>
    <t>조선미</t>
  </si>
  <si>
    <t>5096794</t>
  </si>
  <si>
    <t>조성하</t>
  </si>
  <si>
    <t>5091527</t>
  </si>
  <si>
    <t>주영용</t>
  </si>
  <si>
    <t>5099266</t>
  </si>
  <si>
    <t>진병렬</t>
  </si>
  <si>
    <t>5092636</t>
  </si>
  <si>
    <t>진병학</t>
  </si>
  <si>
    <t>5093618</t>
  </si>
  <si>
    <t>차동철</t>
  </si>
  <si>
    <t>5095719</t>
  </si>
  <si>
    <t>차응하</t>
  </si>
  <si>
    <t>5092946</t>
  </si>
  <si>
    <t>최민현</t>
  </si>
  <si>
    <t>5097073</t>
  </si>
  <si>
    <t>최영주</t>
  </si>
  <si>
    <t>5092535</t>
  </si>
  <si>
    <t>최용구</t>
  </si>
  <si>
    <t>5094024</t>
  </si>
  <si>
    <t>최용철</t>
  </si>
  <si>
    <t>5098168</t>
  </si>
  <si>
    <t>최운봉</t>
  </si>
  <si>
    <t>509823</t>
  </si>
  <si>
    <t>최정주</t>
  </si>
  <si>
    <t>5095349</t>
  </si>
  <si>
    <t>최정환</t>
  </si>
  <si>
    <t>5096268</t>
  </si>
  <si>
    <t>최해령</t>
  </si>
  <si>
    <t>5092029</t>
  </si>
  <si>
    <t>한국록</t>
  </si>
  <si>
    <t>5091709</t>
  </si>
  <si>
    <t>한상남</t>
  </si>
  <si>
    <t>5097042</t>
  </si>
  <si>
    <t>한상복</t>
  </si>
  <si>
    <t>5092644</t>
  </si>
  <si>
    <t>허명설</t>
  </si>
  <si>
    <t>5093199</t>
  </si>
  <si>
    <t>허영준</t>
  </si>
  <si>
    <t>5094686</t>
  </si>
  <si>
    <t>홍기철</t>
  </si>
  <si>
    <t>5092478</t>
  </si>
  <si>
    <t>홍삼유</t>
  </si>
  <si>
    <t>5099793</t>
  </si>
  <si>
    <t>홍승표</t>
  </si>
  <si>
    <t>509519</t>
  </si>
  <si>
    <t>황도성</t>
  </si>
  <si>
    <t>5096469</t>
  </si>
  <si>
    <t>황운용</t>
  </si>
  <si>
    <t>5091737</t>
  </si>
  <si>
    <t>8181</t>
  </si>
  <si>
    <t>마니교통81B2</t>
  </si>
  <si>
    <t>=</t>
  </si>
  <si>
    <t>마니교통81B3</t>
  </si>
  <si>
    <t>마니교통예비F14</t>
  </si>
  <si>
    <t>▽</t>
  </si>
  <si>
    <t>명진교통522C2</t>
  </si>
  <si>
    <t>명진교통522D3</t>
  </si>
  <si>
    <t>71바5807</t>
  </si>
  <si>
    <t>명진교통565C2</t>
  </si>
  <si>
    <t>명진교통565C3</t>
  </si>
  <si>
    <t>▲</t>
  </si>
  <si>
    <t>명진교통585A2</t>
  </si>
  <si>
    <t>명진교통585A1</t>
  </si>
  <si>
    <t>명진교통592S3</t>
  </si>
  <si>
    <t>명진교통594C1</t>
  </si>
  <si>
    <t>명진교통596C1</t>
  </si>
  <si>
    <t>5097476396.203</t>
  </si>
  <si>
    <t>50925212243.766</t>
  </si>
  <si>
    <t>50971722423.225</t>
  </si>
  <si>
    <t>50982341036.962</t>
  </si>
  <si>
    <t>50932442228.906</t>
  </si>
  <si>
    <t>50941871918.945</t>
  </si>
  <si>
    <t>50982052568.014</t>
  </si>
  <si>
    <t>5092293593.324</t>
  </si>
  <si>
    <t>50938382274.258</t>
  </si>
  <si>
    <t>5091330157.164</t>
  </si>
  <si>
    <t>5091211792.796</t>
  </si>
  <si>
    <t>김상범</t>
  </si>
  <si>
    <t>5093277</t>
  </si>
  <si>
    <t>50932772302.51</t>
  </si>
  <si>
    <t>5098708414.376</t>
  </si>
  <si>
    <t>50976971491.922</t>
  </si>
  <si>
    <t>5092211394.714</t>
  </si>
  <si>
    <t>5098405522.532</t>
  </si>
  <si>
    <t>50988552175.384</t>
  </si>
  <si>
    <t>50955082949.632</t>
  </si>
  <si>
    <t>50956571963.968</t>
  </si>
  <si>
    <t>김철</t>
  </si>
  <si>
    <t>5091357</t>
  </si>
  <si>
    <t>5091357373.02</t>
  </si>
  <si>
    <t>5092650468.232</t>
  </si>
  <si>
    <t>5099462617.729</t>
  </si>
  <si>
    <t>50999071717.821</t>
  </si>
  <si>
    <t>50944472832.463</t>
  </si>
  <si>
    <t>509481509.501</t>
  </si>
  <si>
    <t>50949852438.722</t>
  </si>
  <si>
    <t>5099533074.601</t>
  </si>
  <si>
    <t>50961582435.174</t>
  </si>
  <si>
    <t>50913121017.524</t>
  </si>
  <si>
    <t>5099253350.744</t>
  </si>
  <si>
    <t>50969561256.921</t>
  </si>
  <si>
    <t>50933422680.33</t>
  </si>
  <si>
    <t>50956061066.509</t>
  </si>
  <si>
    <t>50992711252.15</t>
  </si>
  <si>
    <t>50924482213.103</t>
  </si>
  <si>
    <t>5095802992.141</t>
  </si>
  <si>
    <t>50995821577.359</t>
  </si>
  <si>
    <t>5096391301.566</t>
  </si>
  <si>
    <t>50928485557.043</t>
  </si>
  <si>
    <t>50912122387.016</t>
  </si>
  <si>
    <t>양태익</t>
  </si>
  <si>
    <t>5098061</t>
  </si>
  <si>
    <t>50980611381.396</t>
  </si>
  <si>
    <t>509322230.857</t>
  </si>
  <si>
    <t>50989771026.554</t>
  </si>
  <si>
    <t>509251434.759</t>
  </si>
  <si>
    <t>50939921556.247</t>
  </si>
  <si>
    <t>50921581426.62</t>
  </si>
  <si>
    <t>윤백남</t>
  </si>
  <si>
    <t>5093175</t>
  </si>
  <si>
    <t>50931751368.15</t>
  </si>
  <si>
    <t>5097432692.159</t>
  </si>
  <si>
    <t>50985671166.822</t>
  </si>
  <si>
    <t>50924252780.766</t>
  </si>
  <si>
    <t>50924076003.519</t>
  </si>
  <si>
    <t>50987622668.114</t>
  </si>
  <si>
    <t>50912082048.147</t>
  </si>
  <si>
    <t>이말규</t>
  </si>
  <si>
    <t>5096033</t>
  </si>
  <si>
    <t>5096033198.09</t>
  </si>
  <si>
    <t>5097056239.494</t>
  </si>
  <si>
    <t>50917802190.153</t>
  </si>
  <si>
    <t>50910612347.375</t>
  </si>
  <si>
    <t>50948472544.394</t>
  </si>
  <si>
    <t>5093782922.832</t>
  </si>
  <si>
    <t>50998532058.209</t>
  </si>
  <si>
    <t>5091247252.411</t>
  </si>
  <si>
    <t>5094122370.679</t>
  </si>
  <si>
    <t>50927283026.191</t>
  </si>
  <si>
    <t>50969712697.715</t>
  </si>
  <si>
    <t>50956252052.462</t>
  </si>
  <si>
    <t>50997003383.383</t>
  </si>
  <si>
    <t>50929872817.486</t>
  </si>
  <si>
    <t>50995971650.73</t>
  </si>
  <si>
    <t>50990332258.046</t>
  </si>
  <si>
    <t>50986992768.921</t>
  </si>
  <si>
    <t>50978491153.791</t>
  </si>
  <si>
    <t>50959451981.664</t>
  </si>
  <si>
    <t>50966671606.904</t>
  </si>
  <si>
    <t>50930162546.335</t>
  </si>
  <si>
    <t>5096025608.596</t>
  </si>
  <si>
    <t>50956874.497</t>
  </si>
  <si>
    <t>50989901149.827</t>
  </si>
  <si>
    <t>50916281087.881</t>
  </si>
  <si>
    <t>50946161709.895</t>
  </si>
  <si>
    <t>5096794403.99</t>
  </si>
  <si>
    <t>50915276439.969</t>
  </si>
  <si>
    <t>5099266831.462</t>
  </si>
  <si>
    <t>50926362440.434</t>
  </si>
  <si>
    <t>5093618355.947</t>
  </si>
  <si>
    <t>5095719368.962</t>
  </si>
  <si>
    <t>50929461986.665</t>
  </si>
  <si>
    <t>5097073601.452</t>
  </si>
  <si>
    <t>50925351225.97</t>
  </si>
  <si>
    <t>50940241638.25</t>
  </si>
  <si>
    <t>50981681469.488</t>
  </si>
  <si>
    <t>5098231202.565</t>
  </si>
  <si>
    <t>50953492197.393</t>
  </si>
  <si>
    <t>50962681993.317</t>
  </si>
  <si>
    <t>5092029424.009</t>
  </si>
  <si>
    <t>5091709638.311</t>
  </si>
  <si>
    <t>50970422145.568</t>
  </si>
  <si>
    <t>50926446413.676</t>
  </si>
  <si>
    <t>5093199641.572</t>
  </si>
  <si>
    <t>50946862263.791</t>
  </si>
  <si>
    <t>50924782248.309</t>
  </si>
  <si>
    <t>5099793843.933</t>
  </si>
  <si>
    <t>5095191955.211</t>
  </si>
  <si>
    <t>황남규</t>
  </si>
  <si>
    <t>509869</t>
  </si>
  <si>
    <t>509869303.341</t>
  </si>
  <si>
    <t>5096469206.19</t>
  </si>
  <si>
    <t>50917372853.484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</si>
  <si>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</si>
  <si>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</si>
  <si>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</si>
  <si>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</si>
  <si>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</si>
  <si>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0%(0명)</t>
  </si>
  <si>
    <t>14%(1명)</t>
  </si>
  <si>
    <t>33%(1명)</t>
  </si>
  <si>
    <t>33%(2명)</t>
  </si>
  <si>
    <t>11%(1명)</t>
  </si>
  <si>
    <t>33%(3명)</t>
  </si>
  <si>
    <t>17%(1명)</t>
  </si>
  <si>
    <t>43%(3명)</t>
  </si>
  <si>
    <t>50%(4명)</t>
  </si>
  <si>
    <t>22%(2명)</t>
  </si>
  <si>
    <t>29%(2명)</t>
  </si>
  <si>
    <t>38%(3명)</t>
  </si>
  <si>
    <t>67%(2명)</t>
  </si>
  <si>
    <t>13%(1명)</t>
  </si>
  <si>
    <t>17%(1명)</t>
    <phoneticPr fontId="2" type="noConversion"/>
  </si>
  <si>
    <t>0%(0명)</t>
    <phoneticPr fontId="2" type="noConversion"/>
  </si>
  <si>
    <t>33%(2명)</t>
    <phoneticPr fontId="2" type="noConversion"/>
  </si>
  <si>
    <t>50%(3명)</t>
    <phoneticPr fontId="2" type="noConversion"/>
  </si>
  <si>
    <t>6%(7명)</t>
  </si>
  <si>
    <t>8%(9명)</t>
  </si>
  <si>
    <t>19%(18명)</t>
  </si>
  <si>
    <t>27%(31명)</t>
  </si>
  <si>
    <t>23%(23명)</t>
  </si>
  <si>
    <t>16%(17명)</t>
  </si>
  <si>
    <t>인천전체</t>
  </si>
  <si>
    <t>개선율(유카전)</t>
  </si>
  <si>
    <t>7위/(32개사)</t>
  </si>
  <si>
    <t>24'07</t>
  </si>
  <si>
    <t>분석기간: 24.07.01-24.07.30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</si>
</sst>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.0000000"/>
  </numFmts>
  <fonts count="8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7030A0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4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2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5" xfId="0" applyFont="1" applyFill="1" applyBorder="1">
      <alignment vertical="center"/>
    </xf>
    <xf numFmtId="0" fontId="10" fillId="6" borderId="5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7" xfId="562" applyFont="1" applyFill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60" fillId="0" borderId="9" xfId="0" applyFont="1" applyBorder="1" applyAlignment="1">
      <alignment horizontal="center" vertical="center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6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0" xfId="0" applyFont="1" applyFill="1" applyBorder="1" applyAlignment="1">
      <alignment horizontal="center" vertical="center"/>
    </xf>
    <xf numFmtId="0" fontId="57" fillId="9" borderId="10" xfId="0" applyFont="1" applyFill="1" applyBorder="1" applyAlignment="1">
      <alignment horizontal="center" vertical="center"/>
    </xf>
    <xf numFmtId="9" fontId="42" fillId="0" borderId="11" xfId="2" applyFont="1" applyBorder="1" applyAlignment="1">
      <alignment horizontal="center" vertical="center" wrapText="1"/>
    </xf>
    <xf numFmtId="177" fontId="42" fillId="0" borderId="11" xfId="1" applyNumberFormat="1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0" fontId="56" fillId="9" borderId="10" xfId="0" applyFont="1" applyFill="1" applyBorder="1" applyAlignment="1">
      <alignment horizontal="center" vertical="center"/>
    </xf>
    <xf numFmtId="0" fontId="56" fillId="9" borderId="13" xfId="0" applyFont="1" applyFill="1" applyBorder="1" applyAlignment="1">
      <alignment horizontal="center" vertical="center"/>
    </xf>
    <xf numFmtId="177" fontId="42" fillId="0" borderId="14" xfId="1" applyNumberFormat="1" applyFont="1" applyBorder="1" applyAlignment="1">
      <alignment horizontal="center" vertical="center" wrapText="1"/>
    </xf>
    <xf numFmtId="177" fontId="42" fillId="0" borderId="15" xfId="1" applyNumberFormat="1" applyFont="1" applyBorder="1" applyAlignment="1">
      <alignment horizontal="center" vertical="center" wrapText="1"/>
    </xf>
    <xf numFmtId="0" fontId="41" fillId="9" borderId="16" xfId="0" applyFont="1" applyFill="1" applyBorder="1" applyAlignment="1">
      <alignment horizontal="center" vertical="center"/>
    </xf>
    <xf numFmtId="0" fontId="57" fillId="9" borderId="16" xfId="0" applyFont="1" applyFill="1" applyBorder="1" applyAlignment="1">
      <alignment horizontal="center" vertical="center"/>
    </xf>
    <xf numFmtId="9" fontId="43" fillId="10" borderId="11" xfId="2" applyFont="1" applyFill="1" applyBorder="1" applyAlignment="1">
      <alignment horizontal="center" vertical="center" wrapText="1"/>
    </xf>
    <xf numFmtId="9" fontId="43" fillId="0" borderId="17" xfId="2" applyFont="1" applyBorder="1" applyAlignment="1">
      <alignment horizontal="center" vertical="center"/>
    </xf>
    <xf numFmtId="0" fontId="58" fillId="9" borderId="16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2" fillId="0" borderId="19" xfId="2" applyFont="1" applyBorder="1" applyAlignment="1">
      <alignment horizontal="center" vertical="center" wrapText="1"/>
    </xf>
    <xf numFmtId="9" fontId="43" fillId="10" borderId="19" xfId="2" applyFont="1" applyFill="1" applyBorder="1" applyAlignment="1">
      <alignment horizontal="center" vertical="center" wrapText="1"/>
    </xf>
    <xf numFmtId="9" fontId="43" fillId="0" borderId="20" xfId="2" applyFont="1" applyBorder="1" applyAlignment="1">
      <alignment horizontal="center" vertical="center"/>
    </xf>
    <xf numFmtId="177" fontId="42" fillId="0" borderId="22" xfId="1" applyNumberFormat="1" applyFont="1" applyBorder="1" applyAlignment="1">
      <alignment horizontal="center" vertical="center" wrapText="1"/>
    </xf>
    <xf numFmtId="178" fontId="42" fillId="0" borderId="22" xfId="2" applyNumberFormat="1" applyFont="1" applyBorder="1" applyAlignment="1">
      <alignment horizontal="right" vertical="center" wrapText="1"/>
    </xf>
    <xf numFmtId="10" fontId="43" fillId="10" borderId="22" xfId="2" applyNumberFormat="1" applyFont="1" applyFill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/>
    </xf>
    <xf numFmtId="0" fontId="41" fillId="9" borderId="24" xfId="0" applyFont="1" applyFill="1" applyBorder="1" applyAlignment="1">
      <alignment horizontal="center" vertical="center"/>
    </xf>
    <xf numFmtId="10" fontId="42" fillId="0" borderId="25" xfId="2" applyNumberFormat="1" applyFont="1" applyBorder="1" applyAlignment="1">
      <alignment horizontal="center" vertical="center" wrapText="1"/>
    </xf>
    <xf numFmtId="177" fontId="42" fillId="0" borderId="27" xfId="1" applyNumberFormat="1" applyFont="1" applyBorder="1" applyAlignment="1">
      <alignment horizontal="center" vertical="center" wrapText="1"/>
    </xf>
    <xf numFmtId="177" fontId="43" fillId="10" borderId="27" xfId="1" applyNumberFormat="1" applyFont="1" applyFill="1" applyBorder="1" applyAlignment="1">
      <alignment horizontal="center" vertical="center" wrapText="1"/>
    </xf>
    <xf numFmtId="9" fontId="43" fillId="0" borderId="28" xfId="2" applyFont="1" applyBorder="1" applyAlignment="1">
      <alignment horizontal="center" vertical="center"/>
    </xf>
    <xf numFmtId="0" fontId="41" fillId="9" borderId="29" xfId="0" applyFont="1" applyFill="1" applyBorder="1" applyAlignment="1">
      <alignment horizontal="center" vertical="center"/>
    </xf>
    <xf numFmtId="0" fontId="41" fillId="0" borderId="30" xfId="0" applyFont="1" applyBorder="1" applyAlignment="1">
      <alignment horizontal="center" vertical="center" wrapText="1"/>
    </xf>
    <xf numFmtId="185" fontId="41" fillId="10" borderId="30" xfId="0" applyNumberFormat="1" applyFont="1" applyFill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 wrapText="1"/>
    </xf>
    <xf numFmtId="0" fontId="41" fillId="9" borderId="35" xfId="0" applyFont="1" applyFill="1" applyBorder="1" applyAlignment="1">
      <alignment horizontal="center" vertical="center"/>
    </xf>
    <xf numFmtId="0" fontId="41" fillId="0" borderId="36" xfId="0" applyFont="1" applyBorder="1" applyAlignment="1">
      <alignment horizontal="center" vertical="center" wrapText="1"/>
    </xf>
    <xf numFmtId="185" fontId="41" fillId="10" borderId="36" xfId="0" applyNumberFormat="1" applyFont="1" applyFill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57" fillId="9" borderId="32" xfId="0" applyFont="1" applyFill="1" applyBorder="1" applyAlignment="1">
      <alignment horizontal="center" vertical="center"/>
    </xf>
    <xf numFmtId="9" fontId="42" fillId="0" borderId="33" xfId="2" applyFont="1" applyBorder="1" applyAlignment="1">
      <alignment horizontal="center" vertical="center" wrapText="1"/>
    </xf>
    <xf numFmtId="9" fontId="43" fillId="10" borderId="33" xfId="2" applyFont="1" applyFill="1" applyBorder="1" applyAlignment="1">
      <alignment horizontal="center" vertical="center" wrapText="1"/>
    </xf>
    <xf numFmtId="9" fontId="43" fillId="0" borderId="34" xfId="2" applyFont="1" applyBorder="1" applyAlignment="1">
      <alignment horizontal="center" vertical="center"/>
    </xf>
    <xf numFmtId="0" fontId="41" fillId="9" borderId="38" xfId="0" applyFont="1" applyFill="1" applyBorder="1" applyAlignment="1">
      <alignment horizontal="center" vertical="center"/>
    </xf>
    <xf numFmtId="177" fontId="45" fillId="6" borderId="39" xfId="1" applyNumberFormat="1" applyFont="1" applyFill="1" applyBorder="1" applyAlignment="1">
      <alignment horizontal="center" vertical="center" wrapText="1"/>
    </xf>
    <xf numFmtId="177" fontId="45" fillId="10" borderId="39" xfId="1" applyNumberFormat="1" applyFont="1" applyFill="1" applyBorder="1" applyAlignment="1">
      <alignment horizontal="center" vertical="center" wrapText="1"/>
    </xf>
    <xf numFmtId="0" fontId="41" fillId="6" borderId="40" xfId="0" applyFont="1" applyFill="1" applyBorder="1" applyAlignment="1">
      <alignment horizontal="center" vertical="center"/>
    </xf>
    <xf numFmtId="0" fontId="41" fillId="9" borderId="43" xfId="0" applyFont="1" applyFill="1" applyBorder="1" applyAlignment="1">
      <alignment horizontal="center" vertical="center"/>
    </xf>
    <xf numFmtId="0" fontId="41" fillId="10" borderId="44" xfId="0" applyFont="1" applyFill="1" applyBorder="1" applyAlignment="1">
      <alignment horizontal="center" vertical="center" wrapText="1"/>
    </xf>
    <xf numFmtId="0" fontId="41" fillId="10" borderId="45" xfId="0" applyFont="1" applyFill="1" applyBorder="1" applyAlignment="1">
      <alignment horizontal="center" vertical="center" wrapText="1"/>
    </xf>
    <xf numFmtId="0" fontId="57" fillId="9" borderId="41" xfId="0" applyFont="1" applyFill="1" applyBorder="1" applyAlignment="1">
      <alignment horizontal="center" vertical="center"/>
    </xf>
    <xf numFmtId="9" fontId="42" fillId="0" borderId="42" xfId="2" applyFont="1" applyBorder="1" applyAlignment="1">
      <alignment horizontal="center" vertical="center" wrapText="1"/>
    </xf>
    <xf numFmtId="0" fontId="41" fillId="9" borderId="46" xfId="0" applyFont="1" applyFill="1" applyBorder="1" applyAlignment="1">
      <alignment horizontal="center" vertical="center"/>
    </xf>
    <xf numFmtId="185" fontId="71" fillId="0" borderId="47" xfId="0" applyNumberFormat="1" applyFont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194" fontId="41" fillId="9" borderId="26" xfId="0" applyNumberFormat="1" applyFont="1" applyFill="1" applyBorder="1" applyAlignment="1">
      <alignment horizontal="center" vertical="center"/>
    </xf>
    <xf numFmtId="195" fontId="41" fillId="9" borderId="21" xfId="0" applyNumberFormat="1" applyFont="1" applyFill="1" applyBorder="1" applyAlignment="1">
      <alignment horizontal="center" vertical="center"/>
    </xf>
    <xf numFmtId="178" fontId="79" fillId="0" borderId="23" xfId="2" applyNumberFormat="1" applyFont="1" applyBorder="1" applyAlignment="1">
      <alignment horizontal="center" vertical="center"/>
    </xf>
    <xf numFmtId="0" fontId="80" fillId="9" borderId="21" xfId="0" applyFont="1" applyFill="1" applyBorder="1" applyAlignment="1">
      <alignment horizontal="center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4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193" fontId="77" fillId="16" borderId="0" xfId="562" applyNumberFormat="1" applyFont="1" applyFill="1" applyAlignment="1">
      <alignment horizontal="right" vertical="center"/>
    </xf>
    <xf numFmtId="0" fontId="4" fillId="18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left" vertical="center"/>
    </xf>
    <xf numFmtId="0" fontId="77" fillId="18" borderId="0" xfId="0" applyFont="1" applyFill="1" applyAlignment="1">
      <alignment horizontal="center" vertical="center"/>
    </xf>
    <xf numFmtId="0" fontId="82" fillId="19" borderId="0" xfId="0" applyFont="1" applyFill="1">
      <alignment vertical="center"/>
    </xf>
    <xf numFmtId="0" fontId="83" fillId="20" borderId="0" xfId="0" applyFont="1" applyFill="1">
      <alignment vertical="center"/>
    </xf>
    <xf numFmtId="0" fontId="4" fillId="21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left" vertical="center"/>
    </xf>
    <xf numFmtId="0" fontId="77" fillId="21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1" fillId="17" borderId="0" xfId="0" applyFont="1" applyFill="1">
      <alignment vertical="center"/>
    </xf>
    <xf numFmtId="49" fontId="1" fillId="17" borderId="0" xfId="0" applyNumberFormat="1" applyFont="1" applyFill="1">
      <alignment vertical="center"/>
    </xf>
    <xf numFmtId="41" fontId="81" fillId="17" borderId="0" xfId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176" fontId="1" fillId="17" borderId="0" xfId="1" applyNumberFormat="1" applyFont="1" applyFill="1" applyBorder="1">
      <alignment vertical="center"/>
    </xf>
    <xf numFmtId="9" fontId="1" fillId="18" borderId="0" xfId="2" applyFont="1" applyFill="1" applyBorder="1">
      <alignment vertical="center"/>
    </xf>
    <xf numFmtId="0" fontId="1" fillId="18" borderId="0" xfId="0" applyFont="1" applyFill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1" fontId="81" fillId="0" borderId="0" xfId="1" applyFont="1" applyFill="1" applyBorder="1">
      <alignment vertical="center"/>
    </xf>
    <xf numFmtId="177" fontId="81" fillId="0" borderId="0" xfId="1" applyNumberFormat="1" applyFont="1" applyFill="1" applyBorder="1">
      <alignment vertical="center"/>
    </xf>
    <xf numFmtId="9" fontId="1" fillId="21" borderId="0" xfId="2" applyFont="1" applyFill="1" applyBorder="1">
      <alignment vertical="center"/>
    </xf>
    <xf numFmtId="41" fontId="1" fillId="0" borderId="0" xfId="1" applyFont="1" applyFill="1" applyBorder="1">
      <alignment vertical="center"/>
    </xf>
    <xf numFmtId="9" fontId="1" fillId="0" borderId="0" xfId="2" applyFont="1" applyFill="1" applyBorder="1">
      <alignment vertical="center"/>
    </xf>
    <xf numFmtId="9" fontId="5" fillId="0" borderId="0" xfId="2" applyFont="1" applyFill="1" applyBorder="1">
      <alignment vertical="center"/>
    </xf>
    <xf numFmtId="9" fontId="84" fillId="0" borderId="0" xfId="2" applyFont="1" applyFill="1" applyBorder="1">
      <alignment vertical="center"/>
    </xf>
    <xf numFmtId="0" fontId="1" fillId="20" borderId="0" xfId="0" applyFont="1" applyFill="1" applyAlignment="1">
      <alignment horizontal="center" vertical="center"/>
    </xf>
    <xf numFmtId="176" fontId="1" fillId="0" borderId="0" xfId="1" applyNumberFormat="1" applyFont="1" applyFill="1" applyBorder="1">
      <alignment vertical="center"/>
    </xf>
    <xf numFmtId="0" fontId="1" fillId="21" borderId="49" xfId="0" applyFont="1" applyFill="1" applyBorder="1">
      <alignment vertical="center"/>
    </xf>
    <xf numFmtId="0" fontId="1" fillId="0" borderId="49" xfId="0" applyFont="1" applyBorder="1">
      <alignment vertical="center"/>
    </xf>
    <xf numFmtId="0" fontId="1" fillId="0" borderId="50" xfId="0" applyFont="1" applyBorder="1">
      <alignment vertical="center"/>
    </xf>
    <xf numFmtId="0" fontId="1" fillId="0" borderId="51" xfId="0" applyFont="1" applyBorder="1">
      <alignment vertical="center"/>
    </xf>
    <xf numFmtId="41" fontId="81" fillId="0" borderId="51" xfId="1" applyFont="1" applyFill="1" applyBorder="1">
      <alignment vertical="center"/>
    </xf>
    <xf numFmtId="177" fontId="81" fillId="0" borderId="51" xfId="1" applyNumberFormat="1" applyFont="1" applyFill="1" applyBorder="1">
      <alignment vertical="center"/>
    </xf>
    <xf numFmtId="176" fontId="1" fillId="0" borderId="51" xfId="1" applyNumberFormat="1" applyFont="1" applyFill="1" applyBorder="1">
      <alignment vertical="center"/>
    </xf>
    <xf numFmtId="9" fontId="1" fillId="0" borderId="51" xfId="2" applyFont="1" applyFill="1" applyBorder="1">
      <alignment vertical="center"/>
    </xf>
    <xf numFmtId="9" fontId="5" fillId="0" borderId="51" xfId="2" applyFont="1" applyFill="1" applyBorder="1">
      <alignment vertical="center"/>
    </xf>
    <xf numFmtId="9" fontId="84" fillId="0" borderId="51" xfId="2" applyFont="1" applyFill="1" applyBorder="1">
      <alignment vertical="center"/>
    </xf>
    <xf numFmtId="0" fontId="1" fillId="21" borderId="0" xfId="0" applyFont="1" applyFill="1">
      <alignment vertical="center"/>
    </xf>
    <xf numFmtId="0" fontId="85" fillId="0" borderId="0" xfId="0" applyFont="1">
      <alignment vertical="center"/>
    </xf>
    <xf numFmtId="189" fontId="85" fillId="0" borderId="0" xfId="2" applyNumberFormat="1" applyFont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188" fontId="53" fillId="10" borderId="52" xfId="2" applyNumberFormat="1" applyFont="1" applyFill="1" applyBorder="1" applyAlignment="1">
      <alignment horizontal="center" vertical="center"/>
    </xf>
    <xf numFmtId="188" fontId="53" fillId="10" borderId="53" xfId="2" applyNumberFormat="1" applyFont="1" applyFill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177" fontId="29" fillId="0" borderId="0" xfId="1" applyNumberFormat="1" applyFont="1" applyAlignment="1">
      <alignment horizontal="left" vertical="center"/>
    </xf>
    <xf numFmtId="178" fontId="29" fillId="0" borderId="0" xfId="2" applyNumberFormat="1" applyFont="1">
      <alignment vertical="center"/>
    </xf>
    <xf numFmtId="196" fontId="29" fillId="0" borderId="0" xfId="0" applyNumberFormat="1" applyFont="1">
      <alignment vertical="center"/>
    </xf>
  </cellXfs>
  <cellStyles count="569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69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명진교통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D1E-4328-A9C7-A88B769561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1.9609510860763544</c:v>
                </c:pt>
                <c:pt idx="1">
                  <c:v>2.3321060584469118</c:v>
                </c:pt>
                <c:pt idx="2">
                  <c:v>2.4236004266068312</c:v>
                </c:pt>
                <c:pt idx="3">
                  <c:v>2.4295536763719849</c:v>
                </c:pt>
                <c:pt idx="4">
                  <c:v>2.4055732985268183</c:v>
                </c:pt>
                <c:pt idx="5">
                  <c:v>2.16</c:v>
                </c:pt>
                <c:pt idx="6">
                  <c:v>2.1216462767176405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6.1946902654867256E-2</c:v>
                </c:pt>
                <c:pt idx="1">
                  <c:v>7.9646017699115043E-2</c:v>
                </c:pt>
                <c:pt idx="2">
                  <c:v>0.19469026548672566</c:v>
                </c:pt>
                <c:pt idx="3">
                  <c:v>0.27433628318584069</c:v>
                </c:pt>
                <c:pt idx="4">
                  <c:v>0.23008849557522124</c:v>
                </c:pt>
                <c:pt idx="5">
                  <c:v>0.15929203539823009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8"/>
                <c:pt idx="0">
                  <c:v> 순환52 </c:v>
                </c:pt>
                <c:pt idx="1">
                  <c:v> 591 </c:v>
                </c:pt>
                <c:pt idx="2">
                  <c:v> 592 </c:v>
                </c:pt>
                <c:pt idx="3">
                  <c:v> 585 </c:v>
                </c:pt>
                <c:pt idx="4">
                  <c:v> 565 </c:v>
                </c:pt>
                <c:pt idx="5">
                  <c:v> 522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종합!$M$67:$X$67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0.22222222222222221</c:v>
                </c:pt>
                <c:pt idx="3">
                  <c:v>0.2857142857142857</c:v>
                </c:pt>
                <c:pt idx="4">
                  <c:v>0.2857142857142857</c:v>
                </c:pt>
                <c:pt idx="5">
                  <c:v>0.375</c:v>
                </c:pt>
                <c:pt idx="6">
                  <c:v>0.66666666666666663</c:v>
                </c:pt>
                <c:pt idx="7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8"/>
                <c:pt idx="0">
                  <c:v> 순환52 </c:v>
                </c:pt>
                <c:pt idx="1">
                  <c:v> 591 </c:v>
                </c:pt>
                <c:pt idx="2">
                  <c:v> 592 </c:v>
                </c:pt>
                <c:pt idx="3">
                  <c:v> 585 </c:v>
                </c:pt>
                <c:pt idx="4">
                  <c:v> 565 </c:v>
                </c:pt>
                <c:pt idx="5">
                  <c:v> 522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종합!$M$66:$X$66</c:f>
              <c:numCache>
                <c:formatCode>0%</c:formatCode>
                <c:ptCount val="12"/>
                <c:pt idx="0">
                  <c:v>0.33333333333333331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0.42857142857142855</c:v>
                </c:pt>
                <c:pt idx="4">
                  <c:v>0.42857142857142855</c:v>
                </c:pt>
                <c:pt idx="5">
                  <c:v>0.5</c:v>
                </c:pt>
                <c:pt idx="6">
                  <c:v>0.33333333333333331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8"/>
                <c:pt idx="0">
                  <c:v> 순환52 </c:v>
                </c:pt>
                <c:pt idx="1">
                  <c:v> 591 </c:v>
                </c:pt>
                <c:pt idx="2">
                  <c:v> 592 </c:v>
                </c:pt>
                <c:pt idx="3">
                  <c:v> 585 </c:v>
                </c:pt>
                <c:pt idx="4">
                  <c:v> 565 </c:v>
                </c:pt>
                <c:pt idx="5">
                  <c:v> 522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종합!$M$65:$X$65</c:f>
              <c:numCache>
                <c:formatCode>0%</c:formatCode>
                <c:ptCount val="12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0.14285714285714285</c:v>
                </c:pt>
                <c:pt idx="4">
                  <c:v>0.14285714285714285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8"/>
                <c:pt idx="0">
                  <c:v> 순환52 </c:v>
                </c:pt>
                <c:pt idx="1">
                  <c:v> 591 </c:v>
                </c:pt>
                <c:pt idx="2">
                  <c:v> 592 </c:v>
                </c:pt>
                <c:pt idx="3">
                  <c:v> 585 </c:v>
                </c:pt>
                <c:pt idx="4">
                  <c:v> 565 </c:v>
                </c:pt>
                <c:pt idx="5">
                  <c:v> 522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종합!$M$64:$X$64</c:f>
              <c:numCache>
                <c:formatCode>0%</c:formatCode>
                <c:ptCount val="12"/>
                <c:pt idx="0">
                  <c:v>0.33333333333333331</c:v>
                </c:pt>
                <c:pt idx="1">
                  <c:v>0.33333333333333331</c:v>
                </c:pt>
                <c:pt idx="2">
                  <c:v>0.1111111111111111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8"/>
                <c:pt idx="0">
                  <c:v> 순환52 </c:v>
                </c:pt>
                <c:pt idx="1">
                  <c:v> 591 </c:v>
                </c:pt>
                <c:pt idx="2">
                  <c:v> 592 </c:v>
                </c:pt>
                <c:pt idx="3">
                  <c:v> 585 </c:v>
                </c:pt>
                <c:pt idx="4">
                  <c:v> 565 </c:v>
                </c:pt>
                <c:pt idx="5">
                  <c:v> 522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종합!$M$63:$X$63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0.14285714285714285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8"/>
                <c:pt idx="0">
                  <c:v> 순환52 </c:v>
                </c:pt>
                <c:pt idx="1">
                  <c:v> 591 </c:v>
                </c:pt>
                <c:pt idx="2">
                  <c:v> 592 </c:v>
                </c:pt>
                <c:pt idx="3">
                  <c:v> 585 </c:v>
                </c:pt>
                <c:pt idx="4">
                  <c:v> 565 </c:v>
                </c:pt>
                <c:pt idx="5">
                  <c:v> 522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종합!$M$62:$X$62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8"/>
                <c:pt idx="0">
                  <c:v> 순환52 </c:v>
                </c:pt>
                <c:pt idx="1">
                  <c:v> 591 </c:v>
                </c:pt>
                <c:pt idx="2">
                  <c:v> 592 </c:v>
                </c:pt>
                <c:pt idx="3">
                  <c:v> 585 </c:v>
                </c:pt>
                <c:pt idx="4">
                  <c:v> 565 </c:v>
                </c:pt>
                <c:pt idx="5">
                  <c:v> 522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19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806823</xdr:colOff>
      <xdr:row>8</xdr:row>
      <xdr:rowOff>840442</xdr:rowOff>
    </xdr:from>
    <xdr:to>
      <xdr:col>2</xdr:col>
      <xdr:colOff>324971</xdr:colOff>
      <xdr:row>16</xdr:row>
      <xdr:rowOff>179295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07676" y="3025589"/>
          <a:ext cx="448236" cy="22523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201704</xdr:colOff>
      <xdr:row>11</xdr:row>
      <xdr:rowOff>11209</xdr:rowOff>
    </xdr:from>
    <xdr:to>
      <xdr:col>2</xdr:col>
      <xdr:colOff>302561</xdr:colOff>
      <xdr:row>12</xdr:row>
      <xdr:rowOff>201710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02557" y="365312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100854</xdr:colOff>
      <xdr:row>7</xdr:row>
      <xdr:rowOff>100853</xdr:rowOff>
    </xdr:from>
    <xdr:to>
      <xdr:col>3</xdr:col>
      <xdr:colOff>257740</xdr:colOff>
      <xdr:row>8</xdr:row>
      <xdr:rowOff>448236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1131795" y="215152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493059</xdr:colOff>
      <xdr:row>8</xdr:row>
      <xdr:rowOff>100853</xdr:rowOff>
    </xdr:from>
    <xdr:to>
      <xdr:col>3</xdr:col>
      <xdr:colOff>123265</xdr:colOff>
      <xdr:row>8</xdr:row>
      <xdr:rowOff>638735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 flipV="1">
          <a:off x="1524000" y="2286000"/>
          <a:ext cx="504265" cy="5378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481853</xdr:colOff>
      <xdr:row>8</xdr:row>
      <xdr:rowOff>78441</xdr:rowOff>
    </xdr:from>
    <xdr:to>
      <xdr:col>3</xdr:col>
      <xdr:colOff>784412</xdr:colOff>
      <xdr:row>8</xdr:row>
      <xdr:rowOff>112062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A14D68D-F977-4198-A6E0-358CF36E7252}"/>
            </a:ext>
          </a:extLst>
        </xdr:cNvPr>
        <xdr:cNvCxnSpPr>
          <a:cxnSpLocks/>
        </xdr:cNvCxnSpPr>
      </xdr:nvCxnSpPr>
      <xdr:spPr>
        <a:xfrm flipV="1">
          <a:off x="2386853" y="2263588"/>
          <a:ext cx="302559" cy="3362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237565</xdr:colOff>
      <xdr:row>8</xdr:row>
      <xdr:rowOff>69478</xdr:rowOff>
    </xdr:from>
    <xdr:to>
      <xdr:col>4</xdr:col>
      <xdr:colOff>582706</xdr:colOff>
      <xdr:row>8</xdr:row>
      <xdr:rowOff>179294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67546C27-5444-4E3A-96E4-12B11AC92822}"/>
            </a:ext>
          </a:extLst>
        </xdr:cNvPr>
        <xdr:cNvCxnSpPr/>
      </xdr:nvCxnSpPr>
      <xdr:spPr>
        <a:xfrm>
          <a:off x="3016624" y="2254625"/>
          <a:ext cx="345141" cy="10981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730625</xdr:colOff>
      <xdr:row>8</xdr:row>
      <xdr:rowOff>114301</xdr:rowOff>
    </xdr:from>
    <xdr:to>
      <xdr:col>5</xdr:col>
      <xdr:colOff>13452</xdr:colOff>
      <xdr:row>8</xdr:row>
      <xdr:rowOff>596155</xdr:rowOff>
    </xdr:to>
    <xdr:sp macro="" textlink="$K$15">
      <xdr:nvSpPr>
        <xdr:cNvPr id="8" name="TextBox 7">
          <a:extLst>
            <a:ext uri="{FF2B5EF4-FFF2-40B4-BE49-F238E27FC236}">
              <a16:creationId xmlns:a16="http://schemas.microsoft.com/office/drawing/2014/main" id="{6CA5B253-EBB5-4C50-9E64-A202157E4D5D}"/>
            </a:ext>
          </a:extLst>
        </xdr:cNvPr>
        <xdr:cNvSpPr txBox="1"/>
      </xdr:nvSpPr>
      <xdr:spPr>
        <a:xfrm>
          <a:off x="2635625" y="229944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88B13D3-08E6-4058-B4AB-D204E45C9A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31375</xdr:colOff>
      <xdr:row>8</xdr:row>
      <xdr:rowOff>345144</xdr:rowOff>
    </xdr:from>
    <xdr:to>
      <xdr:col>5</xdr:col>
      <xdr:colOff>448235</xdr:colOff>
      <xdr:row>11</xdr:row>
      <xdr:rowOff>212912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>
          <a:off x="3684493" y="2530291"/>
          <a:ext cx="416860" cy="132453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8964</xdr:colOff>
      <xdr:row>8</xdr:row>
      <xdr:rowOff>636494</xdr:rowOff>
    </xdr:from>
    <xdr:to>
      <xdr:col>6</xdr:col>
      <xdr:colOff>165851</xdr:colOff>
      <xdr:row>9</xdr:row>
      <xdr:rowOff>244289</xdr:rowOff>
    </xdr:to>
    <xdr:sp macro="" textlink="$K$16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662082" y="282164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D73F126-8257-48FB-B417-84BDDE062C0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-10.2%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121024</xdr:colOff>
      <xdr:row>8</xdr:row>
      <xdr:rowOff>64993</xdr:rowOff>
    </xdr:from>
    <xdr:to>
      <xdr:col>4</xdr:col>
      <xdr:colOff>277910</xdr:colOff>
      <xdr:row>8</xdr:row>
      <xdr:rowOff>546847</xdr:rowOff>
    </xdr:to>
    <xdr:sp macro="" textlink="$K$14">
      <xdr:nvSpPr>
        <xdr:cNvPr id="18" name="TextBox 17">
          <a:extLst>
            <a:ext uri="{FF2B5EF4-FFF2-40B4-BE49-F238E27FC236}">
              <a16:creationId xmlns:a16="http://schemas.microsoft.com/office/drawing/2014/main" id="{65AA8487-503A-4600-931B-B704CA5DF39B}"/>
            </a:ext>
          </a:extLst>
        </xdr:cNvPr>
        <xdr:cNvSpPr txBox="1"/>
      </xdr:nvSpPr>
      <xdr:spPr>
        <a:xfrm>
          <a:off x="2026024" y="225014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CEFDCDE-B2C7-4AA9-B443-2CADC842D33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665628</xdr:colOff>
      <xdr:row>12</xdr:row>
      <xdr:rowOff>183779</xdr:rowOff>
    </xdr:from>
    <xdr:to>
      <xdr:col>6</xdr:col>
      <xdr:colOff>145677</xdr:colOff>
      <xdr:row>13</xdr:row>
      <xdr:rowOff>134470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F6D9D5D-44E1-4F51-A2FD-12B87E53DD01}"/>
            </a:ext>
          </a:extLst>
        </xdr:cNvPr>
        <xdr:cNvCxnSpPr/>
      </xdr:nvCxnSpPr>
      <xdr:spPr>
        <a:xfrm>
          <a:off x="4318746" y="4117044"/>
          <a:ext cx="354107" cy="24204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486334</xdr:colOff>
      <xdr:row>11</xdr:row>
      <xdr:rowOff>127746</xdr:rowOff>
    </xdr:from>
    <xdr:to>
      <xdr:col>6</xdr:col>
      <xdr:colOff>643221</xdr:colOff>
      <xdr:row>13</xdr:row>
      <xdr:rowOff>26894</xdr:rowOff>
    </xdr:to>
    <xdr:sp macro="" textlink="$K$17">
      <xdr:nvSpPr>
        <xdr:cNvPr id="15" name="TextBox 14">
          <a:extLst>
            <a:ext uri="{FF2B5EF4-FFF2-40B4-BE49-F238E27FC236}">
              <a16:creationId xmlns:a16="http://schemas.microsoft.com/office/drawing/2014/main" id="{57B32542-CE12-428B-AE1B-534BE08A2BA2}"/>
            </a:ext>
          </a:extLst>
        </xdr:cNvPr>
        <xdr:cNvSpPr txBox="1"/>
      </xdr:nvSpPr>
      <xdr:spPr>
        <a:xfrm>
          <a:off x="4139452" y="376965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0386DD4-83B0-42F5-B903-0A36FA9AB35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-1.8%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6" customWidth="1"/>
    <col min="13" max="23" width="11.5703125" style="36" customWidth="1"/>
    <col min="24" max="24" width="9.140625" style="36"/>
    <col min="25" max="25" width="9.140625" style="302"/>
    <col min="26" max="26" width="9.42578125" style="2" bestFit="1" customWidth="1"/>
    <col min="27" max="30" width="9.140625" style="2"/>
    <col min="31" max="34" width="9.140625" style="28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6" t="s">
        <v>112</v>
      </c>
      <c r="C2" s="54"/>
      <c r="D2" s="54"/>
      <c r="E2" s="54"/>
      <c r="F2" s="54"/>
      <c r="G2" s="54"/>
      <c r="H2" s="54"/>
      <c r="I2" s="54"/>
      <c r="J2" s="54"/>
      <c r="K2" s="62" t="s">
        <v>662</v>
      </c>
      <c r="L2" s="55"/>
    </row>
    <row r="3" spans="1:28" ht="15.75" customHeight="1">
      <c r="B3" s="58"/>
      <c r="C3" s="58"/>
      <c r="D3" s="58"/>
      <c r="E3" s="58"/>
      <c r="F3" s="58"/>
      <c r="G3" s="58"/>
    </row>
    <row r="4" spans="1:28" ht="16.5" customHeight="1">
      <c r="B4" s="59" t="s">
        <v>114</v>
      </c>
      <c r="C4" s="304" t="s">
        <v>38</v>
      </c>
      <c r="D4" s="304"/>
      <c r="E4" s="59" t="s">
        <v>113</v>
      </c>
      <c r="F4" s="59" t="s">
        <v>64</v>
      </c>
      <c r="G4" s="90" t="s">
        <v>116</v>
      </c>
      <c r="H4" s="35"/>
      <c r="I4" s="35"/>
      <c r="J4" s="94" t="s">
        <v>35</v>
      </c>
      <c r="K4" s="94" t="s">
        <v>36</v>
      </c>
    </row>
    <row r="5" spans="1:28" ht="48.75" customHeight="1">
      <c r="B5" s="61" t="s">
        <v>661</v>
      </c>
      <c r="C5" s="305" t="s">
        <v>205</v>
      </c>
      <c r="D5" s="305"/>
      <c r="E5" s="60">
        <v>8</v>
      </c>
      <c r="F5" s="61">
        <v>59</v>
      </c>
      <c r="G5" s="91" t="s">
        <v>69</v>
      </c>
      <c r="H5" s="35"/>
      <c r="I5" s="35"/>
      <c r="J5" s="93" t="s">
        <v>50</v>
      </c>
      <c r="K5" s="92"/>
    </row>
    <row r="6" spans="1:28" ht="15.75" customHeight="1">
      <c r="B6" s="47"/>
      <c r="C6" s="47"/>
      <c r="D6" s="47"/>
      <c r="E6" s="47"/>
      <c r="F6" s="47"/>
      <c r="G6" s="47"/>
      <c r="H6" s="47"/>
      <c r="I6" s="47"/>
      <c r="M6" s="309"/>
    </row>
    <row r="7" spans="1:28" ht="16.5" customHeight="1">
      <c r="B7" s="49" t="s">
        <v>131</v>
      </c>
      <c r="C7" s="49"/>
      <c r="D7" s="48"/>
      <c r="E7" s="48"/>
      <c r="F7" s="48"/>
      <c r="G7" s="48"/>
      <c r="H7" s="48"/>
      <c r="I7" s="48"/>
      <c r="J7" s="48"/>
      <c r="K7" s="48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28" ht="23.25" customHeight="1" thickBot="1">
      <c r="G10" s="6"/>
      <c r="H10" s="199" t="s">
        <v>92</v>
      </c>
      <c r="I10" s="200" t="s">
        <v>93</v>
      </c>
      <c r="J10" s="201" t="str">
        <f>C5</f>
        <v>명진교통</v>
      </c>
      <c r="K10" s="202" t="s">
        <v>94</v>
      </c>
      <c r="X10" s="309"/>
      <c r="Z10" s="36"/>
      <c r="AA10" s="36"/>
      <c r="AB10" s="36"/>
    </row>
    <row r="11" spans="1:28" ht="23.25" customHeight="1" thickTop="1">
      <c r="G11" s="6"/>
      <c r="H11" s="239">
        <v>1</v>
      </c>
      <c r="I11" s="196">
        <v>2.0099999999999998</v>
      </c>
      <c r="J11" s="197">
        <v>1.9609510860763544</v>
      </c>
      <c r="K11" s="198"/>
      <c r="M11" s="2"/>
      <c r="Y11" s="303"/>
      <c r="Z11" s="238"/>
      <c r="AA11" s="236"/>
      <c r="AB11" s="36"/>
    </row>
    <row r="12" spans="1:28" ht="23.25" customHeight="1">
      <c r="G12" s="6"/>
      <c r="H12" s="240">
        <v>2</v>
      </c>
      <c r="I12" s="190">
        <v>2.3662575846193561</v>
      </c>
      <c r="J12" s="197">
        <v>2.3321060584469118</v>
      </c>
      <c r="K12" s="241">
        <v>0.18927293750768537</v>
      </c>
      <c r="M12" s="236"/>
      <c r="Y12" s="303"/>
      <c r="Z12" s="238"/>
      <c r="AA12" s="236"/>
      <c r="AB12" s="36"/>
    </row>
    <row r="13" spans="1:28" ht="23.25" customHeight="1">
      <c r="G13" s="6"/>
      <c r="H13" s="240">
        <v>3</v>
      </c>
      <c r="I13" s="190">
        <v>2.37</v>
      </c>
      <c r="J13" s="197">
        <v>2.4236004266068312</v>
      </c>
      <c r="K13" s="241">
        <v>3.9232507384698856E-2</v>
      </c>
      <c r="M13" s="236"/>
      <c r="Y13" s="303"/>
      <c r="Z13" s="238"/>
      <c r="AA13" s="236"/>
      <c r="AB13" s="36"/>
    </row>
    <row r="14" spans="1:28" ht="23.25" customHeight="1">
      <c r="G14" s="6"/>
      <c r="H14" s="240">
        <v>4</v>
      </c>
      <c r="I14" s="190">
        <v>2.33</v>
      </c>
      <c r="J14" s="197">
        <v>2.4295536763719849</v>
      </c>
      <c r="K14" s="241">
        <v>2.4563660328649206E-3</v>
      </c>
      <c r="M14" s="236"/>
      <c r="Y14" s="303"/>
      <c r="Z14" s="238"/>
      <c r="AA14" s="236"/>
      <c r="AB14" s="36"/>
    </row>
    <row r="15" spans="1:28" ht="23.25" customHeight="1">
      <c r="G15" s="6"/>
      <c r="H15" s="240">
        <v>5</v>
      </c>
      <c r="I15" s="190">
        <v>2.29</v>
      </c>
      <c r="J15" s="197">
        <v>2.4055732985268183</v>
      </c>
      <c r="K15" s="241">
        <v>-9.870281146031834E-3</v>
      </c>
      <c r="M15" s="236"/>
      <c r="Y15" s="303"/>
      <c r="Z15" s="238"/>
      <c r="AA15" s="236"/>
      <c r="AB15" s="36"/>
    </row>
    <row r="16" spans="1:28" ht="23.25" customHeight="1">
      <c r="G16" s="6"/>
      <c r="H16" s="240">
        <v>6</v>
      </c>
      <c r="I16" s="190">
        <v>2.0664933427553414</v>
      </c>
      <c r="J16" s="197">
        <v>2.16</v>
      </c>
      <c r="K16" s="241">
        <v>-0.10208514480818698</v>
      </c>
      <c r="M16" s="236"/>
      <c r="Y16" s="303"/>
      <c r="Z16" s="238"/>
      <c r="AA16" s="236"/>
      <c r="AB16" s="36"/>
    </row>
    <row r="17" spans="2:28" ht="23.25" customHeight="1">
      <c r="G17" s="6"/>
      <c r="H17" s="240">
        <v>7</v>
      </c>
      <c r="I17" s="190">
        <v>2.13</v>
      </c>
      <c r="J17" s="197">
        <v>2.1216462767176405</v>
      </c>
      <c r="K17" s="241">
        <v>-1.7756353371462752E-2</v>
      </c>
      <c r="M17" s="236"/>
      <c r="Y17" s="303"/>
      <c r="Z17" s="238"/>
      <c r="AA17" s="236"/>
      <c r="AB17" s="36"/>
    </row>
    <row r="18" spans="2:28" ht="23.25" customHeight="1">
      <c r="G18" s="6"/>
      <c r="H18" s="242" t="s">
        <v>659</v>
      </c>
      <c r="I18" s="191">
        <v>5.9701492537313383E-2</v>
      </c>
      <c r="J18" s="192">
        <v>8.1947577266100691E-2</v>
      </c>
      <c r="K18" s="193">
        <v>2.2246084728787308E-2</v>
      </c>
      <c r="M18" s="236"/>
      <c r="Y18" s="303"/>
      <c r="Z18" s="238"/>
      <c r="AA18" s="236"/>
      <c r="AB18" s="36"/>
    </row>
    <row r="19" spans="2:28" ht="23.25" customHeight="1">
      <c r="H19" s="194" t="s">
        <v>109</v>
      </c>
      <c r="I19" s="195"/>
      <c r="J19" s="307" t="s">
        <v>660</v>
      </c>
      <c r="K19" s="308"/>
      <c r="M19" s="236"/>
      <c r="X19" s="2"/>
      <c r="Y19" s="4"/>
      <c r="AB19" s="36"/>
    </row>
    <row r="20" spans="2:28" ht="9" customHeight="1">
      <c r="M20" s="236"/>
      <c r="X20" s="2"/>
      <c r="Y20" s="4"/>
      <c r="AB20" s="236"/>
    </row>
    <row r="21" spans="2:28" ht="16.5" customHeight="1">
      <c r="B21" s="49" t="s">
        <v>132</v>
      </c>
      <c r="C21" s="49"/>
      <c r="D21" s="48"/>
      <c r="E21" s="48"/>
      <c r="F21" s="48"/>
      <c r="G21" s="48"/>
      <c r="H21" s="48"/>
      <c r="I21" s="48"/>
      <c r="J21" s="48"/>
      <c r="K21" s="48"/>
      <c r="M21" s="236"/>
      <c r="X21" s="2"/>
      <c r="Y21" s="4"/>
      <c r="AB21" s="236"/>
    </row>
    <row r="22" spans="2:28" ht="27.75" customHeight="1">
      <c r="B22" s="53" t="s">
        <v>62</v>
      </c>
      <c r="C22" s="53" t="s">
        <v>101</v>
      </c>
      <c r="D22" s="53" t="s">
        <v>103</v>
      </c>
      <c r="E22" s="53" t="s">
        <v>104</v>
      </c>
      <c r="F22" s="53" t="s">
        <v>105</v>
      </c>
      <c r="G22" s="53" t="s">
        <v>106</v>
      </c>
      <c r="H22" s="53" t="s">
        <v>6</v>
      </c>
      <c r="I22" s="53" t="s">
        <v>7</v>
      </c>
      <c r="J22" s="53" t="s">
        <v>107</v>
      </c>
      <c r="K22" s="53" t="s">
        <v>72</v>
      </c>
      <c r="M22" s="236"/>
      <c r="X22" s="2"/>
      <c r="Y22" s="4"/>
      <c r="AB22" s="236"/>
    </row>
    <row r="23" spans="2:28" ht="23.25" customHeight="1">
      <c r="B23" s="73" t="s">
        <v>658</v>
      </c>
      <c r="C23" s="74">
        <v>7</v>
      </c>
      <c r="D23" s="75">
        <v>2.0966943106046632E-2</v>
      </c>
      <c r="E23" s="75">
        <v>0.34918580012920813</v>
      </c>
      <c r="F23" s="75">
        <v>0.17214696080935904</v>
      </c>
      <c r="G23" s="76">
        <v>13.642531811268087</v>
      </c>
      <c r="H23" s="77">
        <v>0.23169009484557068</v>
      </c>
      <c r="I23" s="77">
        <v>13.887296246282647</v>
      </c>
      <c r="J23" s="78">
        <v>2.1318458931757065</v>
      </c>
      <c r="K23" s="79" t="s">
        <v>69</v>
      </c>
      <c r="M23" s="236"/>
      <c r="N23" s="311" t="s">
        <v>119</v>
      </c>
      <c r="Y23" s="4"/>
    </row>
    <row r="24" spans="2:28" ht="22.5" customHeight="1">
      <c r="B24" s="232" t="s">
        <v>119</v>
      </c>
      <c r="C24" s="66">
        <v>7</v>
      </c>
      <c r="D24" s="67">
        <v>2.4610019006194077E-2</v>
      </c>
      <c r="E24" s="67">
        <v>0.39229341266347306</v>
      </c>
      <c r="F24" s="67">
        <v>0.19595339989075652</v>
      </c>
      <c r="G24" s="68">
        <v>11.44431914893617</v>
      </c>
      <c r="H24" s="69">
        <v>0.35927697423694177</v>
      </c>
      <c r="I24" s="69">
        <v>10.896683721510021</v>
      </c>
      <c r="J24" s="70">
        <v>2.1216462767176405</v>
      </c>
      <c r="K24" s="71" t="s">
        <v>69</v>
      </c>
      <c r="M24" s="236"/>
      <c r="N24" s="36" t="s">
        <v>69</v>
      </c>
      <c r="O24" s="36">
        <v>105</v>
      </c>
      <c r="Y24" s="4"/>
    </row>
    <row r="25" spans="2:28" ht="22.5" customHeight="1">
      <c r="B25" s="50" t="s">
        <v>108</v>
      </c>
      <c r="C25" s="50"/>
      <c r="D25" s="64">
        <f>D24/D23-1</f>
        <v>0.17375331643346814</v>
      </c>
      <c r="E25" s="64">
        <f t="shared" ref="E25:J25" si="0">E24/E23-1</f>
        <v>0.12345179133376538</v>
      </c>
      <c r="F25" s="64">
        <f t="shared" si="0"/>
        <v>0.13829137017272974</v>
      </c>
      <c r="G25" s="64">
        <f t="shared" si="0"/>
        <v>-0.16112937779747727</v>
      </c>
      <c r="H25" s="64">
        <f t="shared" si="0"/>
        <v>0.5506790416586953</v>
      </c>
      <c r="I25" s="64">
        <f t="shared" si="0"/>
        <v>-0.21534879588769151</v>
      </c>
      <c r="J25" s="64">
        <f t="shared" si="0"/>
        <v>-4.7844060824078216E-3</v>
      </c>
      <c r="K25" s="65" t="str">
        <f>J19</f>
        <v>7위/(32개사)</v>
      </c>
      <c r="M25" s="2" t="s">
        <v>193</v>
      </c>
      <c r="N25" s="312">
        <v>6.1946902654867256E-2</v>
      </c>
      <c r="O25" s="36">
        <v>7</v>
      </c>
      <c r="X25" s="2"/>
      <c r="Y25" s="4"/>
    </row>
    <row r="26" spans="2:28" ht="22.5" customHeight="1">
      <c r="M26" s="2" t="s">
        <v>194</v>
      </c>
      <c r="N26" s="312">
        <v>7.9646017699115043E-2</v>
      </c>
      <c r="O26" s="36">
        <v>9</v>
      </c>
      <c r="X26" s="2"/>
      <c r="Y26" s="4"/>
    </row>
    <row r="27" spans="2:28" ht="17.25" customHeight="1">
      <c r="B27" s="49" t="s">
        <v>133</v>
      </c>
      <c r="C27" s="49"/>
      <c r="D27" s="48"/>
      <c r="E27" s="48"/>
      <c r="F27" s="48"/>
      <c r="G27" s="48"/>
      <c r="H27" s="48"/>
      <c r="I27" s="48"/>
      <c r="J27" s="48"/>
      <c r="K27" s="48"/>
      <c r="M27" s="2" t="s">
        <v>118</v>
      </c>
      <c r="N27" s="312">
        <v>0.19469026548672566</v>
      </c>
      <c r="O27" s="36">
        <v>18</v>
      </c>
      <c r="X27" s="2"/>
      <c r="Y27" s="4"/>
    </row>
    <row r="28" spans="2:28" ht="22.5" customHeight="1">
      <c r="B28" s="57"/>
      <c r="C28" s="57"/>
      <c r="M28" s="2" t="s">
        <v>195</v>
      </c>
      <c r="N28" s="312">
        <v>0.27433628318584069</v>
      </c>
      <c r="O28" s="36">
        <v>31</v>
      </c>
      <c r="X28" s="2"/>
      <c r="Y28" s="4"/>
    </row>
    <row r="29" spans="2:28" ht="22.5" customHeight="1" thickBot="1">
      <c r="H29" s="203" t="s">
        <v>92</v>
      </c>
      <c r="I29" s="204" t="s">
        <v>93</v>
      </c>
      <c r="J29" s="205" t="str">
        <f>J10</f>
        <v>명진교통</v>
      </c>
      <c r="K29" s="206" t="s">
        <v>117</v>
      </c>
      <c r="M29" s="2" t="s">
        <v>196</v>
      </c>
      <c r="N29" s="312">
        <v>0.23008849557522124</v>
      </c>
      <c r="O29" s="36">
        <v>23</v>
      </c>
      <c r="X29" s="2"/>
      <c r="Y29" s="4"/>
    </row>
    <row r="30" spans="2:28" ht="22.5" customHeight="1" thickTop="1">
      <c r="H30" s="211" t="s">
        <v>111</v>
      </c>
      <c r="I30" s="212" t="s">
        <v>69</v>
      </c>
      <c r="J30" s="213" t="s">
        <v>69</v>
      </c>
      <c r="K30" s="214"/>
      <c r="M30" s="2" t="s">
        <v>76</v>
      </c>
      <c r="N30" s="312">
        <v>0.15929203539823009</v>
      </c>
      <c r="O30" s="36">
        <v>17</v>
      </c>
      <c r="X30" s="2"/>
      <c r="Z30" s="36"/>
      <c r="AA30" s="36"/>
      <c r="AB30" s="36"/>
    </row>
    <row r="31" spans="2:28" ht="21" customHeight="1">
      <c r="H31" s="207" t="s">
        <v>95</v>
      </c>
      <c r="I31" s="208">
        <v>4.5564191905655319E-2</v>
      </c>
      <c r="J31" s="209" t="s">
        <v>652</v>
      </c>
      <c r="K31" s="210">
        <v>1.6382710749211937E-2</v>
      </c>
      <c r="M31" s="2"/>
      <c r="X31" s="2"/>
      <c r="Z31" s="36"/>
      <c r="AA31" s="36"/>
      <c r="AB31" s="36"/>
    </row>
    <row r="32" spans="2:28" ht="21" customHeight="1">
      <c r="H32" s="182" t="s">
        <v>96</v>
      </c>
      <c r="I32" s="174">
        <v>6.968641114982578E-2</v>
      </c>
      <c r="J32" s="183" t="s">
        <v>653</v>
      </c>
      <c r="K32" s="184">
        <v>9.9596065492892627E-3</v>
      </c>
      <c r="L32" s="4"/>
      <c r="M32" s="2"/>
      <c r="X32" s="2"/>
      <c r="Z32" s="36"/>
      <c r="AA32" s="36"/>
      <c r="AB32" s="36"/>
    </row>
    <row r="33" spans="2:28" ht="21" customHeight="1">
      <c r="H33" s="181" t="s">
        <v>97</v>
      </c>
      <c r="I33" s="174">
        <v>0.13669257571696597</v>
      </c>
      <c r="J33" s="183" t="s">
        <v>654</v>
      </c>
      <c r="K33" s="184">
        <v>5.7997689769759692E-2</v>
      </c>
      <c r="L33" s="4"/>
      <c r="M33" s="2"/>
      <c r="X33" s="2"/>
      <c r="Z33" s="36"/>
      <c r="AA33" s="36"/>
      <c r="AB33" s="36"/>
    </row>
    <row r="34" spans="2:28" ht="21" customHeight="1">
      <c r="H34" s="181" t="s">
        <v>100</v>
      </c>
      <c r="I34" s="174">
        <v>0.22728491021173949</v>
      </c>
      <c r="J34" s="183" t="s">
        <v>655</v>
      </c>
      <c r="K34" s="184">
        <v>4.7051372974101197E-2</v>
      </c>
      <c r="L34" s="4"/>
      <c r="M34" s="2"/>
      <c r="X34" s="2"/>
      <c r="Z34" s="36"/>
      <c r="AA34" s="36"/>
      <c r="AB34" s="36"/>
    </row>
    <row r="35" spans="2:28" ht="21" customHeight="1">
      <c r="H35" s="185" t="s">
        <v>98</v>
      </c>
      <c r="I35" s="174">
        <v>0.24658268560707586</v>
      </c>
      <c r="J35" s="183" t="s">
        <v>656</v>
      </c>
      <c r="K35" s="184">
        <v>-1.6494190031854622E-2</v>
      </c>
      <c r="L35" s="4"/>
      <c r="M35" s="2"/>
      <c r="X35" s="2"/>
      <c r="Z35" s="36"/>
      <c r="AA35" s="36"/>
      <c r="AB35" s="36"/>
    </row>
    <row r="36" spans="2:28" ht="21" customHeight="1">
      <c r="H36" s="186" t="s">
        <v>99</v>
      </c>
      <c r="I36" s="187">
        <v>0.27418922540873758</v>
      </c>
      <c r="J36" s="188" t="s">
        <v>657</v>
      </c>
      <c r="K36" s="189">
        <v>-0.11489719001050749</v>
      </c>
      <c r="L36" s="4"/>
      <c r="M36" s="2"/>
      <c r="X36" s="2"/>
      <c r="Z36" s="36"/>
      <c r="AA36" s="36"/>
      <c r="AB36" s="36"/>
    </row>
    <row r="37" spans="2:28" ht="22.5" customHeight="1">
      <c r="L37" s="4"/>
      <c r="M37" s="2"/>
      <c r="X37" s="2"/>
      <c r="Z37" s="36"/>
      <c r="AA37" s="36"/>
      <c r="AB37" s="36"/>
    </row>
    <row r="38" spans="2:28" ht="18" customHeight="1">
      <c r="B38" s="49" t="s">
        <v>134</v>
      </c>
      <c r="C38" s="49"/>
      <c r="D38" s="48"/>
      <c r="E38" s="48"/>
      <c r="F38" s="48"/>
      <c r="G38" s="48"/>
      <c r="H38" s="48"/>
      <c r="I38" s="48"/>
      <c r="J38" s="48"/>
      <c r="K38" s="48"/>
      <c r="L38" s="4"/>
      <c r="M38" s="2"/>
      <c r="X38" s="2"/>
      <c r="Z38" s="36"/>
      <c r="AA38" s="36"/>
      <c r="AB38" s="36"/>
    </row>
    <row r="39" spans="2:28" ht="30.75" customHeight="1">
      <c r="B39" s="53" t="s">
        <v>62</v>
      </c>
      <c r="C39" s="53" t="s">
        <v>102</v>
      </c>
      <c r="D39" s="53" t="s">
        <v>103</v>
      </c>
      <c r="E39" s="53" t="s">
        <v>104</v>
      </c>
      <c r="F39" s="53" t="s">
        <v>105</v>
      </c>
      <c r="G39" s="53" t="s">
        <v>106</v>
      </c>
      <c r="H39" s="53" t="s">
        <v>6</v>
      </c>
      <c r="I39" s="53" t="s">
        <v>7</v>
      </c>
      <c r="J39" s="53" t="s">
        <v>107</v>
      </c>
      <c r="K39" s="53" t="s">
        <v>72</v>
      </c>
      <c r="L39" s="4"/>
      <c r="M39" s="2"/>
      <c r="N39" s="36" t="s">
        <v>127</v>
      </c>
      <c r="X39" s="2"/>
      <c r="Z39" s="36"/>
      <c r="AA39" s="36"/>
      <c r="AB39" s="36"/>
    </row>
    <row r="40" spans="2:28" ht="22.5" customHeight="1">
      <c r="B40" s="234" t="s">
        <v>119</v>
      </c>
      <c r="C40" s="74">
        <v>1</v>
      </c>
      <c r="D40" s="75">
        <v>2.4138346687025528E-2</v>
      </c>
      <c r="E40" s="75">
        <v>0.55738043998398701</v>
      </c>
      <c r="F40" s="75">
        <v>0.24220269058906124</v>
      </c>
      <c r="G40" s="76">
        <v>13.321851063829788</v>
      </c>
      <c r="H40" s="77">
        <v>2.0519563259240341</v>
      </c>
      <c r="I40" s="77">
        <v>33.60619147434214</v>
      </c>
      <c r="J40" s="78">
        <v>1.9609510860763544</v>
      </c>
      <c r="K40" s="80" t="s">
        <v>76</v>
      </c>
      <c r="L40" s="4"/>
      <c r="M40" s="2"/>
      <c r="N40" s="36" t="e">
        <f>SUMIFS(#REF!,#REF!,종합!K40)</f>
        <v>#REF!</v>
      </c>
      <c r="X40" s="2"/>
      <c r="Z40" s="36"/>
      <c r="AA40" s="36"/>
      <c r="AB40" s="36"/>
    </row>
    <row r="41" spans="2:28" ht="22.5" customHeight="1">
      <c r="B41" s="232" t="s">
        <v>119</v>
      </c>
      <c r="C41" s="66">
        <v>2</v>
      </c>
      <c r="D41" s="67">
        <v>4.032832462238712E-2</v>
      </c>
      <c r="E41" s="67">
        <v>0.45054406058270147</v>
      </c>
      <c r="F41" s="67">
        <v>0.2015826208037603</v>
      </c>
      <c r="G41" s="68">
        <v>9.5926037735849068</v>
      </c>
      <c r="H41" s="69">
        <v>0.43424662579576256</v>
      </c>
      <c r="I41" s="69">
        <v>11.734847923459567</v>
      </c>
      <c r="J41" s="70">
        <v>2.3321060584469118</v>
      </c>
      <c r="K41" s="71" t="s">
        <v>66</v>
      </c>
      <c r="M41" s="2"/>
      <c r="N41" s="36" t="e">
        <f>SUMIFS(#REF!,#REF!,종합!K41)</f>
        <v>#REF!</v>
      </c>
      <c r="X41" s="2"/>
      <c r="Z41" s="36"/>
      <c r="AA41" s="36"/>
      <c r="AB41" s="36"/>
    </row>
    <row r="42" spans="2:28" ht="22.5" customHeight="1">
      <c r="B42" s="232" t="s">
        <v>119</v>
      </c>
      <c r="C42" s="66">
        <v>3</v>
      </c>
      <c r="D42" s="67">
        <v>2.4082793000613188E-2</v>
      </c>
      <c r="E42" s="67">
        <v>0.39880364313467337</v>
      </c>
      <c r="F42" s="67">
        <v>0.20673644881985773</v>
      </c>
      <c r="G42" s="68">
        <v>8.5323888888888888</v>
      </c>
      <c r="H42" s="69">
        <v>0.3526674607579296</v>
      </c>
      <c r="I42" s="69">
        <v>9.4622818128477419</v>
      </c>
      <c r="J42" s="70">
        <v>2.4236004266068312</v>
      </c>
      <c r="K42" s="71" t="s">
        <v>66</v>
      </c>
      <c r="M42" s="2"/>
      <c r="N42" s="36" t="e">
        <f>SUMIFS(#REF!,#REF!,종합!K42)</f>
        <v>#REF!</v>
      </c>
      <c r="X42" s="2"/>
      <c r="Z42" s="36"/>
      <c r="AA42" s="36"/>
      <c r="AB42" s="36"/>
    </row>
    <row r="43" spans="2:28" ht="22.5" customHeight="1">
      <c r="B43" s="232" t="s">
        <v>119</v>
      </c>
      <c r="C43" s="66">
        <v>4</v>
      </c>
      <c r="D43" s="67">
        <v>2.3902741603883886E-2</v>
      </c>
      <c r="E43" s="67">
        <v>0.38115616816291276</v>
      </c>
      <c r="F43" s="67">
        <v>0.21104798863864033</v>
      </c>
      <c r="G43" s="68">
        <v>8.4559444444444445</v>
      </c>
      <c r="H43" s="69">
        <v>0.4552786476504061</v>
      </c>
      <c r="I43" s="69">
        <v>8.4399714435667601</v>
      </c>
      <c r="J43" s="70">
        <v>2.4295536763719849</v>
      </c>
      <c r="K43" s="71" t="s">
        <v>66</v>
      </c>
      <c r="M43" s="2"/>
      <c r="N43" s="36" t="e">
        <f>SUMIFS(#REF!,#REF!,종합!K43)</f>
        <v>#REF!</v>
      </c>
      <c r="X43" s="2"/>
      <c r="Z43" s="36"/>
      <c r="AA43" s="36"/>
      <c r="AB43" s="36"/>
    </row>
    <row r="44" spans="2:28" ht="22.5" customHeight="1">
      <c r="B44" s="232" t="s">
        <v>119</v>
      </c>
      <c r="C44" s="66">
        <v>5</v>
      </c>
      <c r="D44" s="67">
        <v>2.307261844183613E-2</v>
      </c>
      <c r="E44" s="67">
        <v>0.37155561772807449</v>
      </c>
      <c r="F44" s="67">
        <v>0.21452624701677855</v>
      </c>
      <c r="G44" s="68">
        <v>8.8709400000000009</v>
      </c>
      <c r="H44" s="69">
        <v>0.26792509437631101</v>
      </c>
      <c r="I44" s="69">
        <v>8.3133676187066534</v>
      </c>
      <c r="J44" s="70">
        <v>2.4055732985268183</v>
      </c>
      <c r="K44" s="71" t="s">
        <v>66</v>
      </c>
      <c r="M44" s="2"/>
      <c r="N44" s="36" t="e">
        <f>SUMIFS(#REF!,#REF!,종합!K44)</f>
        <v>#REF!</v>
      </c>
      <c r="X44" s="2"/>
      <c r="Z44" s="36"/>
      <c r="AA44" s="36"/>
      <c r="AB44" s="36"/>
    </row>
    <row r="45" spans="2:28" ht="22.5" customHeight="1">
      <c r="B45" s="232" t="s">
        <v>119</v>
      </c>
      <c r="C45" s="66">
        <v>6</v>
      </c>
      <c r="D45" s="67">
        <v>2.498264275062452E-2</v>
      </c>
      <c r="E45" s="67">
        <v>0.37833969166171227</v>
      </c>
      <c r="F45" s="67">
        <v>0.20669265401022022</v>
      </c>
      <c r="G45" s="68">
        <v>10.478479999999999</v>
      </c>
      <c r="H45" s="69">
        <v>0.36748311338941797</v>
      </c>
      <c r="I45" s="69">
        <v>10.444955739334084</v>
      </c>
      <c r="J45" s="70">
        <v>2.16</v>
      </c>
      <c r="K45" s="71" t="s">
        <v>68</v>
      </c>
      <c r="M45" s="2"/>
      <c r="N45" s="36">
        <v>4</v>
      </c>
      <c r="X45" s="2"/>
      <c r="Z45" s="36"/>
      <c r="AA45" s="36"/>
      <c r="AB45" s="36"/>
    </row>
    <row r="46" spans="2:28" ht="22.5" customHeight="1">
      <c r="B46" s="232" t="s">
        <v>119</v>
      </c>
      <c r="C46" s="66">
        <v>7</v>
      </c>
      <c r="D46" s="67">
        <v>2.4610019006194077E-2</v>
      </c>
      <c r="E46" s="67">
        <v>0.39229341266347306</v>
      </c>
      <c r="F46" s="67">
        <v>0.19595339989075652</v>
      </c>
      <c r="G46" s="68">
        <v>11.44431914893617</v>
      </c>
      <c r="H46" s="69">
        <v>0.35927697423694177</v>
      </c>
      <c r="I46" s="69">
        <v>10.896683721510021</v>
      </c>
      <c r="J46" s="70">
        <v>2.1216462767176405</v>
      </c>
      <c r="K46" s="71" t="s">
        <v>69</v>
      </c>
      <c r="M46" s="2"/>
      <c r="N46" s="36">
        <v>3</v>
      </c>
      <c r="X46" s="2"/>
      <c r="Z46" s="36"/>
      <c r="AA46" s="36"/>
      <c r="AB46" s="36"/>
    </row>
    <row r="47" spans="2:28" ht="25.5" customHeight="1">
      <c r="B47" s="50" t="s">
        <v>108</v>
      </c>
      <c r="C47" s="50"/>
      <c r="D47" s="64" cm="1">
        <f t="array" aca="1" ref="D47" ca="1">(INDIRECT(ADDRESS(ROW()-1,COLUMN()))/INDIRECT(ADDRESS(ROW()-2,COLUMN())))-1</f>
        <v>-1.4915305324178618E-2</v>
      </c>
      <c r="E47" s="64" cm="1">
        <f t="array" aca="1" ref="E47" ca="1">(INDIRECT(ADDRESS(ROW()-1,COLUMN()))/INDIRECT(ADDRESS(ROW()-2,COLUMN())))-1</f>
        <v>3.6881462107436924E-2</v>
      </c>
      <c r="F47" s="64" cm="1">
        <f t="array" aca="1" ref="F47" ca="1">(INDIRECT(ADDRESS(ROW()-1,COLUMN()))/INDIRECT(ADDRESS(ROW()-2,COLUMN())))-1</f>
        <v>-5.1957599416826317E-2</v>
      </c>
      <c r="G47" s="64" cm="1">
        <f t="array" aca="1" ref="G47" ca="1">(INDIRECT(ADDRESS(ROW()-1,COLUMN()))/INDIRECT(ADDRESS(ROW()-2,COLUMN())))-1</f>
        <v>9.2173592824166484E-2</v>
      </c>
      <c r="H47" s="64" cm="1">
        <f t="array" aca="1" ref="H47" ca="1">(INDIRECT(ADDRESS(ROW()-1,COLUMN()))/INDIRECT(ADDRESS(ROW()-2,COLUMN())))-1</f>
        <v>-2.2330656439661367E-2</v>
      </c>
      <c r="I47" s="64" cm="1">
        <f t="array" aca="1" ref="I47" ca="1">(INDIRECT(ADDRESS(ROW()-1,COLUMN()))/INDIRECT(ADDRESS(ROW()-2,COLUMN())))-1</f>
        <v>4.3248434311195627E-2</v>
      </c>
      <c r="J47" s="64" cm="1">
        <f t="array" aca="1" ref="J47" ca="1">(INDIRECT(ADDRESS(ROW()-1,COLUMN()))/INDIRECT(ADDRESS(ROW()-2,COLUMN())))-1</f>
        <v>-1.7756353371462752E-2</v>
      </c>
      <c r="K47" s="72" t="str" cm="1">
        <f t="array" aca="1" ref="K47" ca="1">_xlfn.IFS(N47=0,"등급유지",N47&gt;0,N47&amp;"등급 상승",N47&lt;0,N47&amp;"등급 하락")</f>
        <v>-1등급 하락</v>
      </c>
      <c r="M47" s="313"/>
      <c r="N47" s="36" cm="1">
        <f t="array" aca="1" ref="N47" ca="1">(INDIRECT(ADDRESS(ROW()-1,COLUMN()))-INDIRECT(ADDRESS(ROW()-2,COLUMN())))</f>
        <v>-1</v>
      </c>
      <c r="O47" s="36" t="s">
        <v>128</v>
      </c>
      <c r="X47" s="314"/>
      <c r="Z47" s="237"/>
      <c r="AA47" s="36"/>
      <c r="AB47" s="36"/>
    </row>
    <row r="48" spans="2:28" ht="25.5" customHeight="1">
      <c r="B48" s="45"/>
      <c r="C48" s="45"/>
      <c r="D48" s="46"/>
      <c r="E48" s="46"/>
      <c r="F48" s="46"/>
      <c r="G48" s="46"/>
      <c r="H48" s="46"/>
      <c r="I48" s="46"/>
      <c r="J48" s="46"/>
      <c r="K48" s="46"/>
      <c r="M48" s="313"/>
      <c r="N48" s="2"/>
      <c r="O48" s="2"/>
      <c r="X48" s="314"/>
      <c r="Z48" s="237"/>
      <c r="AA48" s="36"/>
      <c r="AB48" s="36"/>
    </row>
    <row r="49" spans="2:28" ht="18" customHeight="1">
      <c r="B49" s="49" t="s">
        <v>135</v>
      </c>
      <c r="C49" s="49"/>
      <c r="D49" s="48"/>
      <c r="E49" s="48"/>
      <c r="F49" s="48"/>
      <c r="G49" s="48"/>
      <c r="H49" s="48"/>
      <c r="I49" s="48"/>
      <c r="J49" s="48"/>
      <c r="K49" s="48"/>
      <c r="M49" s="313"/>
      <c r="X49" s="314"/>
      <c r="Z49" s="237"/>
      <c r="AA49" s="36"/>
      <c r="AB49" s="36"/>
    </row>
    <row r="50" spans="2:28" ht="21" customHeight="1">
      <c r="B50" s="45"/>
      <c r="C50" s="45"/>
      <c r="D50" s="46"/>
      <c r="E50" s="46"/>
      <c r="F50" s="46"/>
      <c r="G50" s="46"/>
      <c r="H50" s="46"/>
      <c r="I50" s="46"/>
      <c r="J50" s="46"/>
      <c r="K50" s="46"/>
      <c r="M50" s="313"/>
      <c r="X50" s="314"/>
      <c r="Z50" s="237"/>
      <c r="AA50" s="36"/>
      <c r="AB50" s="36"/>
    </row>
    <row r="51" spans="2:28" ht="25.5" customHeight="1">
      <c r="B51" s="45"/>
      <c r="C51" s="45"/>
      <c r="D51" s="46"/>
      <c r="E51" s="46"/>
      <c r="F51" s="46"/>
      <c r="G51" s="46"/>
      <c r="H51" s="46"/>
      <c r="I51" s="46"/>
      <c r="J51" s="46"/>
      <c r="K51" s="46"/>
      <c r="M51" s="313"/>
      <c r="N51" s="314"/>
      <c r="P51" s="237"/>
      <c r="AA51" s="37"/>
    </row>
    <row r="52" spans="2:28" ht="25.5" customHeight="1">
      <c r="B52" s="45"/>
      <c r="C52" s="45"/>
      <c r="D52" s="46"/>
      <c r="M52" s="313"/>
      <c r="N52" s="314"/>
      <c r="P52" s="237"/>
      <c r="AA52" s="37"/>
    </row>
    <row r="53" spans="2:28" ht="25.5" customHeight="1">
      <c r="B53" s="45"/>
      <c r="C53" s="45"/>
      <c r="D53" s="46"/>
      <c r="M53" s="313"/>
      <c r="N53" s="314"/>
      <c r="P53" s="237"/>
      <c r="AA53" s="37"/>
    </row>
    <row r="54" spans="2:28" ht="25.5" customHeight="1">
      <c r="B54" s="45"/>
      <c r="C54" s="45"/>
      <c r="D54" s="46"/>
      <c r="M54" s="313"/>
      <c r="N54" s="314"/>
      <c r="P54" s="237"/>
      <c r="AA54" s="37"/>
    </row>
    <row r="55" spans="2:28" ht="25.5" customHeight="1">
      <c r="B55" s="45"/>
      <c r="C55" s="45"/>
      <c r="D55" s="46"/>
      <c r="M55" s="313"/>
      <c r="N55" s="314"/>
      <c r="P55" s="237"/>
      <c r="AA55" s="37"/>
    </row>
    <row r="56" spans="2:28" ht="25.5" customHeight="1">
      <c r="B56" s="45"/>
      <c r="C56" s="45"/>
      <c r="D56" s="46"/>
      <c r="M56" s="313"/>
      <c r="N56" s="314"/>
      <c r="P56" s="237"/>
      <c r="AA56" s="37"/>
    </row>
    <row r="57" spans="2:28" ht="25.5" customHeight="1">
      <c r="B57" s="45"/>
      <c r="C57" s="45"/>
      <c r="D57" s="46"/>
      <c r="M57" s="313"/>
      <c r="N57" s="314"/>
      <c r="P57" s="237"/>
      <c r="AA57" s="37"/>
    </row>
    <row r="58" spans="2:28" ht="25.5" customHeight="1">
      <c r="B58" s="45"/>
      <c r="C58" s="45"/>
      <c r="D58" s="46"/>
      <c r="E58" s="46"/>
      <c r="F58" s="46"/>
      <c r="G58" s="46"/>
      <c r="H58" s="46"/>
      <c r="I58" s="46"/>
      <c r="J58" s="46"/>
      <c r="K58" s="46"/>
      <c r="M58" s="313"/>
      <c r="N58" s="314"/>
      <c r="P58" s="237"/>
      <c r="AA58" s="37"/>
    </row>
    <row r="59" spans="2:28" ht="25.5" customHeight="1">
      <c r="B59" s="45"/>
      <c r="C59" s="45"/>
      <c r="D59" s="46"/>
      <c r="E59" s="46"/>
      <c r="F59" s="46"/>
      <c r="G59" s="46"/>
      <c r="H59" s="46"/>
      <c r="I59" s="46"/>
      <c r="J59" s="46"/>
      <c r="K59" s="46"/>
      <c r="M59" s="313"/>
      <c r="N59" s="314"/>
      <c r="P59" s="237"/>
      <c r="AA59" s="37"/>
    </row>
    <row r="60" spans="2:28" ht="25.5" customHeight="1" thickBot="1">
      <c r="B60" s="215" t="s">
        <v>92</v>
      </c>
      <c r="C60" s="216" t="s">
        <v>126</v>
      </c>
      <c r="D60" s="216" t="s">
        <v>123</v>
      </c>
      <c r="E60" s="216" t="s">
        <v>124</v>
      </c>
      <c r="F60" s="216" t="s">
        <v>122</v>
      </c>
      <c r="G60" s="216" t="s">
        <v>121</v>
      </c>
      <c r="H60" s="216" t="s">
        <v>120</v>
      </c>
      <c r="I60" s="216" t="s">
        <v>125</v>
      </c>
      <c r="J60" s="216">
        <v>596</v>
      </c>
      <c r="K60" s="217" t="s">
        <v>179</v>
      </c>
      <c r="M60" s="315">
        <v>1</v>
      </c>
      <c r="N60" s="316">
        <v>2</v>
      </c>
      <c r="O60" s="316">
        <v>3</v>
      </c>
      <c r="P60" s="315">
        <v>4</v>
      </c>
      <c r="Q60" s="316">
        <v>5</v>
      </c>
      <c r="R60" s="316">
        <v>6</v>
      </c>
      <c r="S60" s="315">
        <v>7</v>
      </c>
      <c r="T60" s="316">
        <v>8</v>
      </c>
      <c r="U60" s="316"/>
      <c r="V60" s="316"/>
      <c r="W60" s="316"/>
      <c r="X60" s="316"/>
      <c r="AA60" s="37"/>
    </row>
    <row r="61" spans="2:28" ht="25.5" customHeight="1" thickTop="1">
      <c r="B61" s="220" t="s">
        <v>111</v>
      </c>
      <c r="C61" s="221" t="s">
        <v>68</v>
      </c>
      <c r="D61" s="222" t="s">
        <v>68</v>
      </c>
      <c r="E61" s="222" t="s">
        <v>69</v>
      </c>
      <c r="F61" s="222" t="s">
        <v>69</v>
      </c>
      <c r="G61" s="222" t="s">
        <v>69</v>
      </c>
      <c r="H61" s="222" t="s">
        <v>67</v>
      </c>
      <c r="I61" s="222" t="s">
        <v>67</v>
      </c>
      <c r="J61" s="222" t="s">
        <v>118</v>
      </c>
      <c r="K61" s="222" t="s">
        <v>179</v>
      </c>
      <c r="M61" s="315" t="s">
        <v>126</v>
      </c>
      <c r="N61" s="315" t="s">
        <v>123</v>
      </c>
      <c r="O61" s="315" t="s">
        <v>124</v>
      </c>
      <c r="P61" s="315" t="s">
        <v>122</v>
      </c>
      <c r="Q61" s="315" t="s">
        <v>121</v>
      </c>
      <c r="R61" s="315" t="s">
        <v>120</v>
      </c>
      <c r="S61" s="315" t="s">
        <v>125</v>
      </c>
      <c r="T61" s="315">
        <v>596</v>
      </c>
      <c r="U61" s="315"/>
      <c r="V61" s="315"/>
      <c r="W61" s="315"/>
      <c r="X61" s="315"/>
      <c r="AA61" s="37"/>
    </row>
    <row r="62" spans="2:28" ht="25.5" customHeight="1">
      <c r="B62" s="218" t="s">
        <v>95</v>
      </c>
      <c r="C62" s="208" t="s">
        <v>634</v>
      </c>
      <c r="D62" s="208" t="s">
        <v>634</v>
      </c>
      <c r="E62" s="208" t="s">
        <v>634</v>
      </c>
      <c r="F62" s="208" t="s">
        <v>635</v>
      </c>
      <c r="G62" s="208" t="s">
        <v>634</v>
      </c>
      <c r="H62" s="208" t="s">
        <v>634</v>
      </c>
      <c r="I62" s="208" t="s">
        <v>634</v>
      </c>
      <c r="J62" s="208" t="s">
        <v>648</v>
      </c>
      <c r="K62" s="219" t="s">
        <v>179</v>
      </c>
      <c r="M62" s="317"/>
      <c r="N62" s="317"/>
      <c r="O62" s="317"/>
      <c r="P62" s="317"/>
      <c r="Q62" s="317"/>
      <c r="R62" s="317"/>
      <c r="S62" s="317"/>
      <c r="T62" s="317"/>
      <c r="U62" s="317"/>
      <c r="V62" s="317"/>
      <c r="W62" s="317"/>
      <c r="X62" s="317"/>
      <c r="AA62" s="37"/>
    </row>
    <row r="63" spans="2:28" ht="25.5" customHeight="1">
      <c r="B63" s="173" t="s">
        <v>96</v>
      </c>
      <c r="C63" s="175" t="s">
        <v>636</v>
      </c>
      <c r="D63" s="175" t="s">
        <v>637</v>
      </c>
      <c r="E63" s="175" t="s">
        <v>638</v>
      </c>
      <c r="F63" s="175" t="s">
        <v>634</v>
      </c>
      <c r="G63" s="175" t="s">
        <v>634</v>
      </c>
      <c r="H63" s="175" t="s">
        <v>634</v>
      </c>
      <c r="I63" s="175" t="s">
        <v>634</v>
      </c>
      <c r="J63" s="175" t="s">
        <v>634</v>
      </c>
      <c r="K63" s="176" t="s">
        <v>179</v>
      </c>
      <c r="M63" s="317">
        <v>0</v>
      </c>
      <c r="N63" s="317">
        <v>0</v>
      </c>
      <c r="O63" s="317">
        <v>0</v>
      </c>
      <c r="P63" s="317">
        <v>0.14285714285714285</v>
      </c>
      <c r="Q63" s="317">
        <v>0</v>
      </c>
      <c r="R63" s="317">
        <v>0</v>
      </c>
      <c r="S63" s="317">
        <v>0</v>
      </c>
      <c r="T63" s="317">
        <v>0.17</v>
      </c>
      <c r="U63" s="317"/>
      <c r="V63" s="317"/>
      <c r="W63" s="317"/>
      <c r="X63" s="317"/>
      <c r="AA63" s="37"/>
    </row>
    <row r="64" spans="2:28" ht="25.5" customHeight="1">
      <c r="B64" s="172" t="s">
        <v>97</v>
      </c>
      <c r="C64" s="175" t="s">
        <v>636</v>
      </c>
      <c r="D64" s="175" t="s">
        <v>637</v>
      </c>
      <c r="E64" s="175" t="s">
        <v>639</v>
      </c>
      <c r="F64" s="175" t="s">
        <v>635</v>
      </c>
      <c r="G64" s="175" t="s">
        <v>635</v>
      </c>
      <c r="H64" s="175" t="s">
        <v>634</v>
      </c>
      <c r="I64" s="175" t="s">
        <v>634</v>
      </c>
      <c r="J64" s="175" t="s">
        <v>634</v>
      </c>
      <c r="K64" s="176" t="s">
        <v>179</v>
      </c>
      <c r="M64" s="317">
        <v>0.33333333333333331</v>
      </c>
      <c r="N64" s="317">
        <v>0.33333333333333331</v>
      </c>
      <c r="O64" s="317">
        <v>0.1111111111111111</v>
      </c>
      <c r="P64" s="317">
        <v>0</v>
      </c>
      <c r="Q64" s="317">
        <v>0</v>
      </c>
      <c r="R64" s="317">
        <v>0</v>
      </c>
      <c r="S64" s="317">
        <v>0</v>
      </c>
      <c r="T64" s="317">
        <v>0</v>
      </c>
      <c r="U64" s="317"/>
      <c r="V64" s="317"/>
      <c r="W64" s="317"/>
      <c r="X64" s="317"/>
      <c r="AA64" s="37"/>
    </row>
    <row r="65" spans="2:27" ht="25.5" customHeight="1">
      <c r="B65" s="172" t="s">
        <v>100</v>
      </c>
      <c r="C65" s="175" t="s">
        <v>636</v>
      </c>
      <c r="D65" s="175" t="s">
        <v>640</v>
      </c>
      <c r="E65" s="175" t="s">
        <v>639</v>
      </c>
      <c r="F65" s="175" t="s">
        <v>641</v>
      </c>
      <c r="G65" s="175" t="s">
        <v>641</v>
      </c>
      <c r="H65" s="175" t="s">
        <v>642</v>
      </c>
      <c r="I65" s="175" t="s">
        <v>636</v>
      </c>
      <c r="J65" s="175" t="s">
        <v>649</v>
      </c>
      <c r="K65" s="176" t="s">
        <v>179</v>
      </c>
      <c r="M65" s="317">
        <v>0.33333333333333331</v>
      </c>
      <c r="N65" s="317">
        <v>0.33333333333333331</v>
      </c>
      <c r="O65" s="317">
        <v>0.33333333333333331</v>
      </c>
      <c r="P65" s="317">
        <v>0.14285714285714285</v>
      </c>
      <c r="Q65" s="317">
        <v>0.14285714285714285</v>
      </c>
      <c r="R65" s="317">
        <v>0</v>
      </c>
      <c r="S65" s="317">
        <v>0</v>
      </c>
      <c r="T65" s="317">
        <v>0</v>
      </c>
      <c r="U65" s="317"/>
      <c r="V65" s="317"/>
      <c r="W65" s="317"/>
      <c r="X65" s="317"/>
      <c r="AA65" s="37"/>
    </row>
    <row r="66" spans="2:27" ht="25.5" customHeight="1">
      <c r="B66" s="177" t="s">
        <v>98</v>
      </c>
      <c r="C66" s="175" t="s">
        <v>634</v>
      </c>
      <c r="D66" s="175" t="s">
        <v>634</v>
      </c>
      <c r="E66" s="175" t="s">
        <v>643</v>
      </c>
      <c r="F66" s="175" t="s">
        <v>644</v>
      </c>
      <c r="G66" s="175" t="s">
        <v>644</v>
      </c>
      <c r="H66" s="175" t="s">
        <v>645</v>
      </c>
      <c r="I66" s="175" t="s">
        <v>646</v>
      </c>
      <c r="J66" s="175" t="s">
        <v>650</v>
      </c>
      <c r="K66" s="176" t="s">
        <v>179</v>
      </c>
      <c r="M66" s="317">
        <v>0.33333333333333331</v>
      </c>
      <c r="N66" s="317">
        <v>0.16666666666666666</v>
      </c>
      <c r="O66" s="317">
        <v>0.33333333333333331</v>
      </c>
      <c r="P66" s="317">
        <v>0.42857142857142855</v>
      </c>
      <c r="Q66" s="317">
        <v>0.42857142857142855</v>
      </c>
      <c r="R66" s="317">
        <v>0.5</v>
      </c>
      <c r="S66" s="317">
        <v>0.33333333333333331</v>
      </c>
      <c r="T66" s="317">
        <v>0</v>
      </c>
      <c r="U66" s="317"/>
      <c r="V66" s="317"/>
      <c r="W66" s="317"/>
      <c r="X66" s="317"/>
      <c r="AA66" s="37"/>
    </row>
    <row r="67" spans="2:27" ht="25.5" customHeight="1">
      <c r="B67" s="178" t="s">
        <v>99</v>
      </c>
      <c r="C67" s="179" t="s">
        <v>634</v>
      </c>
      <c r="D67" s="179" t="s">
        <v>640</v>
      </c>
      <c r="E67" s="179" t="s">
        <v>634</v>
      </c>
      <c r="F67" s="179" t="s">
        <v>634</v>
      </c>
      <c r="G67" s="179" t="s">
        <v>635</v>
      </c>
      <c r="H67" s="179" t="s">
        <v>647</v>
      </c>
      <c r="I67" s="179" t="s">
        <v>634</v>
      </c>
      <c r="J67" s="179" t="s">
        <v>651</v>
      </c>
      <c r="K67" s="180" t="s">
        <v>179</v>
      </c>
      <c r="M67" s="317">
        <v>0</v>
      </c>
      <c r="N67" s="317">
        <v>0</v>
      </c>
      <c r="O67" s="317">
        <v>0.22222222222222221</v>
      </c>
      <c r="P67" s="317">
        <v>0.2857142857142857</v>
      </c>
      <c r="Q67" s="317">
        <v>0.2857142857142857</v>
      </c>
      <c r="R67" s="317">
        <v>0.375</v>
      </c>
      <c r="S67" s="317">
        <v>0.66666666666666663</v>
      </c>
      <c r="T67" s="317">
        <f>2/6</f>
        <v>0.33333333333333331</v>
      </c>
      <c r="U67" s="317"/>
      <c r="V67" s="317"/>
      <c r="W67" s="317"/>
      <c r="X67" s="317"/>
      <c r="AA67" s="37"/>
    </row>
    <row r="68" spans="2:27" ht="15.75" customHeight="1">
      <c r="B68" s="45"/>
      <c r="C68" s="45"/>
      <c r="D68" s="46"/>
      <c r="E68" s="46"/>
      <c r="F68" s="46"/>
      <c r="G68" s="46"/>
      <c r="H68" s="46"/>
      <c r="I68" s="46"/>
      <c r="J68" s="46"/>
      <c r="K68" s="46"/>
      <c r="M68" s="36">
        <v>0</v>
      </c>
      <c r="N68" s="36">
        <v>0.16666666666666666</v>
      </c>
      <c r="O68" s="36">
        <v>0</v>
      </c>
      <c r="P68" s="36">
        <v>0</v>
      </c>
      <c r="Q68" s="36">
        <v>0.14285714285714285</v>
      </c>
      <c r="R68" s="36">
        <v>0.125</v>
      </c>
      <c r="S68" s="36">
        <v>0</v>
      </c>
      <c r="T68" s="312">
        <f>3/6</f>
        <v>0.5</v>
      </c>
      <c r="AA68" s="37"/>
    </row>
    <row r="69" spans="2:27" ht="17.25" customHeight="1">
      <c r="B69" s="49" t="s">
        <v>136</v>
      </c>
      <c r="C69" s="49"/>
      <c r="D69" s="48"/>
      <c r="E69" s="48"/>
      <c r="F69" s="48"/>
      <c r="G69" s="48"/>
      <c r="H69" s="48"/>
      <c r="I69" s="48"/>
      <c r="J69" s="48"/>
      <c r="K69" s="48"/>
      <c r="M69" s="313"/>
      <c r="N69" s="314"/>
      <c r="P69" s="237"/>
      <c r="AA69" s="37"/>
    </row>
    <row r="70" spans="2:27" ht="30.75" customHeight="1">
      <c r="B70" s="53" t="s">
        <v>75</v>
      </c>
      <c r="C70" s="53" t="s">
        <v>102</v>
      </c>
      <c r="D70" s="53" t="s">
        <v>103</v>
      </c>
      <c r="E70" s="53" t="s">
        <v>104</v>
      </c>
      <c r="F70" s="53" t="s">
        <v>105</v>
      </c>
      <c r="G70" s="53" t="s">
        <v>106</v>
      </c>
      <c r="H70" s="53" t="s">
        <v>6</v>
      </c>
      <c r="I70" s="53" t="s">
        <v>7</v>
      </c>
      <c r="J70" s="53" t="s">
        <v>107</v>
      </c>
      <c r="K70" s="53" t="s">
        <v>110</v>
      </c>
      <c r="M70" s="313"/>
      <c r="N70" s="314"/>
      <c r="P70" s="237"/>
      <c r="AA70" s="37"/>
    </row>
    <row r="71" spans="2:27" ht="27" customHeight="1">
      <c r="B71" s="35" t="s">
        <v>126</v>
      </c>
      <c r="C71" s="63">
        <v>1</v>
      </c>
      <c r="D71" s="84">
        <v>1.6642513768987902E-2</v>
      </c>
      <c r="E71" s="84">
        <v>0.53101912891647107</v>
      </c>
      <c r="F71" s="84">
        <v>0.21697934074999026</v>
      </c>
      <c r="G71" s="85">
        <v>14.77</v>
      </c>
      <c r="H71" s="86">
        <v>1.6661699593957524</v>
      </c>
      <c r="I71" s="86">
        <v>38.20873525753958</v>
      </c>
      <c r="J71" s="87">
        <v>1.8344347426512992</v>
      </c>
      <c r="K71" s="71"/>
      <c r="M71" s="313"/>
      <c r="N71" s="318"/>
      <c r="P71" s="237"/>
      <c r="AA71" s="37"/>
    </row>
    <row r="72" spans="2:27" ht="20.25" customHeight="1">
      <c r="B72" s="35" t="s">
        <v>126</v>
      </c>
      <c r="C72" s="63">
        <v>2</v>
      </c>
      <c r="D72" s="84">
        <v>3.8177025504472731E-2</v>
      </c>
      <c r="E72" s="84">
        <v>0.42736200011067538</v>
      </c>
      <c r="F72" s="84">
        <v>0.1696398053500289</v>
      </c>
      <c r="G72" s="85">
        <v>10.7904</v>
      </c>
      <c r="H72" s="86">
        <v>5.4025415716569714E-2</v>
      </c>
      <c r="I72" s="86">
        <v>11.62446861501525</v>
      </c>
      <c r="J72" s="87">
        <v>2.1620292996380805</v>
      </c>
      <c r="K72" s="71"/>
      <c r="M72" s="313"/>
      <c r="N72" s="318"/>
      <c r="P72" s="237"/>
      <c r="AA72" s="37"/>
    </row>
    <row r="73" spans="2:27" ht="20.25" customHeight="1">
      <c r="B73" s="35" t="s">
        <v>126</v>
      </c>
      <c r="C73" s="63">
        <v>3</v>
      </c>
      <c r="D73" s="84">
        <v>2.8635995510123479E-2</v>
      </c>
      <c r="E73" s="84">
        <v>0.39513523431570707</v>
      </c>
      <c r="F73" s="84">
        <v>0.18060858018077833</v>
      </c>
      <c r="G73" s="85">
        <v>10.0374</v>
      </c>
      <c r="H73" s="86">
        <v>8.8418038600250482E-3</v>
      </c>
      <c r="I73" s="86">
        <v>11.806755421086782</v>
      </c>
      <c r="J73" s="87">
        <v>2.2395280597360121</v>
      </c>
      <c r="K73" s="71"/>
      <c r="M73" s="313"/>
      <c r="N73" s="314"/>
      <c r="P73" s="237"/>
      <c r="AA73" s="37"/>
    </row>
    <row r="74" spans="2:27" ht="20.25" customHeight="1">
      <c r="B74" s="35" t="s">
        <v>126</v>
      </c>
      <c r="C74" s="63">
        <v>4</v>
      </c>
      <c r="D74" s="84">
        <v>2.6216072373387755E-2</v>
      </c>
      <c r="E74" s="84">
        <v>0.38070898698312355</v>
      </c>
      <c r="F74" s="84">
        <v>0.18606917264493797</v>
      </c>
      <c r="G74" s="85">
        <v>10.698400000000001</v>
      </c>
      <c r="H74" s="86">
        <v>3.73858092515447E-3</v>
      </c>
      <c r="I74" s="86">
        <v>16.131976692041537</v>
      </c>
      <c r="J74" s="87">
        <v>2.1911372212933236</v>
      </c>
      <c r="K74" s="71"/>
      <c r="M74" s="313"/>
      <c r="N74" s="314"/>
      <c r="P74" s="237"/>
      <c r="AA74" s="37"/>
    </row>
    <row r="75" spans="2:27" ht="20.25" customHeight="1">
      <c r="B75" s="35" t="s">
        <v>126</v>
      </c>
      <c r="C75" s="63">
        <v>5</v>
      </c>
      <c r="D75" s="84">
        <v>2.5558678225801362E-2</v>
      </c>
      <c r="E75" s="84">
        <v>0.37302126115904316</v>
      </c>
      <c r="F75" s="84">
        <v>0.17915927193331729</v>
      </c>
      <c r="G75" s="85">
        <v>11.449249999999999</v>
      </c>
      <c r="H75" s="86">
        <v>1.2364338987806577E-2</v>
      </c>
      <c r="I75" s="86">
        <v>14.614648683587374</v>
      </c>
      <c r="J75" s="87">
        <v>2.2098436035075046</v>
      </c>
      <c r="K75" s="71"/>
      <c r="M75" s="313"/>
      <c r="N75" s="314"/>
      <c r="P75" s="237"/>
      <c r="AA75" s="37"/>
    </row>
    <row r="76" spans="2:27" ht="20.25" customHeight="1">
      <c r="B76" s="35" t="s">
        <v>126</v>
      </c>
      <c r="C76" s="63">
        <v>6</v>
      </c>
      <c r="D76" s="84">
        <v>3.0987620821149312E-2</v>
      </c>
      <c r="E76" s="84">
        <v>0.37317442044951721</v>
      </c>
      <c r="F76" s="84">
        <v>0.17366634765742006</v>
      </c>
      <c r="G76" s="85">
        <v>12.821250000000001</v>
      </c>
      <c r="H76" s="86">
        <v>1.6934797431245249E-2</v>
      </c>
      <c r="I76" s="86">
        <v>17.138015000420193</v>
      </c>
      <c r="J76" s="87">
        <v>2.0786671504568361</v>
      </c>
      <c r="K76" s="71"/>
      <c r="M76" s="313"/>
      <c r="N76" s="314"/>
      <c r="P76" s="237"/>
      <c r="AA76" s="37"/>
    </row>
    <row r="77" spans="2:27" ht="20.25" customHeight="1">
      <c r="B77" s="35" t="s">
        <v>126</v>
      </c>
      <c r="C77" s="63">
        <v>7</v>
      </c>
      <c r="D77" s="84">
        <v>2.7931182465601282E-2</v>
      </c>
      <c r="E77" s="84">
        <v>0.39031026288162823</v>
      </c>
      <c r="F77" s="84">
        <v>0.17215203059937237</v>
      </c>
      <c r="G77" s="85">
        <v>12.806666666666667</v>
      </c>
      <c r="H77" s="86">
        <v>1.0629949404098324E-2</v>
      </c>
      <c r="I77" s="86">
        <v>13.712634731286839</v>
      </c>
      <c r="J77" s="87">
        <v>2.0977695464056056</v>
      </c>
      <c r="K77" s="71" t="s">
        <v>68</v>
      </c>
      <c r="M77" s="313"/>
      <c r="N77" s="314"/>
      <c r="P77" s="237"/>
      <c r="AA77" s="37"/>
    </row>
    <row r="78" spans="2:27" ht="20.25" customHeight="1">
      <c r="B78" s="35" t="s">
        <v>123</v>
      </c>
      <c r="C78" s="63">
        <v>1</v>
      </c>
      <c r="D78" s="84">
        <v>1.6876009118535328E-2</v>
      </c>
      <c r="E78" s="84">
        <v>0.50896532439155706</v>
      </c>
      <c r="F78" s="84">
        <v>0.25126009218629214</v>
      </c>
      <c r="G78" s="85">
        <v>11.198666666666668</v>
      </c>
      <c r="H78" s="86">
        <v>2.0664289667987692</v>
      </c>
      <c r="I78" s="86">
        <v>38.098863753662819</v>
      </c>
      <c r="J78" s="87">
        <v>2.150108822994595</v>
      </c>
      <c r="K78" s="71"/>
      <c r="M78" s="313"/>
      <c r="N78" s="314"/>
      <c r="P78" s="237"/>
      <c r="AA78" s="37"/>
    </row>
    <row r="79" spans="2:27" ht="20.25" customHeight="1">
      <c r="B79" s="35" t="s">
        <v>123</v>
      </c>
      <c r="C79" s="63">
        <v>2</v>
      </c>
      <c r="D79" s="84">
        <v>3.7579435001622905E-2</v>
      </c>
      <c r="E79" s="84">
        <v>0.40515245304315117</v>
      </c>
      <c r="F79" s="84">
        <v>0.19237408421352653</v>
      </c>
      <c r="G79" s="85">
        <v>7.5968571428571421</v>
      </c>
      <c r="H79" s="86">
        <v>0.10899381541842863</v>
      </c>
      <c r="I79" s="86">
        <v>5.1105989007307642</v>
      </c>
      <c r="J79" s="87">
        <v>2.5091427751853632</v>
      </c>
      <c r="K79" s="71"/>
      <c r="M79" s="313"/>
      <c r="N79" s="314"/>
      <c r="P79" s="237"/>
      <c r="AA79" s="37"/>
    </row>
    <row r="80" spans="2:27" ht="20.25" customHeight="1">
      <c r="B80" s="35" t="s">
        <v>123</v>
      </c>
      <c r="C80" s="63">
        <v>3</v>
      </c>
      <c r="D80" s="84">
        <v>1.6286699318599957E-2</v>
      </c>
      <c r="E80" s="84">
        <v>0.35419482476127551</v>
      </c>
      <c r="F80" s="84">
        <v>0.20809996286874391</v>
      </c>
      <c r="G80" s="85">
        <v>6.3797142857142859</v>
      </c>
      <c r="H80" s="86">
        <v>7.8006840531284524E-2</v>
      </c>
      <c r="I80" s="86">
        <v>3.4880201551845795</v>
      </c>
      <c r="J80" s="87">
        <v>2.6770833066079618</v>
      </c>
      <c r="K80" s="71"/>
      <c r="M80" s="313"/>
      <c r="N80" s="314"/>
      <c r="P80" s="237"/>
      <c r="AA80" s="37"/>
    </row>
    <row r="81" spans="2:27" ht="20.25" customHeight="1">
      <c r="B81" s="35" t="s">
        <v>123</v>
      </c>
      <c r="C81" s="63">
        <v>4</v>
      </c>
      <c r="D81" s="84">
        <v>2.0092944752944184E-2</v>
      </c>
      <c r="E81" s="84">
        <v>0.33638568151883419</v>
      </c>
      <c r="F81" s="84">
        <v>0.22199093035875148</v>
      </c>
      <c r="G81" s="85">
        <v>6.4355714285714294</v>
      </c>
      <c r="H81" s="86">
        <v>8.8852489505293411E-2</v>
      </c>
      <c r="I81" s="86">
        <v>3.6897165378777106</v>
      </c>
      <c r="J81" s="87">
        <v>2.6996403216022293</v>
      </c>
      <c r="K81" s="71"/>
      <c r="M81" s="313"/>
      <c r="N81" s="314"/>
      <c r="P81" s="237"/>
      <c r="AA81" s="37"/>
    </row>
    <row r="82" spans="2:27" ht="20.25" customHeight="1">
      <c r="B82" s="35" t="s">
        <v>123</v>
      </c>
      <c r="C82" s="63">
        <v>5</v>
      </c>
      <c r="D82" s="84">
        <v>2.1414436773820631E-2</v>
      </c>
      <c r="E82" s="84">
        <v>0.32704769526101396</v>
      </c>
      <c r="F82" s="84">
        <v>0.23951046818738489</v>
      </c>
      <c r="G82" s="85">
        <v>7.0258571428571424</v>
      </c>
      <c r="H82" s="86">
        <v>9.0060876520825853E-2</v>
      </c>
      <c r="I82" s="86">
        <v>4.8272629815162658</v>
      </c>
      <c r="J82" s="87">
        <v>2.6546031705697852</v>
      </c>
      <c r="K82" s="71"/>
      <c r="M82" s="313"/>
      <c r="N82" s="314"/>
      <c r="P82" s="237"/>
      <c r="AA82" s="37"/>
    </row>
    <row r="83" spans="2:27" ht="20.25" customHeight="1">
      <c r="B83" s="35" t="s">
        <v>123</v>
      </c>
      <c r="C83" s="63">
        <v>6</v>
      </c>
      <c r="D83" s="84">
        <v>2.6342861327869491E-2</v>
      </c>
      <c r="E83" s="84">
        <v>0.33204702128834729</v>
      </c>
      <c r="F83" s="84">
        <v>0.24299437877676902</v>
      </c>
      <c r="G83" s="85">
        <v>9.1373333333333324</v>
      </c>
      <c r="H83" s="86">
        <v>9.1665470746811792E-2</v>
      </c>
      <c r="I83" s="86">
        <v>6.980055993043992</v>
      </c>
      <c r="J83" s="87">
        <v>2.5137001679690454</v>
      </c>
      <c r="K83" s="71"/>
      <c r="M83" s="313"/>
      <c r="N83" s="314"/>
      <c r="P83" s="237"/>
      <c r="AA83" s="37"/>
    </row>
    <row r="84" spans="2:27" ht="20.25" customHeight="1">
      <c r="B84" s="35" t="s">
        <v>123</v>
      </c>
      <c r="C84" s="63">
        <v>7</v>
      </c>
      <c r="D84" s="84">
        <v>2.2317517477369486E-2</v>
      </c>
      <c r="E84" s="84">
        <v>0.34549040620900029</v>
      </c>
      <c r="F84" s="84">
        <v>0.22187250897137245</v>
      </c>
      <c r="G84" s="85">
        <v>10.307833333333333</v>
      </c>
      <c r="H84" s="86">
        <v>8.2728503465390263E-2</v>
      </c>
      <c r="I84" s="86">
        <v>7.7124314520960597</v>
      </c>
      <c r="J84" s="87">
        <v>2.3835726979441287</v>
      </c>
      <c r="K84" s="71" t="s">
        <v>68</v>
      </c>
      <c r="M84" s="313"/>
      <c r="N84" s="314"/>
      <c r="P84" s="237"/>
      <c r="AA84" s="37"/>
    </row>
    <row r="85" spans="2:27" ht="20.25" customHeight="1">
      <c r="B85" s="35" t="s">
        <v>124</v>
      </c>
      <c r="C85" s="63">
        <v>1</v>
      </c>
      <c r="D85" s="84">
        <v>2.0712172912782188E-2</v>
      </c>
      <c r="E85" s="84">
        <v>0.58887835935339417</v>
      </c>
      <c r="F85" s="84">
        <v>0.25907363264877964</v>
      </c>
      <c r="G85" s="85">
        <v>15.161333333333333</v>
      </c>
      <c r="H85" s="86">
        <v>3.7485566450931942</v>
      </c>
      <c r="I85" s="86">
        <v>36.922527196779839</v>
      </c>
      <c r="J85" s="87">
        <v>2.2555093462066074</v>
      </c>
      <c r="K85" s="71"/>
    </row>
    <row r="86" spans="2:27" ht="20.25" customHeight="1">
      <c r="B86" s="35" t="s">
        <v>124</v>
      </c>
      <c r="C86" s="63">
        <v>2</v>
      </c>
      <c r="D86" s="84">
        <v>3.7646927214865102E-2</v>
      </c>
      <c r="E86" s="84">
        <v>0.4783781533049512</v>
      </c>
      <c r="F86" s="84">
        <v>0.2274910650987387</v>
      </c>
      <c r="G86" s="85">
        <v>11.019545454545455</v>
      </c>
      <c r="H86" s="86">
        <v>1.6567419284391469</v>
      </c>
      <c r="I86" s="86">
        <v>18.875912542036406</v>
      </c>
      <c r="J86" s="87">
        <v>2.5297427759471121</v>
      </c>
      <c r="K86" s="71"/>
    </row>
    <row r="87" spans="2:27" ht="20.25" customHeight="1">
      <c r="B87" s="35" t="s">
        <v>124</v>
      </c>
      <c r="C87" s="63">
        <v>3</v>
      </c>
      <c r="D87" s="84">
        <v>2.4812230648828447E-2</v>
      </c>
      <c r="E87" s="84">
        <v>0.40085562297552435</v>
      </c>
      <c r="F87" s="84">
        <v>0.23588544522096258</v>
      </c>
      <c r="G87" s="85">
        <v>10.178111111111111</v>
      </c>
      <c r="H87" s="86">
        <v>0.92858360160015552</v>
      </c>
      <c r="I87" s="86">
        <v>14.296405902463933</v>
      </c>
      <c r="J87" s="87">
        <v>2.769462712535776</v>
      </c>
      <c r="K87" s="71"/>
      <c r="N87" s="319"/>
    </row>
    <row r="88" spans="2:27" ht="20.25" customHeight="1">
      <c r="B88" s="35" t="s">
        <v>124</v>
      </c>
      <c r="C88" s="63">
        <v>4</v>
      </c>
      <c r="D88" s="84">
        <v>2.7125919932352024E-2</v>
      </c>
      <c r="E88" s="84">
        <v>0.36187196871222238</v>
      </c>
      <c r="F88" s="84">
        <v>0.22222189402366546</v>
      </c>
      <c r="G88" s="85">
        <v>9.2550000000000008</v>
      </c>
      <c r="H88" s="86">
        <v>1.0661957224187155</v>
      </c>
      <c r="I88" s="86">
        <v>9.9214873296800388</v>
      </c>
      <c r="J88" s="87">
        <v>2.8762656527788959</v>
      </c>
      <c r="K88" s="71"/>
      <c r="N88" s="319"/>
    </row>
    <row r="89" spans="2:27" ht="20.25" customHeight="1">
      <c r="B89" s="35" t="s">
        <v>124</v>
      </c>
      <c r="C89" s="63">
        <v>5</v>
      </c>
      <c r="D89" s="84">
        <v>2.3313569528612781E-2</v>
      </c>
      <c r="E89" s="84">
        <v>0.35302061362870368</v>
      </c>
      <c r="F89" s="84">
        <v>0.23363508742896555</v>
      </c>
      <c r="G89" s="85">
        <v>9.2591111111111122</v>
      </c>
      <c r="H89" s="86">
        <v>1.011073636651646</v>
      </c>
      <c r="I89" s="86">
        <v>9.1631382048115544</v>
      </c>
      <c r="J89" s="87">
        <v>2.8643780443110654</v>
      </c>
      <c r="K89" s="71"/>
      <c r="N89" s="319"/>
    </row>
    <row r="90" spans="2:27" ht="20.25" customHeight="1">
      <c r="B90" s="35" t="s">
        <v>124</v>
      </c>
      <c r="C90" s="63">
        <v>6</v>
      </c>
      <c r="D90" s="84">
        <v>2.5023731970589137E-2</v>
      </c>
      <c r="E90" s="84">
        <v>0.36941704017439181</v>
      </c>
      <c r="F90" s="84">
        <v>0.21691193543172488</v>
      </c>
      <c r="G90" s="85">
        <v>11.513111111111112</v>
      </c>
      <c r="H90" s="86">
        <v>1.3716112739973505</v>
      </c>
      <c r="I90" s="86">
        <v>12.820124943721998</v>
      </c>
      <c r="J90" s="87">
        <v>2.5336079865679157</v>
      </c>
      <c r="K90" s="71"/>
      <c r="N90" s="319"/>
    </row>
    <row r="91" spans="2:27" ht="20.25" customHeight="1">
      <c r="B91" s="35" t="s">
        <v>124</v>
      </c>
      <c r="C91" s="63">
        <v>7</v>
      </c>
      <c r="D91" s="84">
        <v>2.3749482685013139E-2</v>
      </c>
      <c r="E91" s="84">
        <v>0.38625187606312233</v>
      </c>
      <c r="F91" s="84">
        <v>0.198471569049817</v>
      </c>
      <c r="G91" s="85">
        <v>12.804555555555556</v>
      </c>
      <c r="H91" s="86">
        <v>1.1605267708381286</v>
      </c>
      <c r="I91" s="86">
        <v>15.748778105003346</v>
      </c>
      <c r="J91" s="87">
        <v>2.3605256361327376</v>
      </c>
      <c r="K91" s="71" t="s">
        <v>69</v>
      </c>
    </row>
    <row r="92" spans="2:27" ht="20.25" customHeight="1">
      <c r="B92" s="35" t="s">
        <v>122</v>
      </c>
      <c r="C92" s="63">
        <v>1</v>
      </c>
      <c r="D92" s="84">
        <v>2.0329760043394245E-2</v>
      </c>
      <c r="E92" s="84">
        <v>0.58066909837381764</v>
      </c>
      <c r="F92" s="84">
        <v>0.24753228571718422</v>
      </c>
      <c r="G92" s="85">
        <v>12.664125000000002</v>
      </c>
      <c r="H92" s="86">
        <v>1.494497206849053</v>
      </c>
      <c r="I92" s="86">
        <v>15.905013320572372</v>
      </c>
      <c r="J92" s="87">
        <v>2.0734096538202773</v>
      </c>
      <c r="K92" s="71"/>
    </row>
    <row r="93" spans="2:27" ht="20.25" customHeight="1">
      <c r="B93" s="35" t="s">
        <v>122</v>
      </c>
      <c r="C93" s="63">
        <v>2</v>
      </c>
      <c r="D93" s="84">
        <v>5.7350868032478838E-2</v>
      </c>
      <c r="E93" s="84">
        <v>0.41115363408822225</v>
      </c>
      <c r="F93" s="84">
        <v>0.17917160123238077</v>
      </c>
      <c r="G93" s="85">
        <v>8.4562499999999989</v>
      </c>
      <c r="H93" s="86">
        <v>5.8991930166139635E-2</v>
      </c>
      <c r="I93" s="86">
        <v>5.3649883156650322</v>
      </c>
      <c r="J93" s="87">
        <v>2.4861092654082824</v>
      </c>
      <c r="K93" s="71"/>
    </row>
    <row r="94" spans="2:27" ht="20.25" customHeight="1">
      <c r="B94" s="35" t="s">
        <v>122</v>
      </c>
      <c r="C94" s="63">
        <v>3</v>
      </c>
      <c r="D94" s="84">
        <v>3.6207762922358722E-2</v>
      </c>
      <c r="E94" s="84">
        <v>0.37769518993293166</v>
      </c>
      <c r="F94" s="84">
        <v>0.19615797538811278</v>
      </c>
      <c r="G94" s="85">
        <v>8.1830000000000016</v>
      </c>
      <c r="H94" s="86">
        <v>1.956269878496637E-2</v>
      </c>
      <c r="I94" s="86">
        <v>5.5586011261854438</v>
      </c>
      <c r="J94" s="87">
        <v>2.5269422384999127</v>
      </c>
      <c r="K94" s="71"/>
    </row>
    <row r="95" spans="2:27" ht="20.25" customHeight="1">
      <c r="B95" s="35" t="s">
        <v>122</v>
      </c>
      <c r="C95" s="63">
        <v>4</v>
      </c>
      <c r="D95" s="84">
        <v>3.5092512614911163E-2</v>
      </c>
      <c r="E95" s="84">
        <v>0.36176875307581663</v>
      </c>
      <c r="F95" s="84">
        <v>0.19137520197474314</v>
      </c>
      <c r="G95" s="85">
        <v>7.8070000000000004</v>
      </c>
      <c r="H95" s="86">
        <v>2.414321303297853E-2</v>
      </c>
      <c r="I95" s="86">
        <v>4.4933202033598931</v>
      </c>
      <c r="J95" s="87">
        <v>2.5957199288107793</v>
      </c>
      <c r="K95" s="71"/>
    </row>
    <row r="96" spans="2:27" ht="20.25" customHeight="1">
      <c r="B96" s="35" t="s">
        <v>122</v>
      </c>
      <c r="C96" s="63">
        <v>5</v>
      </c>
      <c r="D96" s="84">
        <v>3.2536526999274895E-2</v>
      </c>
      <c r="E96" s="84">
        <v>0.35072025887663877</v>
      </c>
      <c r="F96" s="84">
        <v>0.1946489675777012</v>
      </c>
      <c r="G96" s="85">
        <v>8.1754285714285722</v>
      </c>
      <c r="H96" s="86">
        <v>1.2278755248553931E-2</v>
      </c>
      <c r="I96" s="86">
        <v>4.2883552705574601</v>
      </c>
      <c r="J96" s="87">
        <v>2.5180453286300168</v>
      </c>
      <c r="K96" s="71"/>
    </row>
    <row r="97" spans="2:14" ht="20.25" customHeight="1">
      <c r="B97" s="35" t="s">
        <v>122</v>
      </c>
      <c r="C97" s="63">
        <v>6</v>
      </c>
      <c r="D97" s="84">
        <v>3.2380204662687269E-2</v>
      </c>
      <c r="E97" s="84">
        <v>0.36056940831602163</v>
      </c>
      <c r="F97" s="84">
        <v>0.1865394910983314</v>
      </c>
      <c r="G97" s="85">
        <v>9.4181250000000016</v>
      </c>
      <c r="H97" s="86">
        <v>3.046786298053596E-2</v>
      </c>
      <c r="I97" s="86">
        <v>4.2451889086213432</v>
      </c>
      <c r="J97" s="87">
        <v>2.3523954609351629</v>
      </c>
      <c r="K97" s="71"/>
    </row>
    <row r="98" spans="2:14" ht="20.25" customHeight="1">
      <c r="B98" s="35" t="s">
        <v>122</v>
      </c>
      <c r="C98" s="63">
        <v>7</v>
      </c>
      <c r="D98" s="84">
        <v>3.1983221438661107E-2</v>
      </c>
      <c r="E98" s="84">
        <v>0.36758167898625693</v>
      </c>
      <c r="F98" s="84">
        <v>0.17709535718527428</v>
      </c>
      <c r="G98" s="85">
        <v>10.239857142857142</v>
      </c>
      <c r="H98" s="86">
        <v>1.5095069654387512E-2</v>
      </c>
      <c r="I98" s="86">
        <v>4.0937828902698934</v>
      </c>
      <c r="J98" s="87">
        <v>2.2130311715421627</v>
      </c>
      <c r="K98" s="71" t="s">
        <v>69</v>
      </c>
    </row>
    <row r="99" spans="2:14" ht="20.25" customHeight="1">
      <c r="B99" s="35" t="s">
        <v>121</v>
      </c>
      <c r="C99" s="63">
        <v>1</v>
      </c>
      <c r="D99" s="84">
        <v>2.2812138806905802E-2</v>
      </c>
      <c r="E99" s="84">
        <v>0.53215597368201206</v>
      </c>
      <c r="F99" s="84">
        <v>0.19386150131918689</v>
      </c>
      <c r="G99" s="85">
        <v>8.3680000000000003</v>
      </c>
      <c r="H99" s="86">
        <v>0.62685754917581393</v>
      </c>
      <c r="I99" s="86">
        <v>19.595102648310629</v>
      </c>
      <c r="J99" s="87">
        <v>1.7858785962627228</v>
      </c>
      <c r="K99" s="71"/>
    </row>
    <row r="100" spans="2:14" ht="20.25" customHeight="1">
      <c r="B100" s="35" t="s">
        <v>121</v>
      </c>
      <c r="C100" s="63">
        <v>2</v>
      </c>
      <c r="D100" s="84">
        <v>8.803408844667621E-3</v>
      </c>
      <c r="E100" s="84">
        <v>0.4945654524126275</v>
      </c>
      <c r="F100" s="84">
        <v>0.19162797381850927</v>
      </c>
      <c r="G100" s="85">
        <v>6.9930000000000003</v>
      </c>
      <c r="H100" s="86">
        <v>0.43846699589572519</v>
      </c>
      <c r="I100" s="86">
        <v>18.514045194046027</v>
      </c>
      <c r="J100" s="87">
        <v>1.8896386744138367</v>
      </c>
      <c r="K100" s="71"/>
    </row>
    <row r="101" spans="2:14" ht="20.25" customHeight="1">
      <c r="B101" s="35" t="s">
        <v>121</v>
      </c>
      <c r="C101" s="63">
        <v>3</v>
      </c>
      <c r="D101" s="84">
        <v>2.0952371003995506E-2</v>
      </c>
      <c r="E101" s="84">
        <v>0.37266534309875943</v>
      </c>
      <c r="F101" s="84">
        <v>0.1495802323939211</v>
      </c>
      <c r="G101" s="85">
        <v>4.5358571428571421</v>
      </c>
      <c r="H101" s="86">
        <v>2.3201011007255655E-2</v>
      </c>
      <c r="I101" s="86">
        <v>4.0634913564136328</v>
      </c>
      <c r="J101" s="87">
        <v>2.2403658680477765</v>
      </c>
      <c r="K101" s="71"/>
    </row>
    <row r="102" spans="2:14" ht="20.25" customHeight="1">
      <c r="B102" s="35" t="s">
        <v>121</v>
      </c>
      <c r="C102" s="63">
        <v>4</v>
      </c>
      <c r="D102" s="84">
        <v>1.8856536632998817E-2</v>
      </c>
      <c r="E102" s="84">
        <v>0.38049803128583359</v>
      </c>
      <c r="F102" s="84">
        <v>0.16347117934683805</v>
      </c>
      <c r="G102" s="85">
        <v>4.7860000000000005</v>
      </c>
      <c r="H102" s="86">
        <v>0.11404051481978118</v>
      </c>
      <c r="I102" s="86">
        <v>3.8577153461450115</v>
      </c>
      <c r="J102" s="87">
        <v>2.2052267468551778</v>
      </c>
      <c r="K102" s="71"/>
    </row>
    <row r="103" spans="2:14" ht="20.25" customHeight="1">
      <c r="B103" s="35" t="s">
        <v>121</v>
      </c>
      <c r="C103" s="63">
        <v>5</v>
      </c>
      <c r="D103" s="84">
        <v>1.9624730736391326E-2</v>
      </c>
      <c r="E103" s="84">
        <v>0.38756952165873826</v>
      </c>
      <c r="F103" s="84">
        <v>0.17763524689506044</v>
      </c>
      <c r="G103" s="85">
        <v>5.7911666666666664</v>
      </c>
      <c r="H103" s="86">
        <v>0.12492496945886736</v>
      </c>
      <c r="I103" s="86">
        <v>6.3349049028819193</v>
      </c>
      <c r="J103" s="87">
        <v>2.0558774358812477</v>
      </c>
      <c r="K103" s="71"/>
    </row>
    <row r="104" spans="2:14" ht="20.25" customHeight="1">
      <c r="B104" s="35" t="s">
        <v>121</v>
      </c>
      <c r="C104" s="63">
        <v>6</v>
      </c>
      <c r="D104" s="84">
        <v>1.9693291260599488E-2</v>
      </c>
      <c r="E104" s="84">
        <v>0.37753064213324072</v>
      </c>
      <c r="F104" s="84">
        <v>0.17069103609458905</v>
      </c>
      <c r="G104" s="85">
        <v>6.4356666666666662</v>
      </c>
      <c r="H104" s="86">
        <v>7.9415804634579285E-2</v>
      </c>
      <c r="I104" s="86">
        <v>7.4121417658940656</v>
      </c>
      <c r="J104" s="87">
        <v>1.9500283709148156</v>
      </c>
      <c r="K104" s="71"/>
      <c r="N104" s="320"/>
    </row>
    <row r="105" spans="2:14" ht="20.25" customHeight="1">
      <c r="B105" s="35" t="s">
        <v>121</v>
      </c>
      <c r="C105" s="63">
        <v>7</v>
      </c>
      <c r="D105" s="84">
        <v>1.967169870299601E-2</v>
      </c>
      <c r="E105" s="84">
        <v>0.39489185189897458</v>
      </c>
      <c r="F105" s="84">
        <v>0.15960857630083325</v>
      </c>
      <c r="G105" s="85">
        <v>6.891285714285714</v>
      </c>
      <c r="H105" s="86">
        <v>6.0872836117785378E-2</v>
      </c>
      <c r="I105" s="86">
        <v>6.5133934646030349</v>
      </c>
      <c r="J105" s="87">
        <v>1.8985472240405226</v>
      </c>
      <c r="K105" s="71" t="s">
        <v>69</v>
      </c>
      <c r="N105" s="320"/>
    </row>
    <row r="106" spans="2:14" ht="20.25" customHeight="1">
      <c r="B106" s="35" t="s">
        <v>120</v>
      </c>
      <c r="C106" s="63">
        <v>1</v>
      </c>
      <c r="D106" s="84">
        <v>2.802483091645128E-2</v>
      </c>
      <c r="E106" s="84">
        <v>0.5563906565430724</v>
      </c>
      <c r="F106" s="84">
        <v>0.23516692247094528</v>
      </c>
      <c r="G106" s="85">
        <v>13.788333333333334</v>
      </c>
      <c r="H106" s="86">
        <v>1.7276016634596951</v>
      </c>
      <c r="I106" s="86">
        <v>41.43199760297172</v>
      </c>
      <c r="J106" s="87">
        <v>1.792563814096239</v>
      </c>
      <c r="K106" s="71"/>
      <c r="N106" s="320"/>
    </row>
    <row r="107" spans="2:14" ht="20.25" customHeight="1">
      <c r="B107" s="35" t="s">
        <v>120</v>
      </c>
      <c r="C107" s="63">
        <v>2</v>
      </c>
      <c r="D107" s="84">
        <v>3.4435140508090975E-2</v>
      </c>
      <c r="E107" s="84">
        <v>0.47143281992329467</v>
      </c>
      <c r="F107" s="84">
        <v>0.20361789882577846</v>
      </c>
      <c r="G107" s="85">
        <v>10.0129</v>
      </c>
      <c r="H107" s="86">
        <v>0.10749625106824401</v>
      </c>
      <c r="I107" s="86">
        <v>10.677127635173724</v>
      </c>
      <c r="J107" s="87">
        <v>2.0696162015081905</v>
      </c>
      <c r="K107" s="71"/>
      <c r="N107" s="320"/>
    </row>
    <row r="108" spans="2:14" ht="20.25" customHeight="1">
      <c r="B108" s="35" t="s">
        <v>120</v>
      </c>
      <c r="C108" s="63">
        <v>3</v>
      </c>
      <c r="D108" s="84">
        <v>1.5599862203299321E-2</v>
      </c>
      <c r="E108" s="84">
        <v>0.44836705579537456</v>
      </c>
      <c r="F108" s="84">
        <v>0.207997883695452</v>
      </c>
      <c r="G108" s="85">
        <v>9.8672727272727272</v>
      </c>
      <c r="H108" s="86">
        <v>0.65169049721812633</v>
      </c>
      <c r="I108" s="86">
        <v>13.030792858727258</v>
      </c>
      <c r="J108" s="87">
        <v>2.1298649123042637</v>
      </c>
      <c r="K108" s="71"/>
      <c r="N108" s="320"/>
    </row>
    <row r="109" spans="2:14" ht="20.25" customHeight="1">
      <c r="B109" s="35" t="s">
        <v>120</v>
      </c>
      <c r="C109" s="63">
        <v>4</v>
      </c>
      <c r="D109" s="84">
        <v>1.4607340504181287E-2</v>
      </c>
      <c r="E109" s="84">
        <v>0.44227479044570489</v>
      </c>
      <c r="F109" s="84">
        <v>0.21731941989276241</v>
      </c>
      <c r="G109" s="85">
        <v>10.028272727272729</v>
      </c>
      <c r="H109" s="86">
        <v>0.88961166037972916</v>
      </c>
      <c r="I109" s="86">
        <v>12.179475372034229</v>
      </c>
      <c r="J109" s="87">
        <v>2.098407525538514</v>
      </c>
      <c r="K109" s="71"/>
    </row>
    <row r="110" spans="2:14" ht="20.25" customHeight="1">
      <c r="B110" s="35" t="s">
        <v>120</v>
      </c>
      <c r="C110" s="63">
        <v>5</v>
      </c>
      <c r="D110" s="84">
        <v>1.5616878761826618E-2</v>
      </c>
      <c r="E110" s="84">
        <v>0.43199109695061166</v>
      </c>
      <c r="F110" s="84">
        <v>0.20631080420010819</v>
      </c>
      <c r="G110" s="85">
        <v>10.631400000000003</v>
      </c>
      <c r="H110" s="86">
        <v>3.758298446598328E-2</v>
      </c>
      <c r="I110" s="86">
        <v>12.279745661306535</v>
      </c>
      <c r="J110" s="87">
        <v>2.0551550923825568</v>
      </c>
      <c r="K110" s="71"/>
    </row>
    <row r="111" spans="2:14" ht="20.25" customHeight="1">
      <c r="B111" s="35" t="s">
        <v>120</v>
      </c>
      <c r="C111" s="63">
        <v>6</v>
      </c>
      <c r="D111" s="84">
        <v>1.554387371889579E-2</v>
      </c>
      <c r="E111" s="84">
        <v>0.43486802302163385</v>
      </c>
      <c r="F111" s="84">
        <v>0.19071618623939376</v>
      </c>
      <c r="G111" s="85">
        <v>11.7036</v>
      </c>
      <c r="H111" s="86">
        <v>6.8378681136131894E-2</v>
      </c>
      <c r="I111" s="86">
        <v>12.987927140504112</v>
      </c>
      <c r="J111" s="87">
        <v>1.9361460526304515</v>
      </c>
      <c r="K111" s="71"/>
    </row>
    <row r="112" spans="2:14" ht="20.25" customHeight="1">
      <c r="B112" s="35" t="s">
        <v>120</v>
      </c>
      <c r="C112" s="63">
        <v>7</v>
      </c>
      <c r="D112" s="84">
        <v>1.2007652902867974E-2</v>
      </c>
      <c r="E112" s="84">
        <v>0.44691082075668875</v>
      </c>
      <c r="F112" s="84">
        <v>0.17816941699552735</v>
      </c>
      <c r="G112" s="85">
        <v>13.126250000000001</v>
      </c>
      <c r="H112" s="86">
        <v>0.21574739782558866</v>
      </c>
      <c r="I112" s="86">
        <v>11.159593423791714</v>
      </c>
      <c r="J112" s="87">
        <v>1.8541472669839016</v>
      </c>
      <c r="K112" s="71" t="s">
        <v>67</v>
      </c>
    </row>
    <row r="113" spans="2:11" ht="20.25" customHeight="1">
      <c r="B113" s="35" t="s">
        <v>125</v>
      </c>
      <c r="C113" s="63">
        <v>1</v>
      </c>
      <c r="D113" s="84">
        <v>4.5916760767701417E-2</v>
      </c>
      <c r="E113" s="84">
        <v>0.5470189819974266</v>
      </c>
      <c r="F113" s="84">
        <v>0.28985298210212174</v>
      </c>
      <c r="G113" s="85">
        <v>14.777000000000001</v>
      </c>
      <c r="H113" s="86">
        <v>1.6498107706562484</v>
      </c>
      <c r="I113" s="86">
        <v>35.861156272348396</v>
      </c>
      <c r="J113" s="87">
        <v>2.0390509596904431</v>
      </c>
      <c r="K113" s="71"/>
    </row>
    <row r="114" spans="2:11" ht="20.25" customHeight="1">
      <c r="B114" s="35" t="s">
        <v>125</v>
      </c>
      <c r="C114" s="63">
        <v>2</v>
      </c>
      <c r="D114" s="84">
        <v>5.2828915885910495E-2</v>
      </c>
      <c r="E114" s="84">
        <v>0.44482396260084106</v>
      </c>
      <c r="F114" s="84">
        <v>0.26852462856473586</v>
      </c>
      <c r="G114" s="85">
        <v>10.954333333333333</v>
      </c>
      <c r="H114" s="86">
        <v>4.5104920811545782E-2</v>
      </c>
      <c r="I114" s="86">
        <v>12.907524838904017</v>
      </c>
      <c r="J114" s="87">
        <v>2.3848254719518098</v>
      </c>
      <c r="K114" s="71"/>
    </row>
    <row r="115" spans="2:11" ht="20.25" customHeight="1">
      <c r="B115" s="35" t="s">
        <v>125</v>
      </c>
      <c r="C115" s="63">
        <v>3</v>
      </c>
      <c r="D115" s="84">
        <v>3.6262319548432398E-2</v>
      </c>
      <c r="E115" s="84">
        <v>0.40443262052733076</v>
      </c>
      <c r="F115" s="84">
        <v>0.26349588246087008</v>
      </c>
      <c r="G115" s="85">
        <v>9.9496666666666655</v>
      </c>
      <c r="H115" s="86">
        <v>8.5714313085242841E-2</v>
      </c>
      <c r="I115" s="86">
        <v>11.067230424829885</v>
      </c>
      <c r="J115" s="87">
        <v>2.4953337663053334</v>
      </c>
      <c r="K115" s="71"/>
    </row>
    <row r="116" spans="2:11" ht="20.25" customHeight="1">
      <c r="B116" s="35" t="s">
        <v>125</v>
      </c>
      <c r="C116" s="63">
        <v>4</v>
      </c>
      <c r="D116" s="84">
        <v>2.9503613297436591E-2</v>
      </c>
      <c r="E116" s="84">
        <v>0.37881741486495801</v>
      </c>
      <c r="F116" s="84">
        <v>0.25926851509908799</v>
      </c>
      <c r="G116" s="85">
        <v>9.1660000000000021</v>
      </c>
      <c r="H116" s="86">
        <v>0.17116964066785259</v>
      </c>
      <c r="I116" s="86">
        <v>6.6114273707958064</v>
      </c>
      <c r="J116" s="87">
        <v>2.5522948723252128</v>
      </c>
      <c r="K116" s="71"/>
    </row>
    <row r="117" spans="2:11" ht="20.25" customHeight="1">
      <c r="B117" s="35" t="s">
        <v>125</v>
      </c>
      <c r="C117" s="63">
        <v>5</v>
      </c>
      <c r="D117" s="84">
        <v>2.4692901452229386E-2</v>
      </c>
      <c r="E117" s="84">
        <v>0.35773488429199091</v>
      </c>
      <c r="F117" s="84">
        <v>0.25100334886313708</v>
      </c>
      <c r="G117" s="85">
        <v>8.9266666666666676</v>
      </c>
      <c r="H117" s="86">
        <v>0.17359211505555192</v>
      </c>
      <c r="I117" s="86">
        <v>4.5242444986353219</v>
      </c>
      <c r="J117" s="87">
        <v>2.5749020060303551</v>
      </c>
      <c r="K117" s="71"/>
    </row>
    <row r="118" spans="2:11" ht="20.25" customHeight="1">
      <c r="B118" s="35" t="s">
        <v>125</v>
      </c>
      <c r="C118" s="63">
        <v>6</v>
      </c>
      <c r="D118" s="84">
        <v>2.8028856491257338E-2</v>
      </c>
      <c r="E118" s="84">
        <v>0.39029406091148899</v>
      </c>
      <c r="F118" s="84">
        <v>0.25666961935980526</v>
      </c>
      <c r="G118" s="85">
        <v>11.572666666666668</v>
      </c>
      <c r="H118" s="86">
        <v>0.2251926861218802</v>
      </c>
      <c r="I118" s="86">
        <v>11.429779891163875</v>
      </c>
      <c r="J118" s="87">
        <v>2.2663272203509011</v>
      </c>
      <c r="K118" s="71"/>
    </row>
    <row r="119" spans="2:11" ht="20.25" customHeight="1">
      <c r="B119" s="35" t="s">
        <v>125</v>
      </c>
      <c r="C119" s="63">
        <v>7</v>
      </c>
      <c r="D119" s="84">
        <v>3.1010109124073523E-2</v>
      </c>
      <c r="E119" s="84">
        <v>0.41619247797916226</v>
      </c>
      <c r="F119" s="84">
        <v>0.25677487811561422</v>
      </c>
      <c r="G119" s="85">
        <v>13.485666666666667</v>
      </c>
      <c r="H119" s="86">
        <v>0.20793541384041445</v>
      </c>
      <c r="I119" s="86">
        <v>15.605299228950127</v>
      </c>
      <c r="J119" s="87">
        <v>2.0782403816489841</v>
      </c>
      <c r="K119" s="71" t="s">
        <v>67</v>
      </c>
    </row>
    <row r="120" spans="2:11" ht="20.25" customHeight="1">
      <c r="B120" s="82" t="s">
        <v>130</v>
      </c>
      <c r="C120" s="81"/>
      <c r="D120" s="82"/>
      <c r="E120" s="82"/>
      <c r="F120" s="82"/>
      <c r="G120" s="82"/>
      <c r="H120" s="82"/>
      <c r="I120" s="82"/>
      <c r="J120" s="82"/>
      <c r="K120" s="81"/>
    </row>
    <row r="121" spans="2:11" ht="20.25" customHeight="1">
      <c r="B121" s="233" t="str">
        <f>M61</f>
        <v>순환52</v>
      </c>
      <c r="C121" s="51"/>
      <c r="D121" s="64">
        <f>IFERROR((SUMIFS(D$71:D$119,$B$71:$B$119,$B121,$C$71:$C$119,MAX($C$71:$C$119))/SUMIFS(D$71:D$119,$B$71:$B$119,$B121,$C$71:$C$119,MAX($C$71:$C$119)-1))-1, "-")</f>
        <v>-9.8634173084433341E-2</v>
      </c>
      <c r="E121" s="64">
        <f>IFERROR((SUMIFS(E$71:E$119,$B$71:$B$119,$B121,$C$71:$C$119,MAX($C$71:$C$119))/SUMIFS(E$71:E$119,$B$71:$B$119,$B121,$C$71:$C$119,MAX($C$71:$C$119)-1))-1, "-")</f>
        <v>4.591912385492436E-2</v>
      </c>
      <c r="F121" s="64">
        <f>IFERROR((SUMIFS(F$71:F$119,$B$71:$B$119,$B121,$C$71:$C$119,MAX($C$71:$C$119))/SUMIFS(F$71:F$119,$B$71:$B$119,$B121,$C$71:$C$119,MAX($C$71:$C$119)-1))-1, "-")</f>
        <v>-8.7196919752978719E-3</v>
      </c>
      <c r="G121" s="64">
        <f>IFERROR((SUMIFS(G$71:G$119,$B$71:$B$119,$B121,$C$71:$C$119,MAX($C$71:$C$119))/SUMIFS(G$71:G$119,$B$71:$B$119,$B121,$C$71:$C$119,MAX($C$71:$C$119)-1))-1, "-")</f>
        <v>-1.1374345975107003E-3</v>
      </c>
      <c r="H121" s="64">
        <f>IFERROR((SUMIFS(H$71:H$119,$B$71:$B$119,$B121,$C$71:$C$119,MAX($C$71:$C$119))/SUMIFS(H$71:H$119,$B$71:$B$119,$B121,$C$71:$C$119,MAX($C$71:$C$119)-1))-1, "-")</f>
        <v>-0.37230135481362636</v>
      </c>
      <c r="I121" s="64">
        <f>IFERROR((SUMIFS(I$71:I$119,$B$71:$B$119,$B121,$C$71:$C$119,MAX($C$71:$C$119))/SUMIFS(I$71:I$119,$B$71:$B$119,$B121,$C$71:$C$119,MAX($C$71:$C$119)-1))-1, "-")</f>
        <v>-0.19987030406084783</v>
      </c>
      <c r="J121" s="64">
        <f>IFERROR((SUMIFS(J$71:J$119,$B$71:$B$119,$B121,$C$71:$C$119,MAX($C$71:$C$119))/SUMIFS(J$71:J$119,$B$71:$B$119,$B121,$C$71:$C$119,MAX($C$71:$C$119)-1))-1, "-")</f>
        <v>9.1897329231240832E-3</v>
      </c>
      <c r="K121" s="52"/>
    </row>
    <row r="122" spans="2:11" ht="20.25" customHeight="1">
      <c r="B122" s="233" t="str">
        <f>N61</f>
        <v>591</v>
      </c>
      <c r="C122" s="51"/>
      <c r="D122" s="64">
        <f>IFERROR((SUMIFS(D$71:D$119,$B$71:$B$119,$B122,$C$71:$C$119,MAX($C$71:$C$119))/SUMIFS(D$71:D$119,$B$71:$B$119,$B122,$C$71:$C$119,MAX($C$71:$C$119)-1))-1, "-")</f>
        <v>-0.15280587026593739</v>
      </c>
      <c r="E122" s="64">
        <f>IFERROR((SUMIFS(E$71:E$119,$B$71:$B$119,$B122,$C$71:$C$119,MAX($C$71:$C$119))/SUMIFS(E$71:E$119,$B$71:$B$119,$B122,$C$71:$C$119,MAX($C$71:$C$119)-1))-1, "-")</f>
        <v>4.0486389152031732E-2</v>
      </c>
      <c r="F122" s="64">
        <f>IFERROR((SUMIFS(F$71:F$119,$B$71:$B$119,$B122,$C$71:$C$119,MAX($C$71:$C$119))/SUMIFS(F$71:F$119,$B$71:$B$119,$B122,$C$71:$C$119,MAX($C$71:$C$119)-1))-1, "-")</f>
        <v>-8.6923285681437701E-2</v>
      </c>
      <c r="G122" s="64">
        <f>IFERROR((SUMIFS(G$71:G$119,$B$71:$B$119,$B122,$C$71:$C$119,MAX($C$71:$C$119))/SUMIFS(G$71:G$119,$B$71:$B$119,$B122,$C$71:$C$119,MAX($C$71:$C$119)-1))-1, "-")</f>
        <v>0.12810083175251719</v>
      </c>
      <c r="H122" s="64">
        <f>IFERROR((SUMIFS(H$71:H$119,$B$71:$B$119,$B122,$C$71:$C$119,MAX($C$71:$C$119))/SUMIFS(H$71:H$119,$B$71:$B$119,$B122,$C$71:$C$119,MAX($C$71:$C$119)-1))-1, "-")</f>
        <v>-9.7495460489219865E-2</v>
      </c>
      <c r="I122" s="64">
        <f>IFERROR((SUMIFS(I$71:I$119,$B$71:$B$119,$B122,$C$71:$C$119,MAX($C$71:$C$119))/SUMIFS(I$71:I$119,$B$71:$B$119,$B122,$C$71:$C$119,MAX($C$71:$C$119)-1))-1, "-")</f>
        <v>0.10492400917441347</v>
      </c>
      <c r="J122" s="64">
        <f>IFERROR((SUMIFS(J$71:J$119,$B$71:$B$119,$B122,$C$71:$C$119,MAX($C$71:$C$119))/SUMIFS(J$71:J$119,$B$71:$B$119,$B122,$C$71:$C$119,MAX($C$71:$C$119)-1))-1, "-")</f>
        <v>-5.1767299729328364E-2</v>
      </c>
      <c r="K122" s="52"/>
    </row>
    <row r="123" spans="2:11" ht="20.25" customHeight="1">
      <c r="B123" s="233" t="str">
        <f>O61</f>
        <v>592</v>
      </c>
      <c r="C123" s="51"/>
      <c r="D123" s="64">
        <f>IFERROR((SUMIFS(D$71:D$119,$B$71:$B$119,$B123,$C$71:$C$119,MAX($C$71:$C$119))/SUMIFS(D$71:D$119,$B$71:$B$119,$B123,$C$71:$C$119,MAX($C$71:$C$119)-1))-1, "-")</f>
        <v>-5.0921632595555599E-2</v>
      </c>
      <c r="E123" s="64">
        <f>IFERROR((SUMIFS(E$71:E$119,$B$71:$B$119,$B123,$C$71:$C$119,MAX($C$71:$C$119))/SUMIFS(E$71:E$119,$B$71:$B$119,$B123,$C$71:$C$119,MAX($C$71:$C$119)-1))-1, "-")</f>
        <v>4.5571357186943162E-2</v>
      </c>
      <c r="F123" s="64">
        <f>IFERROR((SUMIFS(F$71:F$119,$B$71:$B$119,$B123,$C$71:$C$119,MAX($C$71:$C$119))/SUMIFS(F$71:F$119,$B$71:$B$119,$B123,$C$71:$C$119,MAX($C$71:$C$119)-1))-1, "-")</f>
        <v>-8.5013147594693583E-2</v>
      </c>
      <c r="G123" s="64">
        <f>IFERROR((SUMIFS(G$71:G$119,$B$71:$B$119,$B123,$C$71:$C$119,MAX($C$71:$C$119))/SUMIFS(G$71:G$119,$B$71:$B$119,$B123,$C$71:$C$119,MAX($C$71:$C$119)-1))-1, "-")</f>
        <v>0.11217163041170441</v>
      </c>
      <c r="H123" s="64">
        <f>IFERROR((SUMIFS(H$71:H$119,$B$71:$B$119,$B123,$C$71:$C$119,MAX($C$71:$C$119))/SUMIFS(H$71:H$119,$B$71:$B$119,$B123,$C$71:$C$119,MAX($C$71:$C$119)-1))-1, "-")</f>
        <v>-0.15389528152830689</v>
      </c>
      <c r="I123" s="64">
        <f>IFERROR((SUMIFS(I$71:I$119,$B$71:$B$119,$B123,$C$71:$C$119,MAX($C$71:$C$119))/SUMIFS(I$71:I$119,$B$71:$B$119,$B123,$C$71:$C$119,MAX($C$71:$C$119)-1))-1, "-")</f>
        <v>0.22844185794893579</v>
      </c>
      <c r="J123" s="64">
        <f>IFERROR((SUMIFS(J$71:J$119,$B$71:$B$119,$B123,$C$71:$C$119,MAX($C$71:$C$119))/SUMIFS(J$71:J$119,$B$71:$B$119,$B123,$C$71:$C$119,MAX($C$71:$C$119)-1))-1, "-")</f>
        <v>-6.8314574059122557E-2</v>
      </c>
      <c r="K123" s="52"/>
    </row>
    <row r="124" spans="2:11" ht="20.25" customHeight="1">
      <c r="B124" s="233" t="str">
        <f>P61</f>
        <v>585</v>
      </c>
      <c r="C124" s="51"/>
      <c r="D124" s="64">
        <f>IFERROR((SUMIFS(D$71:D$119,$B$71:$B$119,$B124,$C$71:$C$119,MAX($C$71:$C$119))/SUMIFS(D$71:D$119,$B$71:$B$119,$B124,$C$71:$C$119,MAX($C$71:$C$119)-1))-1, "-")</f>
        <v>-1.2260059136797841E-2</v>
      </c>
      <c r="E124" s="64">
        <f>IFERROR((SUMIFS(E$71:E$119,$B$71:$B$119,$B124,$C$71:$C$119,MAX($C$71:$C$119))/SUMIFS(E$71:E$119,$B$71:$B$119,$B124,$C$71:$C$119,MAX($C$71:$C$119)-1))-1, "-")</f>
        <v>1.9447769301851991E-2</v>
      </c>
      <c r="F124" s="64">
        <f>IFERROR((SUMIFS(F$71:F$119,$B$71:$B$119,$B124,$C$71:$C$119,MAX($C$71:$C$119))/SUMIFS(F$71:F$119,$B$71:$B$119,$B124,$C$71:$C$119,MAX($C$71:$C$119)-1))-1, "-")</f>
        <v>-5.0628067319422376E-2</v>
      </c>
      <c r="G124" s="64">
        <f>IFERROR((SUMIFS(G$71:G$119,$B$71:$B$119,$B124,$C$71:$C$119,MAX($C$71:$C$119))/SUMIFS(G$71:G$119,$B$71:$B$119,$B124,$C$71:$C$119,MAX($C$71:$C$119)-1))-1, "-")</f>
        <v>8.7250078211654758E-2</v>
      </c>
      <c r="H124" s="64">
        <f>IFERROR((SUMIFS(H$71:H$119,$B$71:$B$119,$B124,$C$71:$C$119,MAX($C$71:$C$119))/SUMIFS(H$71:H$119,$B$71:$B$119,$B124,$C$71:$C$119,MAX($C$71:$C$119)-1))-1, "-")</f>
        <v>-0.50455764934905933</v>
      </c>
      <c r="I124" s="64">
        <f>IFERROR((SUMIFS(I$71:I$119,$B$71:$B$119,$B124,$C$71:$C$119,MAX($C$71:$C$119))/SUMIFS(I$71:I$119,$B$71:$B$119,$B124,$C$71:$C$119,MAX($C$71:$C$119)-1))-1, "-")</f>
        <v>-3.5665319402857887E-2</v>
      </c>
      <c r="J124" s="64">
        <f>IFERROR((SUMIFS(J$71:J$119,$B$71:$B$119,$B124,$C$71:$C$119,MAX($C$71:$C$119))/SUMIFS(J$71:J$119,$B$71:$B$119,$B124,$C$71:$C$119,MAX($C$71:$C$119)-1))-1, "-")</f>
        <v>-5.9243563298493118E-2</v>
      </c>
      <c r="K124" s="52"/>
    </row>
    <row r="125" spans="2:11" ht="20.25" customHeight="1">
      <c r="B125" s="39" t="str">
        <f>Q61</f>
        <v>565</v>
      </c>
      <c r="C125" s="51"/>
      <c r="D125" s="64">
        <f>IFERROR((SUMIFS(D$71:D$119,$B$71:$B$119,$B125,$C$71:$C$119,MAX($C$71:$C$119))/SUMIFS(D$71:D$119,$B$71:$B$119,$B125,$C$71:$C$119,MAX($C$71:$C$119)-1))-1, "-")</f>
        <v>-1.0964423019873548E-3</v>
      </c>
      <c r="E125" s="64">
        <f>IFERROR((SUMIFS(E$71:E$119,$B$71:$B$119,$B125,$C$71:$C$119,MAX($C$71:$C$119))/SUMIFS(E$71:E$119,$B$71:$B$119,$B125,$C$71:$C$119,MAX($C$71:$C$119)-1))-1, "-")</f>
        <v>4.5986226886469916E-2</v>
      </c>
      <c r="F125" s="64">
        <f>IFERROR((SUMIFS(F$71:F$119,$B$71:$B$119,$B125,$C$71:$C$119,MAX($C$71:$C$119))/SUMIFS(F$71:F$119,$B$71:$B$119,$B125,$C$71:$C$119,MAX($C$71:$C$119)-1))-1, "-")</f>
        <v>-6.4927016950172001E-2</v>
      </c>
      <c r="G125" s="64">
        <f>IFERROR((SUMIFS(G$71:G$119,$B$71:$B$119,$B125,$C$71:$C$119,MAX($C$71:$C$119))/SUMIFS(G$71:G$119,$B$71:$B$119,$B125,$C$71:$C$119,MAX($C$71:$C$119)-1))-1, "-")</f>
        <v>7.0795936336931931E-2</v>
      </c>
      <c r="H125" s="64">
        <f>IFERROR((SUMIFS(H$71:H$119,$B$71:$B$119,$B125,$C$71:$C$119,MAX($C$71:$C$119))/SUMIFS(H$71:H$119,$B$71:$B$119,$B125,$C$71:$C$119,MAX($C$71:$C$119)-1))-1, "-")</f>
        <v>-0.23349216950098006</v>
      </c>
      <c r="I125" s="64">
        <f>IFERROR((SUMIFS(I$71:I$119,$B$71:$B$119,$B125,$C$71:$C$119,MAX($C$71:$C$119))/SUMIFS(I$71:I$119,$B$71:$B$119,$B125,$C$71:$C$119,MAX($C$71:$C$119)-1))-1, "-")</f>
        <v>-0.12125352289219504</v>
      </c>
      <c r="J125" s="64">
        <f>IFERROR((SUMIFS(J$71:J$119,$B$71:$B$119,$B125,$C$71:$C$119,MAX($C$71:$C$119))/SUMIFS(J$71:J$119,$B$71:$B$119,$B125,$C$71:$C$119,MAX($C$71:$C$119)-1))-1, "-")</f>
        <v>-2.6400204039155439E-2</v>
      </c>
      <c r="K125" s="52"/>
    </row>
    <row r="126" spans="2:11" ht="20.25" customHeight="1">
      <c r="B126" s="233" t="str">
        <f>R61</f>
        <v>522</v>
      </c>
      <c r="C126" s="51"/>
      <c r="D126" s="64">
        <f>IFERROR((SUMIFS(D$71:D$119,$B$71:$B$119,$B126,$C$71:$C$119,MAX($C$71:$C$119))/SUMIFS(D$71:D$119,$B$71:$B$119,$B126,$C$71:$C$119,MAX($C$71:$C$119)-1))-1, "-")</f>
        <v>-0.22749932738639256</v>
      </c>
      <c r="E126" s="64">
        <f>IFERROR((SUMIFS(E$71:E$119,$B$71:$B$119,$B126,$C$71:$C$119,MAX($C$71:$C$119))/SUMIFS(E$71:E$119,$B$71:$B$119,$B126,$C$71:$C$119,MAX($C$71:$C$119)-1))-1, "-")</f>
        <v>2.7692994420184691E-2</v>
      </c>
      <c r="F126" s="64">
        <f>IFERROR((SUMIFS(F$71:F$119,$B$71:$B$119,$B126,$C$71:$C$119,MAX($C$71:$C$119))/SUMIFS(F$71:F$119,$B$71:$B$119,$B126,$C$71:$C$119,MAX($C$71:$C$119)-1))-1, "-")</f>
        <v>-6.5787647557702611E-2</v>
      </c>
      <c r="G126" s="64">
        <f>IFERROR((SUMIFS(G$71:G$119,$B$71:$B$119,$B126,$C$71:$C$119,MAX($C$71:$C$119))/SUMIFS(G$71:G$119,$B$71:$B$119,$B126,$C$71:$C$119,MAX($C$71:$C$119)-1))-1, "-")</f>
        <v>0.12155661505861448</v>
      </c>
      <c r="H126" s="64">
        <f>IFERROR((SUMIFS(H$71:H$119,$B$71:$B$119,$B126,$C$71:$C$119,MAX($C$71:$C$119))/SUMIFS(H$71:H$119,$B$71:$B$119,$B126,$C$71:$C$119,MAX($C$71:$C$119)-1))-1, "-")</f>
        <v>2.1551851284769201</v>
      </c>
      <c r="I126" s="64">
        <f>IFERROR((SUMIFS(I$71:I$119,$B$71:$B$119,$B126,$C$71:$C$119,MAX($C$71:$C$119))/SUMIFS(I$71:I$119,$B$71:$B$119,$B126,$C$71:$C$119,MAX($C$71:$C$119)-1))-1, "-")</f>
        <v>-0.14077178728625306</v>
      </c>
      <c r="J126" s="64">
        <f>IFERROR((SUMIFS(J$71:J$119,$B$71:$B$119,$B126,$C$71:$C$119,MAX($C$71:$C$119))/SUMIFS(J$71:J$119,$B$71:$B$119,$B126,$C$71:$C$119,MAX($C$71:$C$119)-1))-1, "-")</f>
        <v>-4.2351549633947383E-2</v>
      </c>
      <c r="K126" s="52"/>
    </row>
    <row r="127" spans="2:11" ht="20.25" customHeight="1">
      <c r="B127" s="233" t="str">
        <f>S61</f>
        <v>594</v>
      </c>
      <c r="C127" s="51"/>
      <c r="D127" s="64">
        <f>IFERROR((SUMIFS(D$71:D$119,$B$71:$B$119,$B127,$C$71:$C$119,MAX($C$71:$C$119))/SUMIFS(D$71:D$119,$B$71:$B$119,$B127,$C$71:$C$119,MAX($C$71:$C$119)-1))-1, "-")</f>
        <v>0.10636369106767107</v>
      </c>
      <c r="E127" s="64">
        <f>IFERROR((SUMIFS(E$71:E$119,$B$71:$B$119,$B127,$C$71:$C$119,MAX($C$71:$C$119))/SUMIFS(E$71:E$119,$B$71:$B$119,$B127,$C$71:$C$119,MAX($C$71:$C$119)-1))-1, "-")</f>
        <v>6.6356164905995163E-2</v>
      </c>
      <c r="F127" s="64">
        <f>IFERROR((SUMIFS(F$71:F$119,$B$71:$B$119,$B127,$C$71:$C$119,MAX($C$71:$C$119))/SUMIFS(F$71:F$119,$B$71:$B$119,$B127,$C$71:$C$119,MAX($C$71:$C$119)-1))-1, "-")</f>
        <v>4.1009433088157188E-4</v>
      </c>
      <c r="G127" s="64">
        <f>IFERROR((SUMIFS(G$71:G$119,$B$71:$B$119,$B127,$C$71:$C$119,MAX($C$71:$C$119))/SUMIFS(G$71:G$119,$B$71:$B$119,$B127,$C$71:$C$119,MAX($C$71:$C$119)-1))-1, "-")</f>
        <v>0.16530330088138712</v>
      </c>
      <c r="H127" s="64">
        <f>IFERROR((SUMIFS(H$71:H$119,$B$71:$B$119,$B127,$C$71:$C$119,MAX($C$71:$C$119))/SUMIFS(H$71:H$119,$B$71:$B$119,$B127,$C$71:$C$119,MAX($C$71:$C$119)-1))-1, "-")</f>
        <v>-7.6633360428613906E-2</v>
      </c>
      <c r="I127" s="64">
        <f>IFERROR((SUMIFS(I$71:I$119,$B$71:$B$119,$B127,$C$71:$C$119,MAX($C$71:$C$119))/SUMIFS(I$71:I$119,$B$71:$B$119,$B127,$C$71:$C$119,MAX($C$71:$C$119)-1))-1, "-")</f>
        <v>0.36531931301793996</v>
      </c>
      <c r="J127" s="64">
        <f>IFERROR((SUMIFS(J$71:J$119,$B$71:$B$119,$B127,$C$71:$C$119,MAX($C$71:$C$119))/SUMIFS(J$71:J$119,$B$71:$B$119,$B127,$C$71:$C$119,MAX($C$71:$C$119)-1))-1, "-")</f>
        <v>-8.2991916177397873E-2</v>
      </c>
      <c r="K127" s="52"/>
    </row>
    <row r="128" spans="2:11" ht="20.25" hidden="1" customHeight="1">
      <c r="B128" s="39" t="e">
        <f>#REF!</f>
        <v>#REF!</v>
      </c>
      <c r="C128" s="51"/>
      <c r="D128" s="64" t="str">
        <f>IFERROR((SUMIFS(D$71:D$119,$B$71:$B$119,$B128,$C$71:$C$119,MAX($C$71:$C$119))/SUMIFS(D$71:D$119,$B$71:$B$119,$B128,$C$71:$C$119,MAX($C$71:$C$119)-1))-1, "-")</f>
        <v>-</v>
      </c>
      <c r="E128" s="64" t="str">
        <f>IFERROR((SUMIFS(E$71:E$119,$B$71:$B$119,$B128,$C$71:$C$119,MAX($C$71:$C$119))/SUMIFS(E$71:E$119,$B$71:$B$119,$B128,$C$71:$C$119,MAX($C$71:$C$119)-1))-1, "-")</f>
        <v>-</v>
      </c>
      <c r="F128" s="64" t="str">
        <f>IFERROR((SUMIFS(F$71:F$119,$B$71:$B$119,$B128,$C$71:$C$119,MAX($C$71:$C$119))/SUMIFS(F$71:F$119,$B$71:$B$119,$B128,$C$71:$C$119,MAX($C$71:$C$119)-1))-1, "-")</f>
        <v>-</v>
      </c>
      <c r="G128" s="64" t="str">
        <f>IFERROR((SUMIFS(G$71:G$119,$B$71:$B$119,$B128,$C$71:$C$119,MAX($C$71:$C$119))/SUMIFS(G$71:G$119,$B$71:$B$119,$B128,$C$71:$C$119,MAX($C$71:$C$119)-1))-1, "-")</f>
        <v>-</v>
      </c>
      <c r="H128" s="64" t="str">
        <f>IFERROR((SUMIFS(H$71:H$119,$B$71:$B$119,$B128,$C$71:$C$119,MAX($C$71:$C$119))/SUMIFS(H$71:H$119,$B$71:$B$119,$B128,$C$71:$C$119,MAX($C$71:$C$119)-1))-1, "-")</f>
        <v>-</v>
      </c>
      <c r="I128" s="64" t="str">
        <f>IFERROR((SUMIFS(I$71:I$119,$B$71:$B$119,$B128,$C$71:$C$119,MAX($C$71:$C$119))/SUMIFS(I$71:I$119,$B$71:$B$119,$B128,$C$71:$C$119,MAX($C$71:$C$119)-1))-1, "-")</f>
        <v>-</v>
      </c>
      <c r="J128" s="83" t="str">
        <f>IFERROR((SUMIFS(J$71:J$119,$B$71:$B$119,$B128,$C$71:$C$119,MAX($C$71:$C$119))/SUMIFS(J$71:J$119,$B$71:$B$119,$B128,$C$71:$C$119,MAX($C$71:$C$119)-1))-1, "-")</f>
        <v>-</v>
      </c>
      <c r="K128" s="52"/>
    </row>
    <row r="129" spans="2:11" ht="20.25" hidden="1" customHeight="1">
      <c r="B129" s="39" t="e">
        <f>#REF!</f>
        <v>#REF!</v>
      </c>
      <c r="C129" s="51"/>
      <c r="D129" s="64" t="str">
        <f>IFERROR((SUMIFS(D$71:D$119,$B$71:$B$119,$B129,$C$71:$C$119,MAX($C$71:$C$119))/SUMIFS(D$71:D$119,$B$71:$B$119,$B129,$C$71:$C$119,MAX($C$71:$C$119)-1))-1, "-")</f>
        <v>-</v>
      </c>
      <c r="E129" s="64" t="str">
        <f>IFERROR((SUMIFS(E$71:E$119,$B$71:$B$119,$B129,$C$71:$C$119,MAX($C$71:$C$119))/SUMIFS(E$71:E$119,$B$71:$B$119,$B129,$C$71:$C$119,MAX($C$71:$C$119)-1))-1, "-")</f>
        <v>-</v>
      </c>
      <c r="F129" s="64" t="str">
        <f>IFERROR((SUMIFS(F$71:F$119,$B$71:$B$119,$B129,$C$71:$C$119,MAX($C$71:$C$119))/SUMIFS(F$71:F$119,$B$71:$B$119,$B129,$C$71:$C$119,MAX($C$71:$C$119)-1))-1, "-")</f>
        <v>-</v>
      </c>
      <c r="G129" s="64" t="str">
        <f>IFERROR((SUMIFS(G$71:G$119,$B$71:$B$119,$B129,$C$71:$C$119,MAX($C$71:$C$119))/SUMIFS(G$71:G$119,$B$71:$B$119,$B129,$C$71:$C$119,MAX($C$71:$C$119)-1))-1, "-")</f>
        <v>-</v>
      </c>
      <c r="H129" s="64" t="str">
        <f>IFERROR((SUMIFS(H$71:H$119,$B$71:$B$119,$B129,$C$71:$C$119,MAX($C$71:$C$119))/SUMIFS(H$71:H$119,$B$71:$B$119,$B129,$C$71:$C$119,MAX($C$71:$C$119)-1))-1, "-")</f>
        <v>-</v>
      </c>
      <c r="I129" s="64" t="str">
        <f>IFERROR((SUMIFS(I$71:I$119,$B$71:$B$119,$B129,$C$71:$C$119,MAX($C$71:$C$119))/SUMIFS(I$71:I$119,$B$71:$B$119,$B129,$C$71:$C$119,MAX($C$71:$C$119)-1))-1, "-")</f>
        <v>-</v>
      </c>
      <c r="J129" s="83" t="str">
        <f>IFERROR((SUMIFS(J$71:J$119,$B$71:$B$119,$B129,$C$71:$C$119,MAX($C$71:$C$119))/SUMIFS(J$71:J$119,$B$71:$B$119,$B129,$C$71:$C$119,MAX($C$71:$C$119)-1))-1, "-")</f>
        <v>-</v>
      </c>
      <c r="K129" s="52"/>
    </row>
    <row r="130" spans="2:11" ht="20.25" customHeight="1" thickBot="1"/>
    <row r="131" spans="2:11" ht="17.25" thickTop="1">
      <c r="B131" s="25" t="s">
        <v>51</v>
      </c>
      <c r="C131" s="25"/>
      <c r="D131" s="25"/>
      <c r="E131" s="25"/>
      <c r="F131" s="169" t="s">
        <v>77</v>
      </c>
      <c r="G131" s="40"/>
      <c r="H131" s="25"/>
      <c r="I131" s="25"/>
    </row>
    <row r="132" spans="2:11">
      <c r="B132" s="26" t="s">
        <v>33</v>
      </c>
      <c r="C132" s="26" t="s">
        <v>52</v>
      </c>
      <c r="D132" s="26"/>
      <c r="E132" s="26"/>
      <c r="F132" s="88" t="s">
        <v>78</v>
      </c>
      <c r="G132" s="41"/>
      <c r="H132" s="43" t="s">
        <v>81</v>
      </c>
      <c r="I132" s="43"/>
    </row>
    <row r="133" spans="2:11">
      <c r="B133" s="26" t="s">
        <v>34</v>
      </c>
      <c r="C133" s="26" t="s">
        <v>53</v>
      </c>
      <c r="D133" s="26"/>
      <c r="E133" s="26"/>
      <c r="F133" s="88" t="s">
        <v>79</v>
      </c>
      <c r="G133" s="41"/>
      <c r="H133" s="43" t="s">
        <v>82</v>
      </c>
      <c r="I133" s="43"/>
    </row>
    <row r="134" spans="2:11">
      <c r="B134" s="26" t="s">
        <v>4</v>
      </c>
      <c r="C134" s="26" t="s">
        <v>54</v>
      </c>
      <c r="D134" s="26"/>
      <c r="E134" s="26"/>
      <c r="F134" s="88" t="s">
        <v>80</v>
      </c>
      <c r="G134" s="41"/>
      <c r="H134" s="43" t="s">
        <v>83</v>
      </c>
      <c r="I134" s="43"/>
    </row>
    <row r="135" spans="2:11">
      <c r="B135" s="26" t="s">
        <v>5</v>
      </c>
      <c r="C135" s="26" t="s">
        <v>55</v>
      </c>
      <c r="D135" s="26"/>
      <c r="E135" s="26"/>
      <c r="F135" s="88" t="s">
        <v>87</v>
      </c>
      <c r="G135" s="41"/>
      <c r="H135" s="43" t="s">
        <v>84</v>
      </c>
      <c r="I135" s="43"/>
    </row>
    <row r="136" spans="2:11">
      <c r="B136" s="26" t="s">
        <v>56</v>
      </c>
      <c r="C136" s="26" t="s">
        <v>57</v>
      </c>
      <c r="D136" s="26"/>
      <c r="E136" s="26"/>
      <c r="F136" s="88" t="s">
        <v>88</v>
      </c>
      <c r="G136" s="41"/>
      <c r="H136" s="43" t="s">
        <v>85</v>
      </c>
      <c r="I136" s="43"/>
    </row>
    <row r="137" spans="2:11" ht="17.25" thickBot="1">
      <c r="B137" s="27" t="s">
        <v>58</v>
      </c>
      <c r="C137" s="27" t="s">
        <v>59</v>
      </c>
      <c r="D137" s="27"/>
      <c r="E137" s="27"/>
      <c r="F137" s="89" t="s">
        <v>89</v>
      </c>
      <c r="G137" s="42"/>
      <c r="H137" s="44" t="s">
        <v>86</v>
      </c>
      <c r="I137" s="44"/>
    </row>
    <row r="138" spans="2:11" ht="17.25" thickTop="1"/>
    <row r="139" spans="2:11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118">
    <cfRule type="expression" dxfId="68" priority="13">
      <formula>$B71&lt;&gt;$B72</formula>
    </cfRule>
  </conditionalFormatting>
  <conditionalFormatting sqref="B119:K119">
    <cfRule type="expression" dxfId="66" priority="87">
      <formula>$B119&lt;&gt;#REF!</formula>
    </cfRule>
  </conditionalFormatting>
  <conditionalFormatting sqref="C61:K61">
    <cfRule type="containsText" dxfId="65" priority="19" operator="containsText" text="F">
      <formula>NOT(ISERROR(SEARCH("F",C61)))</formula>
    </cfRule>
    <cfRule type="containsText" dxfId="64" priority="20" operator="containsText" text="D">
      <formula>NOT(ISERROR(SEARCH("D",C61)))</formula>
    </cfRule>
    <cfRule type="containsText" dxfId="63" priority="21" operator="containsText" text="S">
      <formula>NOT(ISERROR(SEARCH("S",C61)))</formula>
    </cfRule>
    <cfRule type="containsText" dxfId="62" priority="22" operator="containsText" text="A">
      <formula>NOT(ISERROR(SEARCH("A",C61)))</formula>
    </cfRule>
  </conditionalFormatting>
  <conditionalFormatting sqref="D48:K48 D50:K51 D52:D57 D58:K59 D68:K68 D120:K120 K121:K129">
    <cfRule type="containsText" dxfId="61" priority="77" operator="containsText" text="악화">
      <formula>NOT(ISERROR(SEARCH("악화",D48)))</formula>
    </cfRule>
  </conditionalFormatting>
  <conditionalFormatting sqref="D48:K48 D50:K51 D58:K59 D68:K68 D120:K120 K121:K129 D52:D57">
    <cfRule type="containsText" dxfId="60" priority="76" operator="containsText" text="개선">
      <formula>NOT(ISERROR(SEARCH("개선",D48)))</formula>
    </cfRule>
  </conditionalFormatting>
  <conditionalFormatting sqref="G4:G5">
    <cfRule type="containsText" dxfId="59" priority="27" operator="containsText" text="S">
      <formula>NOT(ISERROR(SEARCH("S",G4)))</formula>
    </cfRule>
    <cfRule type="containsText" dxfId="58" priority="28" operator="containsText" text="A">
      <formula>NOT(ISERROR(SEARCH("A",G4)))</formula>
    </cfRule>
  </conditionalFormatting>
  <conditionalFormatting sqref="G5">
    <cfRule type="containsText" dxfId="57" priority="23" operator="containsText" text="F">
      <formula>NOT(ISERROR(SEARCH("F",G5)))</formula>
    </cfRule>
    <cfRule type="containsText" dxfId="56" priority="24" operator="containsText" text="D">
      <formula>NOT(ISERROR(SEARCH("D",G5)))</formula>
    </cfRule>
  </conditionalFormatting>
  <conditionalFormatting sqref="K1:K18 J19 K21:K25 K27:K60 K62:K1048576">
    <cfRule type="containsText" dxfId="55" priority="29" operator="containsText" text="D">
      <formula>NOT(ISERROR(SEARCH("D",J1)))</formula>
    </cfRule>
    <cfRule type="containsText" dxfId="54" priority="30" operator="containsText" text="F">
      <formula>NOT(ISERROR(SEARCH("F",J1)))</formula>
    </cfRule>
    <cfRule type="containsText" dxfId="53" priority="31" operator="containsText" text="S">
      <formula>NOT(ISERROR(SEARCH("S",J1)))</formula>
    </cfRule>
    <cfRule type="containsText" dxfId="52" priority="3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82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D121:J127</xm:sqref>
        </x14:conditionalFormatting>
        <x14:conditionalFormatting xmlns:xm="http://schemas.microsoft.com/office/excel/2006/main">
          <x14:cfRule type="iconSet" priority="3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D128:J129</xm:sqref>
        </x14:conditionalFormatting>
        <x14:conditionalFormatting xmlns:xm="http://schemas.microsoft.com/office/excel/2006/main">
          <x14:cfRule type="iconSet" priority="3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203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6" bestFit="1" customWidth="1"/>
    <col min="10" max="20" width="9.28515625" style="166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29"/>
      <c r="D1" s="23"/>
      <c r="E1" s="98"/>
      <c r="F1" s="103"/>
      <c r="G1" s="21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9"/>
    </row>
    <row r="2" spans="1:66" ht="50.25" customHeight="1">
      <c r="A2" s="10" t="s">
        <v>47</v>
      </c>
      <c r="B2" s="10"/>
      <c r="C2" s="10"/>
      <c r="D2" s="10"/>
      <c r="E2" s="99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0"/>
    </row>
    <row r="3" spans="1:66" s="17" customFormat="1" ht="21.75" customHeight="1">
      <c r="A3" s="38" t="s">
        <v>160</v>
      </c>
      <c r="B3" s="38"/>
      <c r="C3" s="19"/>
      <c r="D3" s="19"/>
      <c r="E3" s="99"/>
      <c r="F3" s="4"/>
      <c r="G3" s="4"/>
      <c r="H3" s="4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3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3" t="s">
        <v>38</v>
      </c>
      <c r="B4" s="133" t="s">
        <v>146</v>
      </c>
      <c r="C4" s="133" t="s">
        <v>1</v>
      </c>
      <c r="D4" s="133" t="s">
        <v>10</v>
      </c>
      <c r="E4" s="134" t="s">
        <v>145</v>
      </c>
      <c r="F4" s="120" t="s">
        <v>45</v>
      </c>
      <c r="G4" s="144" t="s">
        <v>150</v>
      </c>
      <c r="H4" s="120" t="s">
        <v>63</v>
      </c>
      <c r="I4" s="120" t="s">
        <v>3</v>
      </c>
      <c r="J4" s="119" t="s">
        <v>11</v>
      </c>
      <c r="K4" s="119" t="s">
        <v>12</v>
      </c>
      <c r="L4" s="119" t="s">
        <v>13</v>
      </c>
      <c r="M4" s="119" t="s">
        <v>15</v>
      </c>
      <c r="N4" s="235" t="s">
        <v>6</v>
      </c>
      <c r="O4" s="235" t="s">
        <v>7</v>
      </c>
      <c r="P4" s="235" t="s">
        <v>26</v>
      </c>
      <c r="Q4" s="235" t="s">
        <v>14</v>
      </c>
      <c r="R4" s="235" t="s">
        <v>46</v>
      </c>
      <c r="S4" s="145" t="s">
        <v>43</v>
      </c>
      <c r="T4" s="145" t="s">
        <v>44</v>
      </c>
      <c r="U4" s="273" t="s">
        <v>37</v>
      </c>
      <c r="V4" s="274" t="s">
        <v>31</v>
      </c>
      <c r="W4" s="273" t="s">
        <v>0</v>
      </c>
      <c r="X4" s="274" t="s">
        <v>9</v>
      </c>
      <c r="Y4" s="273" t="s">
        <v>29</v>
      </c>
      <c r="Z4" s="273" t="s">
        <v>30</v>
      </c>
      <c r="AA4" s="273" t="s">
        <v>61</v>
      </c>
      <c r="AB4" s="273" t="s">
        <v>42</v>
      </c>
      <c r="AC4" s="275" t="s">
        <v>3</v>
      </c>
      <c r="AD4" s="273" t="s">
        <v>19</v>
      </c>
      <c r="AE4" s="276" t="s">
        <v>8</v>
      </c>
      <c r="AF4" s="273" t="s">
        <v>16</v>
      </c>
      <c r="AG4" s="273" t="s">
        <v>15</v>
      </c>
      <c r="AH4" s="273" t="s">
        <v>2</v>
      </c>
      <c r="AI4" s="273" t="s">
        <v>20</v>
      </c>
      <c r="AJ4" s="273" t="s">
        <v>21</v>
      </c>
      <c r="AK4" s="273" t="s">
        <v>22</v>
      </c>
      <c r="AL4" s="273" t="s">
        <v>23</v>
      </c>
      <c r="AM4" s="273" t="s">
        <v>24</v>
      </c>
      <c r="AN4" s="273" t="s">
        <v>17</v>
      </c>
      <c r="AO4" s="273" t="s">
        <v>25</v>
      </c>
      <c r="AP4" s="273" t="s">
        <v>39</v>
      </c>
      <c r="AQ4" s="273" t="s">
        <v>27</v>
      </c>
      <c r="AR4" s="273" t="s">
        <v>40</v>
      </c>
      <c r="AS4" s="273" t="s">
        <v>41</v>
      </c>
      <c r="AT4" s="277" t="s">
        <v>6</v>
      </c>
      <c r="AU4" s="273" t="s">
        <v>7</v>
      </c>
      <c r="AV4" s="273" t="s">
        <v>28</v>
      </c>
      <c r="AW4" s="273" t="s">
        <v>18</v>
      </c>
      <c r="AX4" s="273" t="s">
        <v>60</v>
      </c>
      <c r="AY4" s="278" t="s">
        <v>90</v>
      </c>
      <c r="AZ4" s="264" t="s">
        <v>65</v>
      </c>
      <c r="BA4" s="265" t="s">
        <v>129</v>
      </c>
      <c r="BB4" s="264" t="s">
        <v>137</v>
      </c>
      <c r="BC4" s="264" t="s">
        <v>138</v>
      </c>
      <c r="BD4" s="266" t="s">
        <v>115</v>
      </c>
      <c r="BE4" s="279" t="s">
        <v>139</v>
      </c>
      <c r="BF4" s="279" t="s">
        <v>140</v>
      </c>
      <c r="BG4" s="279" t="s">
        <v>90</v>
      </c>
      <c r="BH4" s="279" t="s">
        <v>139</v>
      </c>
      <c r="BI4" s="279" t="s">
        <v>140</v>
      </c>
      <c r="BJ4" s="279" t="s">
        <v>90</v>
      </c>
      <c r="BK4" s="267"/>
      <c r="BL4" s="268" t="s">
        <v>141</v>
      </c>
      <c r="BM4" s="279" t="s">
        <v>142</v>
      </c>
      <c r="BN4" s="279" t="s">
        <v>143</v>
      </c>
    </row>
    <row r="5" spans="1:66">
      <c r="A5" s="138" t="str">
        <f>W5</f>
        <v>명진교통</v>
      </c>
      <c r="B5" s="138" t="str">
        <f>X5</f>
        <v>522</v>
      </c>
      <c r="C5" s="139" t="str">
        <f>Y5</f>
        <v>71바5702</v>
      </c>
      <c r="D5" s="127" t="str">
        <f>Z5</f>
        <v>중형</v>
      </c>
      <c r="E5" s="123" t="str">
        <f>AZ5</f>
        <v>B</v>
      </c>
      <c r="F5" s="146">
        <f>G5/H5</f>
        <v>0.81434782608695655</v>
      </c>
      <c r="G5" s="147">
        <f>AE5</f>
        <v>1.873</v>
      </c>
      <c r="H5" s="148">
        <f>AF5</f>
        <v>2.2999999999999998</v>
      </c>
      <c r="I5" s="149">
        <f>AC5</f>
        <v>4619.0050000000001</v>
      </c>
      <c r="J5" s="150">
        <f>AI5/AH5</f>
        <v>1.8182459852426992E-2</v>
      </c>
      <c r="K5" s="150">
        <f>AJ5/AH5</f>
        <v>0.41155933428200042</v>
      </c>
      <c r="L5" s="150">
        <f>AK5/AC5</f>
        <v>0.20199155445815711</v>
      </c>
      <c r="M5" s="151">
        <f>AG5</f>
        <v>13.538</v>
      </c>
      <c r="N5" s="152">
        <f>IF(AW5=0,AT5,"속도계이상")</f>
        <v>2.1999999999999999E-2</v>
      </c>
      <c r="O5" s="152">
        <f>IF(AW5=0,AU5,"속도계이상")</f>
        <v>12.384</v>
      </c>
      <c r="P5" s="153">
        <f>AQ5/60</f>
        <v>2.7116666666666664</v>
      </c>
      <c r="Q5" s="154">
        <f>AN5</f>
        <v>98</v>
      </c>
      <c r="R5" s="155">
        <f>AC5/(AH5-AI5-AJ5)</f>
        <v>23.740462167859267</v>
      </c>
      <c r="S5" s="140">
        <f>IF(AW5=0,AL5,"속도계이상")</f>
        <v>1</v>
      </c>
      <c r="T5" s="140">
        <f>IF(AW5=0,AM5,"속도계이상")</f>
        <v>572</v>
      </c>
      <c r="U5" s="280" t="s">
        <v>119</v>
      </c>
      <c r="V5" s="281" t="s">
        <v>120</v>
      </c>
      <c r="W5" s="280" t="s">
        <v>119</v>
      </c>
      <c r="X5" s="281" t="s">
        <v>120</v>
      </c>
      <c r="Y5" s="280" t="s">
        <v>206</v>
      </c>
      <c r="Z5" s="280" t="s">
        <v>198</v>
      </c>
      <c r="AA5" s="280" t="s">
        <v>48</v>
      </c>
      <c r="AB5" s="280">
        <v>509</v>
      </c>
      <c r="AC5" s="282">
        <v>4619.0050000000001</v>
      </c>
      <c r="AD5" s="280">
        <v>2466.645</v>
      </c>
      <c r="AE5" s="283">
        <v>1.873</v>
      </c>
      <c r="AF5" s="280">
        <v>2.2999999999999998</v>
      </c>
      <c r="AG5" s="280">
        <v>13.538</v>
      </c>
      <c r="AH5" s="280">
        <v>341.18326400000001</v>
      </c>
      <c r="AI5" s="280">
        <v>6.203551</v>
      </c>
      <c r="AJ5" s="280">
        <v>140.417157</v>
      </c>
      <c r="AK5" s="280">
        <v>933</v>
      </c>
      <c r="AL5" s="280">
        <v>1</v>
      </c>
      <c r="AM5" s="280">
        <v>572</v>
      </c>
      <c r="AN5" s="280">
        <v>98</v>
      </c>
      <c r="AO5" s="280">
        <v>13.538193</v>
      </c>
      <c r="AP5" s="280">
        <v>3912.2</v>
      </c>
      <c r="AQ5" s="280">
        <v>162.69999999999999</v>
      </c>
      <c r="AR5" s="280">
        <v>176</v>
      </c>
      <c r="AS5" s="280">
        <v>76487</v>
      </c>
      <c r="AT5" s="280">
        <v>2.1999999999999999E-2</v>
      </c>
      <c r="AU5" s="280">
        <v>12.384</v>
      </c>
      <c r="AV5" s="280">
        <v>38010</v>
      </c>
      <c r="AW5" s="280">
        <v>0</v>
      </c>
      <c r="AX5" s="280">
        <v>0.54</v>
      </c>
      <c r="AY5" s="284">
        <v>0.91600000000000004</v>
      </c>
      <c r="AZ5" s="269" t="s">
        <v>68</v>
      </c>
      <c r="BA5" s="270" t="s">
        <v>495</v>
      </c>
      <c r="BB5" s="269">
        <v>2</v>
      </c>
      <c r="BC5" s="269" t="s">
        <v>496</v>
      </c>
      <c r="BD5" s="271">
        <v>9</v>
      </c>
      <c r="BE5" s="285">
        <v>21580.116000000002</v>
      </c>
      <c r="BF5" s="286">
        <v>0.18814750578727193</v>
      </c>
      <c r="BG5" s="287">
        <v>0.1723431153011411</v>
      </c>
      <c r="BH5" s="285">
        <v>42195.268000000004</v>
      </c>
      <c r="BI5" s="286">
        <v>9.6225126476267422E-2</v>
      </c>
      <c r="BJ5" s="288">
        <v>8.8142215852260966E-2</v>
      </c>
      <c r="BK5" s="267">
        <v>1</v>
      </c>
      <c r="BL5" s="272" t="s">
        <v>68</v>
      </c>
      <c r="BM5" s="280">
        <v>0</v>
      </c>
      <c r="BN5" s="289" t="s">
        <v>497</v>
      </c>
    </row>
    <row r="6" spans="1:66">
      <c r="A6" s="135" t="str">
        <f t="shared" ref="A6:A7" si="0">W6</f>
        <v>명진교통</v>
      </c>
      <c r="B6" s="135" t="str">
        <f t="shared" ref="B6:B51" si="1">X6</f>
        <v>522</v>
      </c>
      <c r="C6" s="136" t="str">
        <f t="shared" ref="C6:C7" si="2">Y6</f>
        <v>71바5706</v>
      </c>
      <c r="D6" s="110" t="str">
        <f t="shared" ref="D6:D7" si="3">Z6</f>
        <v>중형</v>
      </c>
      <c r="E6" s="106" t="str">
        <f>AZ6</f>
        <v>B</v>
      </c>
      <c r="F6" s="156">
        <f>G6/H6</f>
        <v>0.88904761904761898</v>
      </c>
      <c r="G6" s="157">
        <f>AE6</f>
        <v>1.867</v>
      </c>
      <c r="H6" s="158">
        <f>AF6</f>
        <v>2.1</v>
      </c>
      <c r="I6" s="159">
        <f t="shared" ref="I6:I7" si="4">AC6</f>
        <v>5921.4579999999996</v>
      </c>
      <c r="J6" s="160">
        <f t="shared" ref="J6:J7" si="5">AI6/AH6</f>
        <v>5.2710947286769795E-3</v>
      </c>
      <c r="K6" s="160">
        <f t="shared" ref="K6:K7" si="6">AJ6/AH6</f>
        <v>0.43638770285417461</v>
      </c>
      <c r="L6" s="160">
        <f t="shared" ref="L6:L7" si="7">AK6/AC6</f>
        <v>0.2002885100257403</v>
      </c>
      <c r="M6" s="161">
        <f t="shared" ref="M6:M7" si="8">AG6</f>
        <v>15.711</v>
      </c>
      <c r="N6" s="162">
        <f t="shared" ref="N6:N7" si="9">IF(AW6=0,AT6,"속도계이상")</f>
        <v>0</v>
      </c>
      <c r="O6" s="162">
        <f t="shared" ref="O6:O7" si="10">IF(AW6=0,AU6,"속도계이상")</f>
        <v>9.8960000000000008</v>
      </c>
      <c r="P6" s="163">
        <f t="shared" ref="P6:P7" si="11">AQ6/60</f>
        <v>0.69166666666666665</v>
      </c>
      <c r="Q6" s="164">
        <f t="shared" ref="Q6:Q7" si="12">AN6</f>
        <v>88</v>
      </c>
      <c r="R6" s="165">
        <f t="shared" ref="R6:R7" si="13">AC6/(AH6-AI6-AJ6)</f>
        <v>23.551948218326924</v>
      </c>
      <c r="S6" s="137">
        <f t="shared" ref="S6:S7" si="14">IF(AW6=0,AL6,"속도계이상")</f>
        <v>0</v>
      </c>
      <c r="T6" s="137">
        <f t="shared" ref="T6:T7" si="15">IF(AW6=0,AM6,"속도계이상")</f>
        <v>586</v>
      </c>
      <c r="U6" s="280" t="s">
        <v>119</v>
      </c>
      <c r="V6" s="281" t="s">
        <v>120</v>
      </c>
      <c r="W6" s="280" t="s">
        <v>119</v>
      </c>
      <c r="X6" s="281" t="s">
        <v>120</v>
      </c>
      <c r="Y6" s="280" t="s">
        <v>209</v>
      </c>
      <c r="Z6" s="280" t="s">
        <v>198</v>
      </c>
      <c r="AA6" s="280" t="s">
        <v>48</v>
      </c>
      <c r="AB6" s="280">
        <v>509</v>
      </c>
      <c r="AC6" s="282">
        <v>5921.4579999999996</v>
      </c>
      <c r="AD6" s="280">
        <v>3172.23</v>
      </c>
      <c r="AE6" s="283">
        <v>1.867</v>
      </c>
      <c r="AF6" s="280">
        <v>2.1</v>
      </c>
      <c r="AG6" s="280">
        <v>15.711</v>
      </c>
      <c r="AH6" s="280">
        <v>450.30019800000002</v>
      </c>
      <c r="AI6" s="280">
        <v>2.3735750000000002</v>
      </c>
      <c r="AJ6" s="280">
        <v>196.50546900000001</v>
      </c>
      <c r="AK6" s="280">
        <v>1186</v>
      </c>
      <c r="AL6" s="280">
        <v>0</v>
      </c>
      <c r="AM6" s="280">
        <v>586</v>
      </c>
      <c r="AN6" s="280">
        <v>88</v>
      </c>
      <c r="AO6" s="280">
        <v>13.150022999999999</v>
      </c>
      <c r="AP6" s="280">
        <v>4761.1000000000004</v>
      </c>
      <c r="AQ6" s="280">
        <v>41.5</v>
      </c>
      <c r="AR6" s="280">
        <v>239</v>
      </c>
      <c r="AS6" s="280">
        <v>138380</v>
      </c>
      <c r="AT6" s="280">
        <v>0</v>
      </c>
      <c r="AU6" s="280">
        <v>9.8960000000000008</v>
      </c>
      <c r="AV6" s="280">
        <v>49377</v>
      </c>
      <c r="AW6" s="280">
        <v>0</v>
      </c>
      <c r="AX6" s="280">
        <v>0.6</v>
      </c>
      <c r="AY6" s="284">
        <v>0.90100000000000002</v>
      </c>
      <c r="AZ6" s="269" t="s">
        <v>68</v>
      </c>
      <c r="BA6" s="270" t="s">
        <v>495</v>
      </c>
      <c r="BB6" s="269">
        <v>3</v>
      </c>
      <c r="BC6" s="269" t="s">
        <v>498</v>
      </c>
      <c r="BD6" s="271">
        <v>11</v>
      </c>
      <c r="BE6" s="285">
        <v>21580.116000000002</v>
      </c>
      <c r="BF6" s="286">
        <v>0.26498235690670058</v>
      </c>
      <c r="BG6" s="287">
        <v>0.23874910357293722</v>
      </c>
      <c r="BH6" s="285">
        <v>42195.268000000004</v>
      </c>
      <c r="BI6" s="286">
        <v>0.13552112051995974</v>
      </c>
      <c r="BJ6" s="288">
        <v>0.12210452958848372</v>
      </c>
      <c r="BK6" s="267">
        <v>1</v>
      </c>
      <c r="BL6" s="272" t="s">
        <v>68</v>
      </c>
      <c r="BM6" s="280">
        <v>0</v>
      </c>
      <c r="BN6" s="289" t="s">
        <v>497</v>
      </c>
    </row>
    <row r="7" spans="1:66">
      <c r="A7" s="138" t="str">
        <f t="shared" si="0"/>
        <v>명진교통</v>
      </c>
      <c r="B7" s="138" t="str">
        <f t="shared" si="1"/>
        <v>522</v>
      </c>
      <c r="C7" s="139" t="str">
        <f t="shared" si="2"/>
        <v>71바5708</v>
      </c>
      <c r="D7" s="127" t="str">
        <f t="shared" si="3"/>
        <v>중형</v>
      </c>
      <c r="E7" s="123" t="str">
        <f t="shared" ref="E7:E50" si="16">AZ7</f>
        <v>F</v>
      </c>
      <c r="F7" s="146">
        <f t="shared" ref="F7:F50" si="17">G7/H7</f>
        <v>0.75956521739130445</v>
      </c>
      <c r="G7" s="147">
        <f t="shared" ref="G7:G50" si="18">AE7</f>
        <v>1.7470000000000001</v>
      </c>
      <c r="H7" s="148">
        <f t="shared" ref="H7:H50" si="19">AF7</f>
        <v>2.2999999999999998</v>
      </c>
      <c r="I7" s="149">
        <f t="shared" si="4"/>
        <v>4875.6980000000003</v>
      </c>
      <c r="J7" s="150">
        <f t="shared" si="5"/>
        <v>6.5538395510062976E-3</v>
      </c>
      <c r="K7" s="150">
        <f t="shared" si="6"/>
        <v>0.45190029516181185</v>
      </c>
      <c r="L7" s="150">
        <f t="shared" si="7"/>
        <v>0.22724951381320171</v>
      </c>
      <c r="M7" s="151">
        <f t="shared" si="8"/>
        <v>14.926</v>
      </c>
      <c r="N7" s="152">
        <f t="shared" si="9"/>
        <v>2.1000000000000001E-2</v>
      </c>
      <c r="O7" s="152">
        <f t="shared" si="10"/>
        <v>11.239000000000001</v>
      </c>
      <c r="P7" s="153">
        <f t="shared" si="11"/>
        <v>2.4983333333333335</v>
      </c>
      <c r="Q7" s="154">
        <f t="shared" si="12"/>
        <v>91</v>
      </c>
      <c r="R7" s="155">
        <f t="shared" si="13"/>
        <v>24.092653434556485</v>
      </c>
      <c r="S7" s="140">
        <f t="shared" si="14"/>
        <v>1</v>
      </c>
      <c r="T7" s="140">
        <f t="shared" si="15"/>
        <v>548</v>
      </c>
      <c r="U7" s="280" t="s">
        <v>119</v>
      </c>
      <c r="V7" s="281" t="s">
        <v>120</v>
      </c>
      <c r="W7" s="280" t="s">
        <v>119</v>
      </c>
      <c r="X7" s="281" t="s">
        <v>120</v>
      </c>
      <c r="Y7" s="280" t="s">
        <v>211</v>
      </c>
      <c r="Z7" s="280" t="s">
        <v>198</v>
      </c>
      <c r="AA7" s="280" t="s">
        <v>48</v>
      </c>
      <c r="AB7" s="280">
        <v>509</v>
      </c>
      <c r="AC7" s="282">
        <v>4875.6980000000003</v>
      </c>
      <c r="AD7" s="280">
        <v>2791.1990000000001</v>
      </c>
      <c r="AE7" s="283">
        <v>1.7470000000000001</v>
      </c>
      <c r="AF7" s="280">
        <v>2.2999999999999998</v>
      </c>
      <c r="AG7" s="280">
        <v>14.926</v>
      </c>
      <c r="AH7" s="280">
        <v>373.694684</v>
      </c>
      <c r="AI7" s="280">
        <v>2.4491350000000001</v>
      </c>
      <c r="AJ7" s="280">
        <v>168.872738</v>
      </c>
      <c r="AK7" s="280">
        <v>1108</v>
      </c>
      <c r="AL7" s="280">
        <v>1</v>
      </c>
      <c r="AM7" s="280">
        <v>548</v>
      </c>
      <c r="AN7" s="280">
        <v>91</v>
      </c>
      <c r="AO7" s="280">
        <v>13.047276</v>
      </c>
      <c r="AP7" s="280">
        <v>4650.5</v>
      </c>
      <c r="AQ7" s="280">
        <v>149.9</v>
      </c>
      <c r="AR7" s="280">
        <v>248</v>
      </c>
      <c r="AS7" s="280">
        <v>120866</v>
      </c>
      <c r="AT7" s="280">
        <v>2.1000000000000001E-2</v>
      </c>
      <c r="AU7" s="280">
        <v>11.239000000000001</v>
      </c>
      <c r="AV7" s="280">
        <v>43609</v>
      </c>
      <c r="AW7" s="280">
        <v>0</v>
      </c>
      <c r="AX7" s="280">
        <v>0.53</v>
      </c>
      <c r="AY7" s="284">
        <v>0.65807692307692311</v>
      </c>
      <c r="AZ7" s="269" t="s">
        <v>70</v>
      </c>
      <c r="BA7" s="270" t="s">
        <v>144</v>
      </c>
      <c r="BB7" s="269">
        <v>14</v>
      </c>
      <c r="BC7" s="269" t="s">
        <v>499</v>
      </c>
      <c r="BD7" s="271">
        <v>1</v>
      </c>
      <c r="BE7" s="285">
        <v>1454.0419999999999</v>
      </c>
      <c r="BF7" s="286">
        <v>1</v>
      </c>
      <c r="BG7" s="287">
        <v>0.65807692307692311</v>
      </c>
      <c r="BH7" s="285">
        <v>42195.268000000004</v>
      </c>
      <c r="BI7" s="286">
        <v>3.4459835638441724E-2</v>
      </c>
      <c r="BJ7" s="288">
        <v>2.2677222606682229E-2</v>
      </c>
      <c r="BK7" s="267">
        <v>1</v>
      </c>
      <c r="BL7" s="272" t="s">
        <v>70</v>
      </c>
      <c r="BM7" s="280">
        <v>0</v>
      </c>
      <c r="BN7" s="289" t="s">
        <v>497</v>
      </c>
    </row>
    <row r="8" spans="1:66">
      <c r="A8" s="135" t="str">
        <f t="shared" ref="A8:A50" si="20">W8</f>
        <v>명진교통</v>
      </c>
      <c r="B8" s="135" t="str">
        <f t="shared" si="1"/>
        <v>522</v>
      </c>
      <c r="C8" s="136" t="str">
        <f t="shared" ref="C8:C50" si="21">Y8</f>
        <v>71바5710</v>
      </c>
      <c r="D8" s="110" t="str">
        <f t="shared" ref="D8:D50" si="22">Z8</f>
        <v>중형</v>
      </c>
      <c r="E8" s="106" t="str">
        <f t="shared" si="16"/>
        <v>D</v>
      </c>
      <c r="F8" s="156">
        <f t="shared" si="17"/>
        <v>0.80045454545454531</v>
      </c>
      <c r="G8" s="157">
        <f t="shared" si="18"/>
        <v>1.7609999999999999</v>
      </c>
      <c r="H8" s="158">
        <f t="shared" si="19"/>
        <v>2.2000000000000002</v>
      </c>
      <c r="I8" s="159">
        <f t="shared" ref="I8:I50" si="23">AC8</f>
        <v>4069.2779999999998</v>
      </c>
      <c r="J8" s="160">
        <f t="shared" ref="J8:J50" si="24">AI8/AH8</f>
        <v>7.2857474682499071E-3</v>
      </c>
      <c r="K8" s="160">
        <f t="shared" ref="K8:K50" si="25">AJ8/AH8</f>
        <v>0.44106609803605534</v>
      </c>
      <c r="L8" s="160">
        <f t="shared" ref="L8:L50" si="26">AK8/AC8</f>
        <v>0.16243667795613867</v>
      </c>
      <c r="M8" s="161">
        <f t="shared" ref="M8:M50" si="27">AG8</f>
        <v>11.071999999999999</v>
      </c>
      <c r="N8" s="162">
        <f t="shared" ref="N8:N50" si="28">IF(AW8=0,AT8,"속도계이상")</f>
        <v>1.4990000000000001</v>
      </c>
      <c r="O8" s="162">
        <f t="shared" ref="O8:O50" si="29">IF(AW8=0,AU8,"속도계이상")</f>
        <v>13.983000000000001</v>
      </c>
      <c r="P8" s="163">
        <f t="shared" ref="P8:P50" si="30">AQ8/60</f>
        <v>0.57833333333333337</v>
      </c>
      <c r="Q8" s="164">
        <f t="shared" ref="Q8:Q50" si="31">AN8</f>
        <v>93</v>
      </c>
      <c r="R8" s="165">
        <f t="shared" ref="R8:R50" si="32">AC8/(AH8-AI8-AJ8)</f>
        <v>25.255231551781527</v>
      </c>
      <c r="S8" s="137">
        <f t="shared" ref="S8:S50" si="33">IF(AW8=0,AL8,"속도계이상")</f>
        <v>61</v>
      </c>
      <c r="T8" s="137">
        <f t="shared" ref="T8:T50" si="34">IF(AW8=0,AM8,"속도계이상")</f>
        <v>569</v>
      </c>
      <c r="U8" s="280" t="s">
        <v>119</v>
      </c>
      <c r="V8" s="281" t="s">
        <v>120</v>
      </c>
      <c r="W8" s="280" t="s">
        <v>119</v>
      </c>
      <c r="X8" s="281" t="s">
        <v>120</v>
      </c>
      <c r="Y8" s="280" t="s">
        <v>212</v>
      </c>
      <c r="Z8" s="280" t="s">
        <v>198</v>
      </c>
      <c r="AA8" s="280" t="s">
        <v>213</v>
      </c>
      <c r="AB8" s="280">
        <v>509</v>
      </c>
      <c r="AC8" s="282">
        <v>4069.2779999999998</v>
      </c>
      <c r="AD8" s="280">
        <v>2311.029</v>
      </c>
      <c r="AE8" s="283">
        <v>1.7609999999999999</v>
      </c>
      <c r="AF8" s="280">
        <v>2.2000000000000002</v>
      </c>
      <c r="AG8" s="280">
        <v>11.071999999999999</v>
      </c>
      <c r="AH8" s="280">
        <v>292.08135600000003</v>
      </c>
      <c r="AI8" s="280">
        <v>2.128031</v>
      </c>
      <c r="AJ8" s="280">
        <v>128.82718399999999</v>
      </c>
      <c r="AK8" s="280">
        <v>661</v>
      </c>
      <c r="AL8" s="280">
        <v>61</v>
      </c>
      <c r="AM8" s="280">
        <v>569</v>
      </c>
      <c r="AN8" s="280">
        <v>93</v>
      </c>
      <c r="AO8" s="280">
        <v>13.932001</v>
      </c>
      <c r="AP8" s="280">
        <v>9044.2000000000007</v>
      </c>
      <c r="AQ8" s="280">
        <v>34.700000000000003</v>
      </c>
      <c r="AR8" s="280">
        <v>201</v>
      </c>
      <c r="AS8" s="280">
        <v>119005</v>
      </c>
      <c r="AT8" s="280">
        <v>1.4990000000000001</v>
      </c>
      <c r="AU8" s="280">
        <v>13.983000000000001</v>
      </c>
      <c r="AV8" s="280">
        <v>31672</v>
      </c>
      <c r="AW8" s="280">
        <v>0</v>
      </c>
      <c r="AX8" s="280">
        <v>0.42</v>
      </c>
      <c r="AY8" s="284">
        <v>0.83956521739130441</v>
      </c>
      <c r="AZ8" s="269" t="s">
        <v>67</v>
      </c>
      <c r="BA8" s="270" t="s">
        <v>207</v>
      </c>
      <c r="BB8" s="269">
        <v>1</v>
      </c>
      <c r="BC8" s="269" t="s">
        <v>221</v>
      </c>
      <c r="BD8" s="271">
        <v>7</v>
      </c>
      <c r="BE8" s="285">
        <v>49490.199000000001</v>
      </c>
      <c r="BF8" s="286">
        <v>0.10610989864882135</v>
      </c>
      <c r="BG8" s="287">
        <v>8.9086180126466977E-2</v>
      </c>
      <c r="BH8" s="285">
        <v>255833.28699999995</v>
      </c>
      <c r="BI8" s="286">
        <v>2.0526648668669923E-2</v>
      </c>
      <c r="BJ8" s="288">
        <v>1.7233460251826795E-2</v>
      </c>
      <c r="BK8" s="267">
        <v>1</v>
      </c>
      <c r="BL8" s="272" t="s">
        <v>69</v>
      </c>
      <c r="BM8" s="280">
        <v>-1</v>
      </c>
      <c r="BN8" s="289" t="s">
        <v>500</v>
      </c>
    </row>
    <row r="9" spans="1:66">
      <c r="A9" s="138" t="str">
        <f t="shared" si="20"/>
        <v>명진교통</v>
      </c>
      <c r="B9" s="138" t="str">
        <f t="shared" si="1"/>
        <v>522</v>
      </c>
      <c r="C9" s="139" t="str">
        <f t="shared" si="21"/>
        <v>71바5711</v>
      </c>
      <c r="D9" s="127" t="str">
        <f t="shared" si="22"/>
        <v>중형</v>
      </c>
      <c r="E9" s="123" t="str">
        <f t="shared" si="16"/>
        <v>B</v>
      </c>
      <c r="F9" s="146">
        <f t="shared" si="17"/>
        <v>0.88714285714285712</v>
      </c>
      <c r="G9" s="147">
        <f t="shared" si="18"/>
        <v>1.863</v>
      </c>
      <c r="H9" s="148">
        <f t="shared" si="19"/>
        <v>2.1</v>
      </c>
      <c r="I9" s="149">
        <f t="shared" si="23"/>
        <v>6003.5190000000002</v>
      </c>
      <c r="J9" s="150">
        <f t="shared" si="24"/>
        <v>9.3942656666215641E-3</v>
      </c>
      <c r="K9" s="150">
        <f t="shared" si="25"/>
        <v>0.47812302513255606</v>
      </c>
      <c r="L9" s="150">
        <f t="shared" si="26"/>
        <v>0.17772909521898739</v>
      </c>
      <c r="M9" s="151">
        <f t="shared" si="27"/>
        <v>17.283999999999999</v>
      </c>
      <c r="N9" s="152">
        <f t="shared" si="28"/>
        <v>0.26700000000000002</v>
      </c>
      <c r="O9" s="152">
        <f t="shared" si="29"/>
        <v>19.555</v>
      </c>
      <c r="P9" s="153">
        <f t="shared" si="30"/>
        <v>1.2366666666666668</v>
      </c>
      <c r="Q9" s="154">
        <f t="shared" si="31"/>
        <v>94</v>
      </c>
      <c r="R9" s="155">
        <f t="shared" si="32"/>
        <v>25.125717543398888</v>
      </c>
      <c r="S9" s="140">
        <f t="shared" si="33"/>
        <v>16</v>
      </c>
      <c r="T9" s="140">
        <f t="shared" si="34"/>
        <v>1174</v>
      </c>
      <c r="U9" s="280" t="s">
        <v>119</v>
      </c>
      <c r="V9" s="281" t="s">
        <v>120</v>
      </c>
      <c r="W9" s="280" t="s">
        <v>119</v>
      </c>
      <c r="X9" s="281" t="s">
        <v>120</v>
      </c>
      <c r="Y9" s="280" t="s">
        <v>214</v>
      </c>
      <c r="Z9" s="280" t="s">
        <v>198</v>
      </c>
      <c r="AA9" s="280" t="s">
        <v>48</v>
      </c>
      <c r="AB9" s="280">
        <v>509</v>
      </c>
      <c r="AC9" s="282">
        <v>6003.5190000000002</v>
      </c>
      <c r="AD9" s="280">
        <v>3223.1860000000001</v>
      </c>
      <c r="AE9" s="283">
        <v>1.863</v>
      </c>
      <c r="AF9" s="280">
        <v>2.1</v>
      </c>
      <c r="AG9" s="280">
        <v>17.283999999999999</v>
      </c>
      <c r="AH9" s="280">
        <v>466.23857099999998</v>
      </c>
      <c r="AI9" s="280">
        <v>4.379969</v>
      </c>
      <c r="AJ9" s="280">
        <v>222.91939600000001</v>
      </c>
      <c r="AK9" s="280">
        <v>1067</v>
      </c>
      <c r="AL9" s="280">
        <v>16</v>
      </c>
      <c r="AM9" s="280">
        <v>1174</v>
      </c>
      <c r="AN9" s="280">
        <v>94</v>
      </c>
      <c r="AO9" s="280">
        <v>12.876495</v>
      </c>
      <c r="AP9" s="280">
        <v>8352.5</v>
      </c>
      <c r="AQ9" s="280">
        <v>74.2</v>
      </c>
      <c r="AR9" s="280">
        <v>351</v>
      </c>
      <c r="AS9" s="280">
        <v>215791</v>
      </c>
      <c r="AT9" s="280">
        <v>0.26700000000000002</v>
      </c>
      <c r="AU9" s="280">
        <v>19.555</v>
      </c>
      <c r="AV9" s="280">
        <v>0</v>
      </c>
      <c r="AW9" s="280">
        <v>0</v>
      </c>
      <c r="AX9" s="280">
        <v>0.6</v>
      </c>
      <c r="AY9" s="284">
        <v>0.93047619047619046</v>
      </c>
      <c r="AZ9" s="269" t="s">
        <v>68</v>
      </c>
      <c r="BA9" s="270" t="s">
        <v>207</v>
      </c>
      <c r="BB9" s="269">
        <v>2</v>
      </c>
      <c r="BC9" s="269" t="s">
        <v>210</v>
      </c>
      <c r="BD9" s="271">
        <v>13</v>
      </c>
      <c r="BE9" s="285">
        <v>49490.199000000001</v>
      </c>
      <c r="BF9" s="286">
        <v>0.11798930127559197</v>
      </c>
      <c r="BG9" s="287">
        <v>0.10978623556786034</v>
      </c>
      <c r="BH9" s="285">
        <v>255833.28699999995</v>
      </c>
      <c r="BI9" s="286">
        <v>2.2824684264014485E-2</v>
      </c>
      <c r="BJ9" s="288">
        <v>2.1237825262802049E-2</v>
      </c>
      <c r="BK9" s="267">
        <v>1</v>
      </c>
      <c r="BL9" s="272" t="s">
        <v>71</v>
      </c>
      <c r="BM9" s="280">
        <v>-2</v>
      </c>
      <c r="BN9" s="289" t="s">
        <v>500</v>
      </c>
    </row>
    <row r="10" spans="1:66">
      <c r="A10" s="135" t="str">
        <f t="shared" si="20"/>
        <v>명진교통</v>
      </c>
      <c r="B10" s="135" t="str">
        <f t="shared" si="1"/>
        <v>522</v>
      </c>
      <c r="C10" s="136" t="str">
        <f t="shared" si="21"/>
        <v>71바5713</v>
      </c>
      <c r="D10" s="110" t="str">
        <f t="shared" si="22"/>
        <v>중형</v>
      </c>
      <c r="E10" s="106" t="str">
        <f t="shared" si="16"/>
        <v>F</v>
      </c>
      <c r="F10" s="156">
        <f t="shared" si="17"/>
        <v>0.87272727272727257</v>
      </c>
      <c r="G10" s="157">
        <f t="shared" si="18"/>
        <v>1.92</v>
      </c>
      <c r="H10" s="158">
        <f t="shared" si="19"/>
        <v>2.2000000000000002</v>
      </c>
      <c r="I10" s="159">
        <f t="shared" si="23"/>
        <v>6337.48</v>
      </c>
      <c r="J10" s="160">
        <f t="shared" si="24"/>
        <v>1.7000719871084868E-2</v>
      </c>
      <c r="K10" s="160">
        <f t="shared" si="25"/>
        <v>0.46955054232771409</v>
      </c>
      <c r="L10" s="160">
        <f t="shared" si="26"/>
        <v>0.1713614875313216</v>
      </c>
      <c r="M10" s="161">
        <f t="shared" si="27"/>
        <v>16.178999999999998</v>
      </c>
      <c r="N10" s="162">
        <f t="shared" si="28"/>
        <v>0.11</v>
      </c>
      <c r="O10" s="162">
        <f t="shared" si="29"/>
        <v>9.9879999999999995</v>
      </c>
      <c r="P10" s="163">
        <f t="shared" si="30"/>
        <v>1.7283333333333333</v>
      </c>
      <c r="Q10" s="164">
        <f t="shared" si="31"/>
        <v>97</v>
      </c>
      <c r="R10" s="165">
        <f t="shared" si="32"/>
        <v>24.722646529842699</v>
      </c>
      <c r="S10" s="137">
        <f t="shared" si="33"/>
        <v>7</v>
      </c>
      <c r="T10" s="137">
        <f t="shared" si="34"/>
        <v>633</v>
      </c>
      <c r="U10" s="280" t="s">
        <v>119</v>
      </c>
      <c r="V10" s="281" t="s">
        <v>120</v>
      </c>
      <c r="W10" s="280" t="s">
        <v>119</v>
      </c>
      <c r="X10" s="281" t="s">
        <v>120</v>
      </c>
      <c r="Y10" s="280" t="s">
        <v>216</v>
      </c>
      <c r="Z10" s="280" t="s">
        <v>198</v>
      </c>
      <c r="AA10" s="280" t="s">
        <v>48</v>
      </c>
      <c r="AB10" s="280">
        <v>509</v>
      </c>
      <c r="AC10" s="282">
        <v>6337.48</v>
      </c>
      <c r="AD10" s="280">
        <v>3301.3510000000001</v>
      </c>
      <c r="AE10" s="283">
        <v>1.92</v>
      </c>
      <c r="AF10" s="280">
        <v>2.2000000000000002</v>
      </c>
      <c r="AG10" s="280">
        <v>16.178999999999998</v>
      </c>
      <c r="AH10" s="280">
        <v>499.25744700000001</v>
      </c>
      <c r="AI10" s="280">
        <v>8.4877359999999999</v>
      </c>
      <c r="AJ10" s="280">
        <v>234.426605</v>
      </c>
      <c r="AK10" s="280">
        <v>1086</v>
      </c>
      <c r="AL10" s="280">
        <v>7</v>
      </c>
      <c r="AM10" s="280">
        <v>633</v>
      </c>
      <c r="AN10" s="280">
        <v>97</v>
      </c>
      <c r="AO10" s="280">
        <v>12.693811</v>
      </c>
      <c r="AP10" s="280">
        <v>8255.6</v>
      </c>
      <c r="AQ10" s="280">
        <v>103.7</v>
      </c>
      <c r="AR10" s="280">
        <v>392</v>
      </c>
      <c r="AS10" s="280">
        <v>189572</v>
      </c>
      <c r="AT10" s="280">
        <v>0.11</v>
      </c>
      <c r="AU10" s="280">
        <v>9.9879999999999995</v>
      </c>
      <c r="AV10" s="280">
        <v>55173</v>
      </c>
      <c r="AW10" s="280">
        <v>0</v>
      </c>
      <c r="AX10" s="280">
        <v>0.6</v>
      </c>
      <c r="AY10" s="284">
        <v>0.78739130434782612</v>
      </c>
      <c r="AZ10" s="269" t="s">
        <v>70</v>
      </c>
      <c r="BA10" s="270" t="s">
        <v>207</v>
      </c>
      <c r="BB10" s="269">
        <v>1</v>
      </c>
      <c r="BC10" s="269" t="s">
        <v>222</v>
      </c>
      <c r="BD10" s="271">
        <v>10</v>
      </c>
      <c r="BE10" s="285">
        <v>49490.199000000001</v>
      </c>
      <c r="BF10" s="286">
        <v>0.10280403196600604</v>
      </c>
      <c r="BG10" s="287">
        <v>8.0947000821929113E-2</v>
      </c>
      <c r="BH10" s="285">
        <v>255833.28699999995</v>
      </c>
      <c r="BI10" s="286">
        <v>1.9887138455129967E-2</v>
      </c>
      <c r="BJ10" s="288">
        <v>1.5658959887930597E-2</v>
      </c>
      <c r="BK10" s="267">
        <v>1</v>
      </c>
      <c r="BL10" s="272" t="s">
        <v>67</v>
      </c>
      <c r="BM10" s="280">
        <v>-1</v>
      </c>
      <c r="BN10" s="289" t="s">
        <v>500</v>
      </c>
    </row>
    <row r="11" spans="1:66">
      <c r="A11" s="138" t="str">
        <f t="shared" si="20"/>
        <v>명진교통</v>
      </c>
      <c r="B11" s="138" t="str">
        <f t="shared" si="1"/>
        <v>522</v>
      </c>
      <c r="C11" s="139" t="str">
        <f t="shared" si="21"/>
        <v>71바5715</v>
      </c>
      <c r="D11" s="127" t="str">
        <f t="shared" si="22"/>
        <v>중형</v>
      </c>
      <c r="E11" s="123" t="str">
        <f t="shared" si="16"/>
        <v>D</v>
      </c>
      <c r="F11" s="146">
        <f t="shared" si="17"/>
        <v>0.88043478260869568</v>
      </c>
      <c r="G11" s="147">
        <f t="shared" si="18"/>
        <v>2.0249999999999999</v>
      </c>
      <c r="H11" s="148">
        <f t="shared" si="19"/>
        <v>2.2999999999999998</v>
      </c>
      <c r="I11" s="149">
        <f t="shared" si="23"/>
        <v>6339.6540000000005</v>
      </c>
      <c r="J11" s="150">
        <f t="shared" si="24"/>
        <v>1.6256641435192207E-2</v>
      </c>
      <c r="K11" s="150">
        <f t="shared" si="25"/>
        <v>0.44031529964511379</v>
      </c>
      <c r="L11" s="150">
        <f t="shared" si="26"/>
        <v>0.14669570295161219</v>
      </c>
      <c r="M11" s="151">
        <f t="shared" si="27"/>
        <v>7.4619999999999997</v>
      </c>
      <c r="N11" s="152">
        <f t="shared" si="28"/>
        <v>6.3E-2</v>
      </c>
      <c r="O11" s="152">
        <f t="shared" si="29"/>
        <v>6.1680000000000001</v>
      </c>
      <c r="P11" s="153">
        <f t="shared" si="30"/>
        <v>0</v>
      </c>
      <c r="Q11" s="154">
        <f t="shared" si="31"/>
        <v>71</v>
      </c>
      <c r="R11" s="155">
        <f t="shared" si="32"/>
        <v>24.403875761002205</v>
      </c>
      <c r="S11" s="140">
        <f t="shared" si="33"/>
        <v>4</v>
      </c>
      <c r="T11" s="140">
        <f t="shared" si="34"/>
        <v>391</v>
      </c>
      <c r="U11" s="280" t="s">
        <v>119</v>
      </c>
      <c r="V11" s="281" t="s">
        <v>120</v>
      </c>
      <c r="W11" s="280" t="s">
        <v>119</v>
      </c>
      <c r="X11" s="281" t="s">
        <v>120</v>
      </c>
      <c r="Y11" s="280" t="s">
        <v>218</v>
      </c>
      <c r="Z11" s="280" t="s">
        <v>198</v>
      </c>
      <c r="AA11" s="280" t="s">
        <v>213</v>
      </c>
      <c r="AB11" s="280">
        <v>509</v>
      </c>
      <c r="AC11" s="282">
        <v>6339.6540000000005</v>
      </c>
      <c r="AD11" s="280">
        <v>3130.7620000000002</v>
      </c>
      <c r="AE11" s="283">
        <v>2.0249999999999999</v>
      </c>
      <c r="AF11" s="280">
        <v>2.2999999999999998</v>
      </c>
      <c r="AG11" s="280">
        <v>7.4619999999999997</v>
      </c>
      <c r="AH11" s="280">
        <v>478.04050000000001</v>
      </c>
      <c r="AI11" s="280">
        <v>7.7713330000000003</v>
      </c>
      <c r="AJ11" s="280">
        <v>210.48854600000001</v>
      </c>
      <c r="AK11" s="280">
        <v>930</v>
      </c>
      <c r="AL11" s="280">
        <v>4</v>
      </c>
      <c r="AM11" s="280">
        <v>391</v>
      </c>
      <c r="AN11" s="280">
        <v>71</v>
      </c>
      <c r="AO11" s="280">
        <v>13.261749999999999</v>
      </c>
      <c r="AP11" s="280">
        <v>979.9</v>
      </c>
      <c r="AQ11" s="280">
        <v>0</v>
      </c>
      <c r="AR11" s="280">
        <v>276</v>
      </c>
      <c r="AS11" s="280">
        <v>147380</v>
      </c>
      <c r="AT11" s="280">
        <v>6.3E-2</v>
      </c>
      <c r="AU11" s="280">
        <v>6.1680000000000001</v>
      </c>
      <c r="AV11" s="280">
        <v>48554</v>
      </c>
      <c r="AW11" s="280">
        <v>0</v>
      </c>
      <c r="AX11" s="280">
        <v>0.4</v>
      </c>
      <c r="AY11" s="284">
        <v>0.82590909090909082</v>
      </c>
      <c r="AZ11" s="269" t="s">
        <v>67</v>
      </c>
      <c r="BA11" s="270" t="s">
        <v>207</v>
      </c>
      <c r="BB11" s="269">
        <v>2</v>
      </c>
      <c r="BC11" s="269" t="s">
        <v>208</v>
      </c>
      <c r="BD11" s="271">
        <v>7</v>
      </c>
      <c r="BE11" s="285">
        <v>49490.199000000001</v>
      </c>
      <c r="BF11" s="286">
        <v>8.8412152070756464E-2</v>
      </c>
      <c r="BG11" s="287">
        <v>7.3020400142074768E-2</v>
      </c>
      <c r="BH11" s="285">
        <v>255833.28699999995</v>
      </c>
      <c r="BI11" s="286">
        <v>1.710307150140318E-2</v>
      </c>
      <c r="BJ11" s="288">
        <v>1.412558223547708E-2</v>
      </c>
      <c r="BK11" s="267">
        <v>1</v>
      </c>
      <c r="BL11" s="272" t="s">
        <v>68</v>
      </c>
      <c r="BM11" s="280">
        <v>-2</v>
      </c>
      <c r="BN11" s="289" t="s">
        <v>500</v>
      </c>
    </row>
    <row r="12" spans="1:66" s="2" customFormat="1">
      <c r="A12" s="135" t="str">
        <f t="shared" si="20"/>
        <v>명진교통</v>
      </c>
      <c r="B12" s="135" t="str">
        <f t="shared" si="1"/>
        <v>522</v>
      </c>
      <c r="C12" s="136" t="str">
        <f t="shared" si="21"/>
        <v>71바5721</v>
      </c>
      <c r="D12" s="110" t="str">
        <f t="shared" si="22"/>
        <v>중형</v>
      </c>
      <c r="E12" s="106" t="str">
        <f t="shared" si="16"/>
        <v>C</v>
      </c>
      <c r="F12" s="156">
        <f t="shared" si="17"/>
        <v>0.81238095238095231</v>
      </c>
      <c r="G12" s="157">
        <f t="shared" si="18"/>
        <v>1.706</v>
      </c>
      <c r="H12" s="158">
        <f t="shared" si="19"/>
        <v>2.1</v>
      </c>
      <c r="I12" s="159">
        <f t="shared" si="23"/>
        <v>4012.864</v>
      </c>
      <c r="J12" s="160">
        <f t="shared" si="24"/>
        <v>1.5523205333940101E-2</v>
      </c>
      <c r="K12" s="160">
        <f t="shared" si="25"/>
        <v>0.42639495215974699</v>
      </c>
      <c r="L12" s="160">
        <f t="shared" si="26"/>
        <v>0.13556402609208784</v>
      </c>
      <c r="M12" s="161">
        <f t="shared" si="27"/>
        <v>8.8379999999999992</v>
      </c>
      <c r="N12" s="162">
        <f t="shared" si="28"/>
        <v>2.5000000000000001E-2</v>
      </c>
      <c r="O12" s="162">
        <f t="shared" si="29"/>
        <v>5.8310000000000004</v>
      </c>
      <c r="P12" s="163">
        <f t="shared" si="30"/>
        <v>1.2366666666666668</v>
      </c>
      <c r="Q12" s="164">
        <f t="shared" si="31"/>
        <v>90</v>
      </c>
      <c r="R12" s="165">
        <f t="shared" si="32"/>
        <v>24.34312627667358</v>
      </c>
      <c r="S12" s="137">
        <f t="shared" si="33"/>
        <v>1</v>
      </c>
      <c r="T12" s="137">
        <f t="shared" si="34"/>
        <v>234</v>
      </c>
      <c r="U12" s="280" t="s">
        <v>119</v>
      </c>
      <c r="V12" s="281" t="s">
        <v>120</v>
      </c>
      <c r="W12" s="280" t="s">
        <v>119</v>
      </c>
      <c r="X12" s="281" t="s">
        <v>120</v>
      </c>
      <c r="Y12" s="280" t="s">
        <v>220</v>
      </c>
      <c r="Z12" s="280" t="s">
        <v>198</v>
      </c>
      <c r="AA12" s="280" t="s">
        <v>213</v>
      </c>
      <c r="AB12" s="280">
        <v>509</v>
      </c>
      <c r="AC12" s="282">
        <v>4012.864</v>
      </c>
      <c r="AD12" s="280">
        <v>2352.0369999999998</v>
      </c>
      <c r="AE12" s="283">
        <v>1.706</v>
      </c>
      <c r="AF12" s="280">
        <v>2.1</v>
      </c>
      <c r="AG12" s="280">
        <v>8.8379999999999992</v>
      </c>
      <c r="AH12" s="280">
        <v>295.37939499999999</v>
      </c>
      <c r="AI12" s="280">
        <v>4.5852349999999999</v>
      </c>
      <c r="AJ12" s="280">
        <v>125.948283</v>
      </c>
      <c r="AK12" s="280">
        <v>544</v>
      </c>
      <c r="AL12" s="280">
        <v>1</v>
      </c>
      <c r="AM12" s="280">
        <v>234</v>
      </c>
      <c r="AN12" s="280">
        <v>90</v>
      </c>
      <c r="AO12" s="280">
        <v>13.585456000000001</v>
      </c>
      <c r="AP12" s="280">
        <v>4920</v>
      </c>
      <c r="AQ12" s="280">
        <v>74.2</v>
      </c>
      <c r="AR12" s="280">
        <v>164</v>
      </c>
      <c r="AS12" s="280">
        <v>93714</v>
      </c>
      <c r="AT12" s="280">
        <v>2.5000000000000001E-2</v>
      </c>
      <c r="AU12" s="280">
        <v>5.8310000000000004</v>
      </c>
      <c r="AV12" s="280">
        <v>33241</v>
      </c>
      <c r="AW12" s="280">
        <v>0</v>
      </c>
      <c r="AX12" s="280">
        <v>0.37</v>
      </c>
      <c r="AY12" s="284">
        <v>0.8638095238095238</v>
      </c>
      <c r="AZ12" s="269" t="s">
        <v>69</v>
      </c>
      <c r="BA12" s="270" t="s">
        <v>207</v>
      </c>
      <c r="BB12" s="269">
        <v>2</v>
      </c>
      <c r="BC12" s="269" t="s">
        <v>501</v>
      </c>
      <c r="BD12" s="271">
        <v>1</v>
      </c>
      <c r="BE12" s="285">
        <v>49490.199000000001</v>
      </c>
      <c r="BF12" s="286">
        <v>0.13692981917490371</v>
      </c>
      <c r="BG12" s="287">
        <v>0.11828128189679778</v>
      </c>
      <c r="BH12" s="285">
        <v>255833.28699999995</v>
      </c>
      <c r="BI12" s="286">
        <v>2.6488671898274134E-2</v>
      </c>
      <c r="BJ12" s="288">
        <v>2.2881167058794893E-2</v>
      </c>
      <c r="BK12" s="267">
        <v>1</v>
      </c>
      <c r="BL12" s="272" t="s">
        <v>69</v>
      </c>
      <c r="BM12" s="280">
        <v>0</v>
      </c>
      <c r="BN12" s="289" t="s">
        <v>497</v>
      </c>
    </row>
    <row r="13" spans="1:66">
      <c r="A13" s="138" t="str">
        <f t="shared" si="20"/>
        <v>명진교통</v>
      </c>
      <c r="B13" s="138" t="str">
        <f t="shared" si="1"/>
        <v>565</v>
      </c>
      <c r="C13" s="139" t="str">
        <f t="shared" si="21"/>
        <v>71바5801</v>
      </c>
      <c r="D13" s="127" t="str">
        <f t="shared" si="22"/>
        <v>중형</v>
      </c>
      <c r="E13" s="123" t="str">
        <f t="shared" si="16"/>
        <v>S</v>
      </c>
      <c r="F13" s="146">
        <f t="shared" si="17"/>
        <v>0.9027272727272726</v>
      </c>
      <c r="G13" s="147">
        <f t="shared" si="18"/>
        <v>1.986</v>
      </c>
      <c r="H13" s="148">
        <f t="shared" si="19"/>
        <v>2.2000000000000002</v>
      </c>
      <c r="I13" s="149">
        <f t="shared" si="23"/>
        <v>4527.2079999999996</v>
      </c>
      <c r="J13" s="150">
        <f t="shared" si="24"/>
        <v>2.0924653132217273E-2</v>
      </c>
      <c r="K13" s="150">
        <f t="shared" si="25"/>
        <v>0.40286509541855392</v>
      </c>
      <c r="L13" s="150">
        <f t="shared" si="26"/>
        <v>0.17494226021866016</v>
      </c>
      <c r="M13" s="151">
        <f t="shared" si="27"/>
        <v>5.8769999999999998</v>
      </c>
      <c r="N13" s="152">
        <f t="shared" si="28"/>
        <v>2.1999999999999999E-2</v>
      </c>
      <c r="O13" s="152">
        <f t="shared" si="29"/>
        <v>3.9540000000000002</v>
      </c>
      <c r="P13" s="153">
        <f t="shared" si="30"/>
        <v>2.5000000000000001E-2</v>
      </c>
      <c r="Q13" s="154">
        <f t="shared" si="31"/>
        <v>94</v>
      </c>
      <c r="R13" s="155">
        <f t="shared" si="32"/>
        <v>20.298186886670788</v>
      </c>
      <c r="S13" s="140">
        <f t="shared" si="33"/>
        <v>1</v>
      </c>
      <c r="T13" s="140">
        <f t="shared" si="34"/>
        <v>179</v>
      </c>
      <c r="U13" s="280" t="s">
        <v>119</v>
      </c>
      <c r="V13" s="281" t="s">
        <v>121</v>
      </c>
      <c r="W13" s="280" t="s">
        <v>119</v>
      </c>
      <c r="X13" s="281" t="s">
        <v>121</v>
      </c>
      <c r="Y13" s="280" t="s">
        <v>223</v>
      </c>
      <c r="Z13" s="280" t="s">
        <v>198</v>
      </c>
      <c r="AA13" s="280" t="s">
        <v>213</v>
      </c>
      <c r="AB13" s="280">
        <v>509</v>
      </c>
      <c r="AC13" s="282">
        <v>4527.2079999999996</v>
      </c>
      <c r="AD13" s="280">
        <v>2279.4969999999998</v>
      </c>
      <c r="AE13" s="283">
        <v>1.986</v>
      </c>
      <c r="AF13" s="280">
        <v>2.2000000000000002</v>
      </c>
      <c r="AG13" s="280">
        <v>5.8769999999999998</v>
      </c>
      <c r="AH13" s="280">
        <v>387.07241399999998</v>
      </c>
      <c r="AI13" s="280">
        <v>8.0993560000000002</v>
      </c>
      <c r="AJ13" s="280">
        <v>155.93796499999999</v>
      </c>
      <c r="AK13" s="280">
        <v>792</v>
      </c>
      <c r="AL13" s="280">
        <v>1</v>
      </c>
      <c r="AM13" s="280">
        <v>179</v>
      </c>
      <c r="AN13" s="280">
        <v>94</v>
      </c>
      <c r="AO13" s="280">
        <v>11.696023</v>
      </c>
      <c r="AP13" s="280">
        <v>508</v>
      </c>
      <c r="AQ13" s="280">
        <v>1.5</v>
      </c>
      <c r="AR13" s="280">
        <v>207</v>
      </c>
      <c r="AS13" s="280">
        <v>75254</v>
      </c>
      <c r="AT13" s="290">
        <v>2.1999999999999999E-2</v>
      </c>
      <c r="AU13" s="280">
        <v>3.9540000000000002</v>
      </c>
      <c r="AV13" s="280">
        <v>23949</v>
      </c>
      <c r="AW13" s="280">
        <v>0</v>
      </c>
      <c r="AX13" s="280">
        <v>0.42</v>
      </c>
      <c r="AY13" s="284">
        <v>1.0209090909090908</v>
      </c>
      <c r="AZ13" s="269" t="s">
        <v>71</v>
      </c>
      <c r="BA13" s="270" t="s">
        <v>207</v>
      </c>
      <c r="BB13" s="269">
        <v>1</v>
      </c>
      <c r="BC13" s="269" t="s">
        <v>217</v>
      </c>
      <c r="BD13" s="271">
        <v>11</v>
      </c>
      <c r="BE13" s="285">
        <v>49490.199000000001</v>
      </c>
      <c r="BF13" s="286">
        <v>0.13895729132145943</v>
      </c>
      <c r="BG13" s="287">
        <v>0.14186276195818082</v>
      </c>
      <c r="BH13" s="285">
        <v>255833.28699999995</v>
      </c>
      <c r="BI13" s="286">
        <v>2.6880880438361416E-2</v>
      </c>
      <c r="BJ13" s="288">
        <v>2.7442935211163515E-2</v>
      </c>
      <c r="BK13" s="267">
        <v>1</v>
      </c>
      <c r="BL13" s="272" t="s">
        <v>71</v>
      </c>
      <c r="BM13" s="280">
        <v>0</v>
      </c>
      <c r="BN13" s="289" t="s">
        <v>497</v>
      </c>
    </row>
    <row r="14" spans="1:66">
      <c r="A14" s="135" t="str">
        <f t="shared" si="20"/>
        <v>명진교통</v>
      </c>
      <c r="B14" s="135" t="str">
        <f t="shared" si="1"/>
        <v>565</v>
      </c>
      <c r="C14" s="136" t="str">
        <f t="shared" si="21"/>
        <v>71바5802</v>
      </c>
      <c r="D14" s="110" t="str">
        <f t="shared" si="22"/>
        <v>중형</v>
      </c>
      <c r="E14" s="106" t="str">
        <f t="shared" si="16"/>
        <v>B</v>
      </c>
      <c r="F14" s="156">
        <f t="shared" si="17"/>
        <v>0.85772727272727267</v>
      </c>
      <c r="G14" s="157">
        <f t="shared" si="18"/>
        <v>1.887</v>
      </c>
      <c r="H14" s="158">
        <f t="shared" si="19"/>
        <v>2.2000000000000002</v>
      </c>
      <c r="I14" s="159">
        <f t="shared" si="23"/>
        <v>5004.2460000000001</v>
      </c>
      <c r="J14" s="160">
        <f t="shared" si="24"/>
        <v>1.1359127504410184E-2</v>
      </c>
      <c r="K14" s="160">
        <f t="shared" si="25"/>
        <v>0.35900766100301285</v>
      </c>
      <c r="L14" s="160">
        <f t="shared" si="26"/>
        <v>0.1586652614599682</v>
      </c>
      <c r="M14" s="161">
        <f t="shared" si="27"/>
        <v>4.49</v>
      </c>
      <c r="N14" s="162">
        <f t="shared" si="28"/>
        <v>0</v>
      </c>
      <c r="O14" s="162">
        <f t="shared" si="29"/>
        <v>2.6379999999999999</v>
      </c>
      <c r="P14" s="163">
        <f t="shared" si="30"/>
        <v>0.18000000000000002</v>
      </c>
      <c r="Q14" s="164">
        <f t="shared" si="31"/>
        <v>85</v>
      </c>
      <c r="R14" s="165">
        <f t="shared" si="32"/>
        <v>19.532459924008887</v>
      </c>
      <c r="S14" s="137">
        <f t="shared" si="33"/>
        <v>0</v>
      </c>
      <c r="T14" s="137">
        <f t="shared" si="34"/>
        <v>132</v>
      </c>
      <c r="U14" s="280" t="s">
        <v>119</v>
      </c>
      <c r="V14" s="281" t="s">
        <v>121</v>
      </c>
      <c r="W14" s="280" t="s">
        <v>119</v>
      </c>
      <c r="X14" s="281" t="s">
        <v>121</v>
      </c>
      <c r="Y14" s="280" t="s">
        <v>226</v>
      </c>
      <c r="Z14" s="280" t="s">
        <v>198</v>
      </c>
      <c r="AA14" s="280" t="s">
        <v>213</v>
      </c>
      <c r="AB14" s="280">
        <v>509</v>
      </c>
      <c r="AC14" s="282">
        <v>5004.2460000000001</v>
      </c>
      <c r="AD14" s="280">
        <v>2652.0050000000001</v>
      </c>
      <c r="AE14" s="283">
        <v>1.887</v>
      </c>
      <c r="AF14" s="280">
        <v>2.2000000000000002</v>
      </c>
      <c r="AG14" s="280">
        <v>4.49</v>
      </c>
      <c r="AH14" s="280">
        <v>406.90598799999998</v>
      </c>
      <c r="AI14" s="280">
        <v>4.6220970000000001</v>
      </c>
      <c r="AJ14" s="280">
        <v>146.082367</v>
      </c>
      <c r="AK14" s="280">
        <v>794</v>
      </c>
      <c r="AL14" s="280">
        <v>0</v>
      </c>
      <c r="AM14" s="280">
        <v>132</v>
      </c>
      <c r="AN14" s="280">
        <v>85</v>
      </c>
      <c r="AO14" s="280">
        <v>12.298285</v>
      </c>
      <c r="AP14" s="280">
        <v>693.6</v>
      </c>
      <c r="AQ14" s="280">
        <v>10.8</v>
      </c>
      <c r="AR14" s="280">
        <v>118</v>
      </c>
      <c r="AS14" s="280">
        <v>45405</v>
      </c>
      <c r="AT14" s="290">
        <v>0</v>
      </c>
      <c r="AU14" s="280">
        <v>2.6379999999999999</v>
      </c>
      <c r="AV14" s="280">
        <v>35393</v>
      </c>
      <c r="AW14" s="280">
        <v>0</v>
      </c>
      <c r="AX14" s="280">
        <v>0.37</v>
      </c>
      <c r="AY14" s="284">
        <v>0.94173913043478263</v>
      </c>
      <c r="AZ14" s="269" t="s">
        <v>68</v>
      </c>
      <c r="BA14" s="270" t="s">
        <v>207</v>
      </c>
      <c r="BB14" s="269">
        <v>1</v>
      </c>
      <c r="BC14" s="269" t="s">
        <v>219</v>
      </c>
      <c r="BD14" s="271">
        <v>14</v>
      </c>
      <c r="BE14" s="285">
        <v>49490.199000000001</v>
      </c>
      <c r="BF14" s="286">
        <v>0.12887723486422029</v>
      </c>
      <c r="BG14" s="287">
        <v>0.12136873509387007</v>
      </c>
      <c r="BH14" s="285">
        <v>255833.28699999995</v>
      </c>
      <c r="BI14" s="286">
        <v>2.4930923081952196E-2</v>
      </c>
      <c r="BJ14" s="288">
        <v>2.3478425824134112E-2</v>
      </c>
      <c r="BK14" s="267">
        <v>1</v>
      </c>
      <c r="BL14" s="272" t="s">
        <v>71</v>
      </c>
      <c r="BM14" s="280">
        <v>-2</v>
      </c>
      <c r="BN14" s="289" t="s">
        <v>500</v>
      </c>
    </row>
    <row r="15" spans="1:66">
      <c r="A15" s="138" t="str">
        <f t="shared" si="20"/>
        <v>명진교통</v>
      </c>
      <c r="B15" s="138" t="str">
        <f t="shared" si="1"/>
        <v>565</v>
      </c>
      <c r="C15" s="139" t="str">
        <f t="shared" si="21"/>
        <v>71바5804</v>
      </c>
      <c r="D15" s="127" t="str">
        <f t="shared" si="22"/>
        <v>중형</v>
      </c>
      <c r="E15" s="123" t="str">
        <f t="shared" si="16"/>
        <v>C</v>
      </c>
      <c r="F15" s="146">
        <f t="shared" si="17"/>
        <v>0.83363636363636362</v>
      </c>
      <c r="G15" s="147">
        <f t="shared" si="18"/>
        <v>1.8340000000000001</v>
      </c>
      <c r="H15" s="148">
        <f t="shared" si="19"/>
        <v>2.2000000000000002</v>
      </c>
      <c r="I15" s="149">
        <f t="shared" si="23"/>
        <v>4541.0200000000004</v>
      </c>
      <c r="J15" s="150">
        <f t="shared" si="24"/>
        <v>1.7084914953757153E-2</v>
      </c>
      <c r="K15" s="150">
        <f t="shared" si="25"/>
        <v>0.42427489876186109</v>
      </c>
      <c r="L15" s="150">
        <f t="shared" si="26"/>
        <v>0.17418993970517635</v>
      </c>
      <c r="M15" s="151">
        <f t="shared" si="27"/>
        <v>6.9619999999999997</v>
      </c>
      <c r="N15" s="152">
        <f t="shared" si="28"/>
        <v>0.17599999999999999</v>
      </c>
      <c r="O15" s="152">
        <f t="shared" si="29"/>
        <v>3.5230000000000001</v>
      </c>
      <c r="P15" s="153">
        <f t="shared" si="30"/>
        <v>7.166666666666667E-2</v>
      </c>
      <c r="Q15" s="154">
        <f t="shared" si="31"/>
        <v>93</v>
      </c>
      <c r="R15" s="155">
        <f t="shared" si="32"/>
        <v>20.32548636647039</v>
      </c>
      <c r="S15" s="140">
        <f t="shared" si="33"/>
        <v>8</v>
      </c>
      <c r="T15" s="140">
        <f t="shared" si="34"/>
        <v>160</v>
      </c>
      <c r="U15" s="280" t="s">
        <v>119</v>
      </c>
      <c r="V15" s="281" t="s">
        <v>121</v>
      </c>
      <c r="W15" s="280" t="s">
        <v>119</v>
      </c>
      <c r="X15" s="281" t="s">
        <v>121</v>
      </c>
      <c r="Y15" s="280" t="s">
        <v>228</v>
      </c>
      <c r="Z15" s="280" t="s">
        <v>198</v>
      </c>
      <c r="AA15" s="280" t="s">
        <v>213</v>
      </c>
      <c r="AB15" s="280">
        <v>509</v>
      </c>
      <c r="AC15" s="282">
        <v>4541.0200000000004</v>
      </c>
      <c r="AD15" s="280">
        <v>2475.7289999999998</v>
      </c>
      <c r="AE15" s="283">
        <v>1.8340000000000001</v>
      </c>
      <c r="AF15" s="280">
        <v>2.2000000000000002</v>
      </c>
      <c r="AG15" s="280">
        <v>6.9619999999999997</v>
      </c>
      <c r="AH15" s="280">
        <v>399.926603</v>
      </c>
      <c r="AI15" s="280">
        <v>6.8327119999999999</v>
      </c>
      <c r="AJ15" s="280">
        <v>169.678819</v>
      </c>
      <c r="AK15" s="280">
        <v>791</v>
      </c>
      <c r="AL15" s="280">
        <v>8</v>
      </c>
      <c r="AM15" s="280">
        <v>160</v>
      </c>
      <c r="AN15" s="280">
        <v>93</v>
      </c>
      <c r="AO15" s="280">
        <v>11.354633</v>
      </c>
      <c r="AP15" s="280">
        <v>1482.3</v>
      </c>
      <c r="AQ15" s="280">
        <v>4.3</v>
      </c>
      <c r="AR15" s="280">
        <v>308</v>
      </c>
      <c r="AS15" s="280">
        <v>92493</v>
      </c>
      <c r="AT15" s="290">
        <v>0.17599999999999999</v>
      </c>
      <c r="AU15" s="280">
        <v>3.5230000000000001</v>
      </c>
      <c r="AV15" s="280">
        <v>19236</v>
      </c>
      <c r="AW15" s="280">
        <v>0</v>
      </c>
      <c r="AX15" s="280">
        <v>0.42</v>
      </c>
      <c r="AY15" s="284">
        <v>0.87952380952380949</v>
      </c>
      <c r="AZ15" s="269" t="s">
        <v>69</v>
      </c>
      <c r="BA15" s="270" t="s">
        <v>207</v>
      </c>
      <c r="BB15" s="269">
        <v>1</v>
      </c>
      <c r="BC15" s="269" t="s">
        <v>215</v>
      </c>
      <c r="BD15" s="271">
        <v>11</v>
      </c>
      <c r="BE15" s="285">
        <v>49490.199000000001</v>
      </c>
      <c r="BF15" s="286">
        <v>9.4142498800621116E-2</v>
      </c>
      <c r="BG15" s="287">
        <v>8.2800569183212949E-2</v>
      </c>
      <c r="BH15" s="285">
        <v>255833.28699999995</v>
      </c>
      <c r="BI15" s="286">
        <v>1.8211590268939482E-2</v>
      </c>
      <c r="BJ15" s="288">
        <v>1.6017527250824389E-2</v>
      </c>
      <c r="BK15" s="267">
        <v>1</v>
      </c>
      <c r="BL15" s="272" t="s">
        <v>66</v>
      </c>
      <c r="BM15" s="280">
        <v>-2</v>
      </c>
      <c r="BN15" s="289" t="s">
        <v>500</v>
      </c>
    </row>
    <row r="16" spans="1:66">
      <c r="A16" s="135" t="str">
        <f t="shared" si="20"/>
        <v>명진교통</v>
      </c>
      <c r="B16" s="135" t="str">
        <f t="shared" si="1"/>
        <v>565</v>
      </c>
      <c r="C16" s="136" t="str">
        <f t="shared" si="21"/>
        <v>71바5805</v>
      </c>
      <c r="D16" s="110" t="str">
        <f t="shared" si="22"/>
        <v>중형</v>
      </c>
      <c r="E16" s="106" t="str">
        <f t="shared" si="16"/>
        <v>D</v>
      </c>
      <c r="F16" s="156">
        <f t="shared" si="17"/>
        <v>0.88500000000000001</v>
      </c>
      <c r="G16" s="157">
        <f t="shared" si="18"/>
        <v>1.9470000000000001</v>
      </c>
      <c r="H16" s="158">
        <f t="shared" si="19"/>
        <v>2.2000000000000002</v>
      </c>
      <c r="I16" s="159">
        <f t="shared" si="23"/>
        <v>4135.1989999999996</v>
      </c>
      <c r="J16" s="160">
        <f t="shared" si="24"/>
        <v>3.06400475043766E-2</v>
      </c>
      <c r="K16" s="160">
        <f t="shared" si="25"/>
        <v>0.37080092585588609</v>
      </c>
      <c r="L16" s="160">
        <f t="shared" si="26"/>
        <v>0.18185340052558535</v>
      </c>
      <c r="M16" s="161">
        <f t="shared" si="27"/>
        <v>6.7729999999999997</v>
      </c>
      <c r="N16" s="162">
        <f t="shared" si="28"/>
        <v>2.4E-2</v>
      </c>
      <c r="O16" s="162">
        <f t="shared" si="29"/>
        <v>4.9329999999999998</v>
      </c>
      <c r="P16" s="163">
        <f t="shared" si="30"/>
        <v>0</v>
      </c>
      <c r="Q16" s="164">
        <f t="shared" si="31"/>
        <v>76</v>
      </c>
      <c r="R16" s="165">
        <f t="shared" si="32"/>
        <v>21.28229217547425</v>
      </c>
      <c r="S16" s="137">
        <f t="shared" si="33"/>
        <v>1</v>
      </c>
      <c r="T16" s="137">
        <f t="shared" si="34"/>
        <v>204</v>
      </c>
      <c r="U16" s="280" t="s">
        <v>119</v>
      </c>
      <c r="V16" s="281" t="s">
        <v>121</v>
      </c>
      <c r="W16" s="280" t="s">
        <v>119</v>
      </c>
      <c r="X16" s="281" t="s">
        <v>121</v>
      </c>
      <c r="Y16" s="280" t="s">
        <v>230</v>
      </c>
      <c r="Z16" s="280" t="s">
        <v>198</v>
      </c>
      <c r="AA16" s="280" t="s">
        <v>213</v>
      </c>
      <c r="AB16" s="280">
        <v>509</v>
      </c>
      <c r="AC16" s="282">
        <v>4135.1989999999996</v>
      </c>
      <c r="AD16" s="280">
        <v>2123.748</v>
      </c>
      <c r="AE16" s="283">
        <v>1.9470000000000001</v>
      </c>
      <c r="AF16" s="280">
        <v>2.2000000000000002</v>
      </c>
      <c r="AG16" s="280">
        <v>6.7729999999999997</v>
      </c>
      <c r="AH16" s="280">
        <v>324.616827</v>
      </c>
      <c r="AI16" s="280">
        <v>9.946275</v>
      </c>
      <c r="AJ16" s="280">
        <v>120.36821999999999</v>
      </c>
      <c r="AK16" s="280">
        <v>752</v>
      </c>
      <c r="AL16" s="280">
        <v>1</v>
      </c>
      <c r="AM16" s="280">
        <v>204</v>
      </c>
      <c r="AN16" s="280">
        <v>76</v>
      </c>
      <c r="AO16" s="280">
        <v>12.738708000000001</v>
      </c>
      <c r="AP16" s="280">
        <v>229.8</v>
      </c>
      <c r="AQ16" s="280">
        <v>0</v>
      </c>
      <c r="AR16" s="280">
        <v>93</v>
      </c>
      <c r="AS16" s="280">
        <v>27044</v>
      </c>
      <c r="AT16" s="290">
        <v>2.4E-2</v>
      </c>
      <c r="AU16" s="280">
        <v>4.9329999999999998</v>
      </c>
      <c r="AV16" s="280">
        <v>30418</v>
      </c>
      <c r="AW16" s="280">
        <v>0</v>
      </c>
      <c r="AX16" s="280">
        <v>0.42</v>
      </c>
      <c r="AY16" s="284">
        <v>0.8136363636363636</v>
      </c>
      <c r="AZ16" s="269" t="s">
        <v>67</v>
      </c>
      <c r="BA16" s="270" t="s">
        <v>207</v>
      </c>
      <c r="BB16" s="269">
        <v>3</v>
      </c>
      <c r="BC16" s="269" t="s">
        <v>502</v>
      </c>
      <c r="BD16" s="271">
        <v>8</v>
      </c>
      <c r="BE16" s="285">
        <v>49490.199000000001</v>
      </c>
      <c r="BF16" s="286">
        <v>8.5777771877619646E-2</v>
      </c>
      <c r="BG16" s="287">
        <v>6.9791914391335988E-2</v>
      </c>
      <c r="BH16" s="285">
        <v>255833.28699999995</v>
      </c>
      <c r="BI16" s="286">
        <v>1.6593458379792463E-2</v>
      </c>
      <c r="BJ16" s="288">
        <v>1.3501041136285686E-2</v>
      </c>
      <c r="BK16" s="267">
        <v>1</v>
      </c>
      <c r="BL16" s="272" t="s">
        <v>69</v>
      </c>
      <c r="BM16" s="280">
        <v>-1</v>
      </c>
      <c r="BN16" s="289" t="s">
        <v>500</v>
      </c>
    </row>
    <row r="17" spans="1:66">
      <c r="A17" s="138" t="str">
        <f t="shared" si="20"/>
        <v>명진교통</v>
      </c>
      <c r="B17" s="138" t="str">
        <f t="shared" si="1"/>
        <v>565</v>
      </c>
      <c r="C17" s="139" t="str">
        <f t="shared" si="21"/>
        <v>71바5806</v>
      </c>
      <c r="D17" s="127" t="str">
        <f t="shared" si="22"/>
        <v>중형</v>
      </c>
      <c r="E17" s="123" t="str">
        <f t="shared" si="16"/>
        <v>C</v>
      </c>
      <c r="F17" s="146">
        <f t="shared" si="17"/>
        <v>0.78454545454545443</v>
      </c>
      <c r="G17" s="147">
        <f t="shared" si="18"/>
        <v>1.726</v>
      </c>
      <c r="H17" s="148">
        <f t="shared" si="19"/>
        <v>2.2000000000000002</v>
      </c>
      <c r="I17" s="149">
        <f t="shared" si="23"/>
        <v>1036.962</v>
      </c>
      <c r="J17" s="150">
        <f t="shared" si="24"/>
        <v>2.0388067212361305E-2</v>
      </c>
      <c r="K17" s="150">
        <f t="shared" si="25"/>
        <v>0.41103765586497953</v>
      </c>
      <c r="L17" s="150">
        <f t="shared" si="26"/>
        <v>0.10222168218314653</v>
      </c>
      <c r="M17" s="151">
        <f t="shared" si="27"/>
        <v>9.6120000000000001</v>
      </c>
      <c r="N17" s="152">
        <f t="shared" si="28"/>
        <v>0.193</v>
      </c>
      <c r="O17" s="152">
        <f t="shared" si="29"/>
        <v>15.43</v>
      </c>
      <c r="P17" s="153">
        <f t="shared" si="30"/>
        <v>0.33999999999999997</v>
      </c>
      <c r="Q17" s="154">
        <f t="shared" si="31"/>
        <v>94</v>
      </c>
      <c r="R17" s="155">
        <f t="shared" si="32"/>
        <v>22.757991255607241</v>
      </c>
      <c r="S17" s="140">
        <f t="shared" si="33"/>
        <v>2</v>
      </c>
      <c r="T17" s="140">
        <f t="shared" si="34"/>
        <v>160</v>
      </c>
      <c r="U17" s="280" t="s">
        <v>119</v>
      </c>
      <c r="V17" s="281" t="s">
        <v>121</v>
      </c>
      <c r="W17" s="280" t="s">
        <v>119</v>
      </c>
      <c r="X17" s="281" t="s">
        <v>121</v>
      </c>
      <c r="Y17" s="280" t="s">
        <v>232</v>
      </c>
      <c r="Z17" s="280" t="s">
        <v>198</v>
      </c>
      <c r="AA17" s="280" t="s">
        <v>213</v>
      </c>
      <c r="AB17" s="280">
        <v>509</v>
      </c>
      <c r="AC17" s="282">
        <v>1036.962</v>
      </c>
      <c r="AD17" s="280">
        <v>600.68799999999999</v>
      </c>
      <c r="AE17" s="283">
        <v>1.726</v>
      </c>
      <c r="AF17" s="280">
        <v>2.2000000000000002</v>
      </c>
      <c r="AG17" s="280">
        <v>9.6120000000000001</v>
      </c>
      <c r="AH17" s="280">
        <v>80.138592000000003</v>
      </c>
      <c r="AI17" s="280">
        <v>1.6338710000000001</v>
      </c>
      <c r="AJ17" s="280">
        <v>32.939979000000001</v>
      </c>
      <c r="AK17" s="280">
        <v>106</v>
      </c>
      <c r="AL17" s="280">
        <v>2</v>
      </c>
      <c r="AM17" s="280">
        <v>160</v>
      </c>
      <c r="AN17" s="280">
        <v>94</v>
      </c>
      <c r="AO17" s="280">
        <v>12.939608</v>
      </c>
      <c r="AP17" s="280">
        <v>792.5</v>
      </c>
      <c r="AQ17" s="280">
        <v>20.399999999999999</v>
      </c>
      <c r="AR17" s="280">
        <v>49</v>
      </c>
      <c r="AS17" s="280">
        <v>20303</v>
      </c>
      <c r="AT17" s="290">
        <v>0.193</v>
      </c>
      <c r="AU17" s="280">
        <v>15.43</v>
      </c>
      <c r="AV17" s="280">
        <v>0</v>
      </c>
      <c r="AW17" s="280">
        <v>0</v>
      </c>
      <c r="AX17" s="280">
        <v>0.42</v>
      </c>
      <c r="AY17" s="284">
        <v>0.89272727272727259</v>
      </c>
      <c r="AZ17" s="269" t="s">
        <v>69</v>
      </c>
      <c r="BA17" s="270" t="s">
        <v>224</v>
      </c>
      <c r="BB17" s="269">
        <v>1</v>
      </c>
      <c r="BC17" s="269" t="s">
        <v>225</v>
      </c>
      <c r="BD17" s="271">
        <v>1</v>
      </c>
      <c r="BE17" s="285">
        <v>18887.928000000004</v>
      </c>
      <c r="BF17" s="286">
        <v>0.11797604268715972</v>
      </c>
      <c r="BG17" s="287">
        <v>0.10532043083526439</v>
      </c>
      <c r="BH17" s="285">
        <v>255833.28699999995</v>
      </c>
      <c r="BI17" s="286">
        <v>8.7100589064471514E-3</v>
      </c>
      <c r="BJ17" s="288">
        <v>7.7757071328464558E-3</v>
      </c>
      <c r="BK17" s="267">
        <v>1</v>
      </c>
      <c r="BL17" s="272" t="s">
        <v>66</v>
      </c>
      <c r="BM17" s="280">
        <v>-2</v>
      </c>
      <c r="BN17" s="289" t="s">
        <v>500</v>
      </c>
    </row>
    <row r="18" spans="1:66">
      <c r="A18" s="135" t="str">
        <f t="shared" si="20"/>
        <v>명진교통</v>
      </c>
      <c r="B18" s="135" t="str">
        <f t="shared" si="1"/>
        <v>565</v>
      </c>
      <c r="C18" s="136" t="str">
        <f t="shared" si="21"/>
        <v>71바5807</v>
      </c>
      <c r="D18" s="110" t="str">
        <f t="shared" si="22"/>
        <v>중형</v>
      </c>
      <c r="E18" s="106" t="str">
        <f t="shared" si="16"/>
        <v>B</v>
      </c>
      <c r="F18" s="156">
        <f t="shared" si="17"/>
        <v>0.88681818181818173</v>
      </c>
      <c r="G18" s="157">
        <f t="shared" si="18"/>
        <v>1.9510000000000001</v>
      </c>
      <c r="H18" s="158">
        <f t="shared" si="19"/>
        <v>2.2000000000000002</v>
      </c>
      <c r="I18" s="159">
        <f t="shared" si="23"/>
        <v>3620.44</v>
      </c>
      <c r="J18" s="160">
        <f t="shared" si="24"/>
        <v>2.3621679594210174E-2</v>
      </c>
      <c r="K18" s="160">
        <f t="shared" si="25"/>
        <v>0.41675538433499248</v>
      </c>
      <c r="L18" s="160">
        <f t="shared" si="26"/>
        <v>0.11076001811934461</v>
      </c>
      <c r="M18" s="161">
        <f t="shared" si="27"/>
        <v>6.6310000000000002</v>
      </c>
      <c r="N18" s="162">
        <f t="shared" si="28"/>
        <v>8.3000000000000004E-2</v>
      </c>
      <c r="O18" s="162">
        <f t="shared" si="29"/>
        <v>16.600000000000001</v>
      </c>
      <c r="P18" s="163">
        <f t="shared" si="30"/>
        <v>0.13166666666666668</v>
      </c>
      <c r="Q18" s="164">
        <f t="shared" si="31"/>
        <v>85</v>
      </c>
      <c r="R18" s="165">
        <f t="shared" si="32"/>
        <v>21.102941282332488</v>
      </c>
      <c r="S18" s="137">
        <f t="shared" si="33"/>
        <v>3</v>
      </c>
      <c r="T18" s="137">
        <f t="shared" si="34"/>
        <v>601</v>
      </c>
      <c r="U18" s="280" t="s">
        <v>119</v>
      </c>
      <c r="V18" s="281" t="s">
        <v>121</v>
      </c>
      <c r="W18" s="280" t="s">
        <v>119</v>
      </c>
      <c r="X18" s="281" t="s">
        <v>121</v>
      </c>
      <c r="Y18" s="280" t="s">
        <v>503</v>
      </c>
      <c r="Z18" s="280" t="s">
        <v>198</v>
      </c>
      <c r="AA18" s="280" t="s">
        <v>213</v>
      </c>
      <c r="AB18" s="280">
        <v>509</v>
      </c>
      <c r="AC18" s="282">
        <v>3620.44</v>
      </c>
      <c r="AD18" s="280">
        <v>1855.885</v>
      </c>
      <c r="AE18" s="283">
        <v>1.9510000000000001</v>
      </c>
      <c r="AF18" s="280">
        <v>2.2000000000000002</v>
      </c>
      <c r="AG18" s="280">
        <v>6.6310000000000002</v>
      </c>
      <c r="AH18" s="280">
        <v>306.565203</v>
      </c>
      <c r="AI18" s="280">
        <v>7.2415849999999997</v>
      </c>
      <c r="AJ18" s="280">
        <v>127.762699</v>
      </c>
      <c r="AK18" s="280">
        <v>401</v>
      </c>
      <c r="AL18" s="280">
        <v>3</v>
      </c>
      <c r="AM18" s="280">
        <v>601</v>
      </c>
      <c r="AN18" s="280">
        <v>85</v>
      </c>
      <c r="AO18" s="280">
        <v>11.809689000000001</v>
      </c>
      <c r="AP18" s="280">
        <v>1183.3</v>
      </c>
      <c r="AQ18" s="280">
        <v>7.9</v>
      </c>
      <c r="AR18" s="280">
        <v>169</v>
      </c>
      <c r="AS18" s="280">
        <v>47222</v>
      </c>
      <c r="AT18" s="290">
        <v>8.3000000000000004E-2</v>
      </c>
      <c r="AU18" s="280">
        <v>16.600000000000001</v>
      </c>
      <c r="AV18" s="280">
        <v>17914</v>
      </c>
      <c r="AW18" s="280">
        <v>0</v>
      </c>
      <c r="AX18" s="280">
        <v>0.42</v>
      </c>
      <c r="AY18" s="284">
        <v>0.92227272727272713</v>
      </c>
      <c r="AZ18" s="269" t="s">
        <v>68</v>
      </c>
      <c r="BA18" s="270" t="s">
        <v>224</v>
      </c>
      <c r="BB18" s="269">
        <v>2</v>
      </c>
      <c r="BC18" s="269" t="s">
        <v>227</v>
      </c>
      <c r="BD18" s="271">
        <v>6</v>
      </c>
      <c r="BE18" s="285">
        <v>18887.928000000004</v>
      </c>
      <c r="BF18" s="286">
        <v>0.25806885752635228</v>
      </c>
      <c r="BG18" s="287">
        <v>0.23800986905498578</v>
      </c>
      <c r="BH18" s="285">
        <v>255833.28699999995</v>
      </c>
      <c r="BI18" s="286">
        <v>1.9052978043470947E-2</v>
      </c>
      <c r="BJ18" s="288">
        <v>1.757204202281934E-2</v>
      </c>
      <c r="BK18" s="267">
        <v>1</v>
      </c>
      <c r="BL18" s="272" t="s">
        <v>66</v>
      </c>
      <c r="BM18" s="280">
        <v>-1</v>
      </c>
      <c r="BN18" s="289" t="s">
        <v>500</v>
      </c>
    </row>
    <row r="19" spans="1:66">
      <c r="A19" s="138" t="str">
        <f t="shared" si="20"/>
        <v>명진교통</v>
      </c>
      <c r="B19" s="138" t="str">
        <f t="shared" si="1"/>
        <v>565</v>
      </c>
      <c r="C19" s="139" t="str">
        <f t="shared" si="21"/>
        <v>71바5810</v>
      </c>
      <c r="D19" s="127" t="str">
        <f t="shared" si="22"/>
        <v>중형</v>
      </c>
      <c r="E19" s="123" t="str">
        <f t="shared" si="16"/>
        <v>C</v>
      </c>
      <c r="F19" s="146">
        <f t="shared" si="17"/>
        <v>0.81454545454545446</v>
      </c>
      <c r="G19" s="147">
        <f t="shared" si="18"/>
        <v>1.792</v>
      </c>
      <c r="H19" s="148">
        <f t="shared" si="19"/>
        <v>2.2000000000000002</v>
      </c>
      <c r="I19" s="149">
        <f t="shared" si="23"/>
        <v>1776.4580000000001</v>
      </c>
      <c r="J19" s="150">
        <f t="shared" si="24"/>
        <v>1.3313598990963252E-2</v>
      </c>
      <c r="K19" s="150">
        <f t="shared" si="25"/>
        <v>0.39197129464614766</v>
      </c>
      <c r="L19" s="150">
        <f t="shared" si="26"/>
        <v>0.16718661516343195</v>
      </c>
      <c r="M19" s="151">
        <f t="shared" si="27"/>
        <v>7.8940000000000001</v>
      </c>
      <c r="N19" s="152">
        <f t="shared" si="28"/>
        <v>0</v>
      </c>
      <c r="O19" s="152">
        <f t="shared" si="29"/>
        <v>9.5129999999999999</v>
      </c>
      <c r="P19" s="153">
        <f t="shared" si="30"/>
        <v>0</v>
      </c>
      <c r="Q19" s="154">
        <f t="shared" si="31"/>
        <v>84</v>
      </c>
      <c r="R19" s="155">
        <f t="shared" si="32"/>
        <v>21.175958771501683</v>
      </c>
      <c r="S19" s="140">
        <f t="shared" si="33"/>
        <v>0</v>
      </c>
      <c r="T19" s="140">
        <f t="shared" si="34"/>
        <v>169</v>
      </c>
      <c r="U19" s="280" t="s">
        <v>119</v>
      </c>
      <c r="V19" s="281" t="s">
        <v>121</v>
      </c>
      <c r="W19" s="280" t="s">
        <v>119</v>
      </c>
      <c r="X19" s="281" t="s">
        <v>121</v>
      </c>
      <c r="Y19" s="280" t="s">
        <v>233</v>
      </c>
      <c r="Z19" s="280" t="s">
        <v>198</v>
      </c>
      <c r="AA19" s="280" t="s">
        <v>213</v>
      </c>
      <c r="AB19" s="280">
        <v>509</v>
      </c>
      <c r="AC19" s="282">
        <v>1776.4580000000001</v>
      </c>
      <c r="AD19" s="280">
        <v>991.6</v>
      </c>
      <c r="AE19" s="283">
        <v>1.792</v>
      </c>
      <c r="AF19" s="280">
        <v>2.2000000000000002</v>
      </c>
      <c r="AG19" s="280">
        <v>7.8940000000000001</v>
      </c>
      <c r="AH19" s="280">
        <v>141.05967899999999</v>
      </c>
      <c r="AI19" s="280">
        <v>1.878012</v>
      </c>
      <c r="AJ19" s="280">
        <v>55.291345</v>
      </c>
      <c r="AK19" s="280">
        <v>297</v>
      </c>
      <c r="AL19" s="280">
        <v>0</v>
      </c>
      <c r="AM19" s="280">
        <v>169</v>
      </c>
      <c r="AN19" s="280">
        <v>84</v>
      </c>
      <c r="AO19" s="280">
        <v>12.593662</v>
      </c>
      <c r="AP19" s="280">
        <v>700.7</v>
      </c>
      <c r="AQ19" s="280">
        <v>0</v>
      </c>
      <c r="AR19" s="280">
        <v>53</v>
      </c>
      <c r="AS19" s="280">
        <v>21867</v>
      </c>
      <c r="AT19" s="290">
        <v>0</v>
      </c>
      <c r="AU19" s="280">
        <v>9.5129999999999999</v>
      </c>
      <c r="AV19" s="280">
        <v>10479</v>
      </c>
      <c r="AW19" s="280">
        <v>0</v>
      </c>
      <c r="AX19" s="280">
        <v>0.42</v>
      </c>
      <c r="AY19" s="284">
        <v>0.86545454545454537</v>
      </c>
      <c r="AZ19" s="269" t="s">
        <v>69</v>
      </c>
      <c r="BA19" s="270" t="s">
        <v>224</v>
      </c>
      <c r="BB19" s="269">
        <v>2</v>
      </c>
      <c r="BC19" s="269" t="s">
        <v>504</v>
      </c>
      <c r="BD19" s="271">
        <v>12</v>
      </c>
      <c r="BE19" s="285">
        <v>18887.928000000004</v>
      </c>
      <c r="BF19" s="286">
        <v>0.21785888849216281</v>
      </c>
      <c r="BG19" s="287">
        <v>0.18854696531321724</v>
      </c>
      <c r="BH19" s="285">
        <v>255833.28699999995</v>
      </c>
      <c r="BI19" s="286">
        <v>1.6084314313641292E-2</v>
      </c>
      <c r="BJ19" s="288">
        <v>1.3920242933260463E-2</v>
      </c>
      <c r="BK19" s="267">
        <v>1</v>
      </c>
      <c r="BL19" s="272" t="s">
        <v>68</v>
      </c>
      <c r="BM19" s="280">
        <v>-1</v>
      </c>
      <c r="BN19" s="289" t="s">
        <v>500</v>
      </c>
    </row>
    <row r="20" spans="1:66">
      <c r="A20" s="135" t="str">
        <f t="shared" si="20"/>
        <v>명진교통</v>
      </c>
      <c r="B20" s="135" t="str">
        <f t="shared" si="1"/>
        <v>585</v>
      </c>
      <c r="C20" s="136" t="str">
        <f t="shared" si="21"/>
        <v>71바7251</v>
      </c>
      <c r="D20" s="110" t="str">
        <f t="shared" si="22"/>
        <v>중형</v>
      </c>
      <c r="E20" s="106" t="str">
        <f t="shared" si="16"/>
        <v>B</v>
      </c>
      <c r="F20" s="156">
        <f t="shared" si="17"/>
        <v>1.0564</v>
      </c>
      <c r="G20" s="157">
        <f t="shared" si="18"/>
        <v>2.641</v>
      </c>
      <c r="H20" s="158">
        <f t="shared" si="19"/>
        <v>2.5</v>
      </c>
      <c r="I20" s="159">
        <f t="shared" si="23"/>
        <v>2702.462</v>
      </c>
      <c r="J20" s="160">
        <f t="shared" si="24"/>
        <v>4.1449111704112272E-2</v>
      </c>
      <c r="K20" s="160">
        <f t="shared" si="25"/>
        <v>0.36892679879349394</v>
      </c>
      <c r="L20" s="160">
        <f t="shared" si="26"/>
        <v>0.15874413775290827</v>
      </c>
      <c r="M20" s="161">
        <f t="shared" si="27"/>
        <v>7.3789999999999996</v>
      </c>
      <c r="N20" s="162">
        <f t="shared" si="28"/>
        <v>3.6999999999999998E-2</v>
      </c>
      <c r="O20" s="162">
        <f t="shared" si="29"/>
        <v>1.776</v>
      </c>
      <c r="P20" s="163">
        <f t="shared" si="30"/>
        <v>3.3333333333333333E-2</v>
      </c>
      <c r="Q20" s="164">
        <f t="shared" si="31"/>
        <v>83</v>
      </c>
      <c r="R20" s="165">
        <f t="shared" si="32"/>
        <v>21.096306920305015</v>
      </c>
      <c r="S20" s="137">
        <f t="shared" si="33"/>
        <v>1</v>
      </c>
      <c r="T20" s="137">
        <f t="shared" si="34"/>
        <v>48</v>
      </c>
      <c r="U20" s="280" t="s">
        <v>119</v>
      </c>
      <c r="V20" s="281" t="s">
        <v>122</v>
      </c>
      <c r="W20" s="280" t="s">
        <v>119</v>
      </c>
      <c r="X20" s="281" t="s">
        <v>122</v>
      </c>
      <c r="Y20" s="280" t="s">
        <v>234</v>
      </c>
      <c r="Z20" s="280" t="s">
        <v>198</v>
      </c>
      <c r="AA20" s="280" t="s">
        <v>213</v>
      </c>
      <c r="AB20" s="280">
        <v>509</v>
      </c>
      <c r="AC20" s="282">
        <v>2702.462</v>
      </c>
      <c r="AD20" s="280">
        <v>1023.242</v>
      </c>
      <c r="AE20" s="283">
        <v>2.641</v>
      </c>
      <c r="AF20" s="280">
        <v>2.5</v>
      </c>
      <c r="AG20" s="280">
        <v>7.3789999999999996</v>
      </c>
      <c r="AH20" s="280">
        <v>217.259083</v>
      </c>
      <c r="AI20" s="280">
        <v>9.0051959999999998</v>
      </c>
      <c r="AJ20" s="280">
        <v>80.152698000000001</v>
      </c>
      <c r="AK20" s="280">
        <v>429</v>
      </c>
      <c r="AL20" s="280">
        <v>1</v>
      </c>
      <c r="AM20" s="280">
        <v>48</v>
      </c>
      <c r="AN20" s="280">
        <v>83</v>
      </c>
      <c r="AO20" s="280">
        <v>12.438890000000001</v>
      </c>
      <c r="AP20" s="280">
        <v>58.9</v>
      </c>
      <c r="AQ20" s="280">
        <v>2</v>
      </c>
      <c r="AR20" s="280">
        <v>35</v>
      </c>
      <c r="AS20" s="280">
        <v>9022</v>
      </c>
      <c r="AT20" s="290">
        <v>3.6999999999999998E-2</v>
      </c>
      <c r="AU20" s="280">
        <v>1.776</v>
      </c>
      <c r="AV20" s="280">
        <v>18391</v>
      </c>
      <c r="AW20" s="280">
        <v>0</v>
      </c>
      <c r="AX20" s="280">
        <v>0.6</v>
      </c>
      <c r="AY20" s="284">
        <v>0.92909090909090908</v>
      </c>
      <c r="AZ20" s="269" t="s">
        <v>68</v>
      </c>
      <c r="BA20" s="270" t="s">
        <v>224</v>
      </c>
      <c r="BB20" s="269">
        <v>1</v>
      </c>
      <c r="BC20" s="269" t="s">
        <v>231</v>
      </c>
      <c r="BD20" s="271">
        <v>7</v>
      </c>
      <c r="BE20" s="285">
        <v>18887.928000000004</v>
      </c>
      <c r="BF20" s="286">
        <v>0.17523245535455234</v>
      </c>
      <c r="BG20" s="287">
        <v>0.16280688124759318</v>
      </c>
      <c r="BH20" s="285">
        <v>255833.28699999995</v>
      </c>
      <c r="BI20" s="286">
        <v>1.2937245339774727E-2</v>
      </c>
      <c r="BJ20" s="288">
        <v>1.2019877033863428E-2</v>
      </c>
      <c r="BK20" s="267">
        <v>1</v>
      </c>
      <c r="BL20" s="272" t="s">
        <v>71</v>
      </c>
      <c r="BM20" s="280">
        <v>-2</v>
      </c>
      <c r="BN20" s="289" t="s">
        <v>500</v>
      </c>
    </row>
    <row r="21" spans="1:66">
      <c r="A21" s="138" t="str">
        <f t="shared" si="20"/>
        <v>명진교통</v>
      </c>
      <c r="B21" s="138" t="str">
        <f t="shared" si="1"/>
        <v>585</v>
      </c>
      <c r="C21" s="139" t="str">
        <f t="shared" si="21"/>
        <v>71바7252</v>
      </c>
      <c r="D21" s="127" t="str">
        <f t="shared" si="22"/>
        <v>중형</v>
      </c>
      <c r="E21" s="123" t="str">
        <f t="shared" si="16"/>
        <v>D</v>
      </c>
      <c r="F21" s="146">
        <f t="shared" si="17"/>
        <v>0.89192307692307682</v>
      </c>
      <c r="G21" s="147">
        <f t="shared" si="18"/>
        <v>2.319</v>
      </c>
      <c r="H21" s="148">
        <f t="shared" si="19"/>
        <v>2.6</v>
      </c>
      <c r="I21" s="149">
        <f t="shared" si="23"/>
        <v>3758.7620000000002</v>
      </c>
      <c r="J21" s="150">
        <f t="shared" si="24"/>
        <v>2.4612272449371402E-2</v>
      </c>
      <c r="K21" s="150">
        <f t="shared" si="25"/>
        <v>0.37439599142225372</v>
      </c>
      <c r="L21" s="150">
        <f t="shared" si="26"/>
        <v>0.26524690842357135</v>
      </c>
      <c r="M21" s="151">
        <f t="shared" si="27"/>
        <v>8.9220000000000006</v>
      </c>
      <c r="N21" s="152">
        <f t="shared" si="28"/>
        <v>0</v>
      </c>
      <c r="O21" s="152">
        <f t="shared" si="29"/>
        <v>3.778</v>
      </c>
      <c r="P21" s="153">
        <f t="shared" si="30"/>
        <v>0.16333333333333336</v>
      </c>
      <c r="Q21" s="154">
        <f t="shared" si="31"/>
        <v>91</v>
      </c>
      <c r="R21" s="155">
        <f t="shared" si="32"/>
        <v>21.223371473019352</v>
      </c>
      <c r="S21" s="140">
        <f t="shared" si="33"/>
        <v>0</v>
      </c>
      <c r="T21" s="140">
        <f t="shared" si="34"/>
        <v>142</v>
      </c>
      <c r="U21" s="280" t="s">
        <v>119</v>
      </c>
      <c r="V21" s="281" t="s">
        <v>122</v>
      </c>
      <c r="W21" s="280" t="s">
        <v>119</v>
      </c>
      <c r="X21" s="281" t="s">
        <v>122</v>
      </c>
      <c r="Y21" s="280" t="s">
        <v>237</v>
      </c>
      <c r="Z21" s="280" t="s">
        <v>198</v>
      </c>
      <c r="AA21" s="280" t="s">
        <v>48</v>
      </c>
      <c r="AB21" s="280">
        <v>509</v>
      </c>
      <c r="AC21" s="282">
        <v>3758.7620000000002</v>
      </c>
      <c r="AD21" s="280">
        <v>1620.55</v>
      </c>
      <c r="AE21" s="283">
        <v>2.319</v>
      </c>
      <c r="AF21" s="280">
        <v>2.6</v>
      </c>
      <c r="AG21" s="280">
        <v>8.9220000000000006</v>
      </c>
      <c r="AH21" s="280">
        <v>294.68766099999999</v>
      </c>
      <c r="AI21" s="280">
        <v>7.2529329999999996</v>
      </c>
      <c r="AJ21" s="280">
        <v>110.32987900000001</v>
      </c>
      <c r="AK21" s="280">
        <v>997</v>
      </c>
      <c r="AL21" s="280">
        <v>0</v>
      </c>
      <c r="AM21" s="280">
        <v>142</v>
      </c>
      <c r="AN21" s="280">
        <v>91</v>
      </c>
      <c r="AO21" s="280">
        <v>12.75507</v>
      </c>
      <c r="AP21" s="280">
        <v>217.6</v>
      </c>
      <c r="AQ21" s="280">
        <v>9.8000000000000007</v>
      </c>
      <c r="AR21" s="280">
        <v>59</v>
      </c>
      <c r="AS21" s="280">
        <v>12278</v>
      </c>
      <c r="AT21" s="290">
        <v>0</v>
      </c>
      <c r="AU21" s="280">
        <v>3.778</v>
      </c>
      <c r="AV21" s="280">
        <v>28941</v>
      </c>
      <c r="AW21" s="280">
        <v>0</v>
      </c>
      <c r="AX21" s="280">
        <v>0.57999999999999996</v>
      </c>
      <c r="AY21" s="284">
        <v>0.82590909090909082</v>
      </c>
      <c r="AZ21" s="269" t="s">
        <v>67</v>
      </c>
      <c r="BA21" s="270" t="s">
        <v>224</v>
      </c>
      <c r="BB21" s="269">
        <v>1</v>
      </c>
      <c r="BC21" s="269" t="s">
        <v>229</v>
      </c>
      <c r="BD21" s="271">
        <v>1</v>
      </c>
      <c r="BE21" s="285">
        <v>18887.928000000004</v>
      </c>
      <c r="BF21" s="286">
        <v>0.1402300982934708</v>
      </c>
      <c r="BG21" s="287">
        <v>0.11581731299965292</v>
      </c>
      <c r="BH21" s="285">
        <v>255833.28699999995</v>
      </c>
      <c r="BI21" s="286">
        <v>1.0353054643745403E-2</v>
      </c>
      <c r="BJ21" s="288">
        <v>8.5506819489479073E-3</v>
      </c>
      <c r="BK21" s="267">
        <v>1</v>
      </c>
      <c r="BL21" s="272" t="s">
        <v>67</v>
      </c>
      <c r="BM21" s="280">
        <v>0</v>
      </c>
      <c r="BN21" s="289" t="s">
        <v>497</v>
      </c>
    </row>
    <row r="22" spans="1:66">
      <c r="A22" s="135" t="str">
        <f t="shared" si="20"/>
        <v>명진교통</v>
      </c>
      <c r="B22" s="135" t="str">
        <f t="shared" si="1"/>
        <v>585</v>
      </c>
      <c r="C22" s="136" t="str">
        <f t="shared" si="21"/>
        <v>71바7254</v>
      </c>
      <c r="D22" s="110" t="str">
        <f t="shared" si="22"/>
        <v>중형</v>
      </c>
      <c r="E22" s="106" t="str">
        <f t="shared" si="16"/>
        <v>C</v>
      </c>
      <c r="F22" s="156">
        <f t="shared" si="17"/>
        <v>0.91759999999999997</v>
      </c>
      <c r="G22" s="157">
        <f t="shared" si="18"/>
        <v>2.294</v>
      </c>
      <c r="H22" s="158">
        <f t="shared" si="19"/>
        <v>2.5</v>
      </c>
      <c r="I22" s="159">
        <f t="shared" si="23"/>
        <v>4330.3900000000003</v>
      </c>
      <c r="J22" s="160">
        <f t="shared" si="24"/>
        <v>2.8702752164172268E-2</v>
      </c>
      <c r="K22" s="160">
        <f t="shared" si="25"/>
        <v>0.34557196554865172</v>
      </c>
      <c r="L22" s="160">
        <f t="shared" si="26"/>
        <v>6.2350042374936201E-2</v>
      </c>
      <c r="M22" s="161">
        <f t="shared" si="27"/>
        <v>7.0609999999999999</v>
      </c>
      <c r="N22" s="162">
        <f t="shared" si="28"/>
        <v>4.5999999999999999E-2</v>
      </c>
      <c r="O22" s="162">
        <f t="shared" si="29"/>
        <v>1.986</v>
      </c>
      <c r="P22" s="163">
        <f t="shared" si="30"/>
        <v>0</v>
      </c>
      <c r="Q22" s="164">
        <f t="shared" si="31"/>
        <v>71</v>
      </c>
      <c r="R22" s="165">
        <f t="shared" si="32"/>
        <v>21.505222768257259</v>
      </c>
      <c r="S22" s="137">
        <f t="shared" si="33"/>
        <v>2</v>
      </c>
      <c r="T22" s="137">
        <f t="shared" si="34"/>
        <v>86</v>
      </c>
      <c r="U22" s="280" t="s">
        <v>119</v>
      </c>
      <c r="V22" s="281" t="s">
        <v>122</v>
      </c>
      <c r="W22" s="280" t="s">
        <v>119</v>
      </c>
      <c r="X22" s="281" t="s">
        <v>122</v>
      </c>
      <c r="Y22" s="280" t="s">
        <v>239</v>
      </c>
      <c r="Z22" s="280" t="s">
        <v>198</v>
      </c>
      <c r="AA22" s="280" t="s">
        <v>213</v>
      </c>
      <c r="AB22" s="280">
        <v>509</v>
      </c>
      <c r="AC22" s="282">
        <v>4330.3900000000003</v>
      </c>
      <c r="AD22" s="280">
        <v>1887.481</v>
      </c>
      <c r="AE22" s="283">
        <v>2.294</v>
      </c>
      <c r="AF22" s="280">
        <v>2.5</v>
      </c>
      <c r="AG22" s="280">
        <v>7.0609999999999999</v>
      </c>
      <c r="AH22" s="280">
        <v>321.80987199999998</v>
      </c>
      <c r="AI22" s="280">
        <v>9.2368290000000002</v>
      </c>
      <c r="AJ22" s="280">
        <v>111.20847000000001</v>
      </c>
      <c r="AK22" s="280">
        <v>270</v>
      </c>
      <c r="AL22" s="280">
        <v>2</v>
      </c>
      <c r="AM22" s="280">
        <v>86</v>
      </c>
      <c r="AN22" s="280">
        <v>71</v>
      </c>
      <c r="AO22" s="280">
        <v>13.456360999999999</v>
      </c>
      <c r="AP22" s="280">
        <v>195.3</v>
      </c>
      <c r="AQ22" s="280">
        <v>0</v>
      </c>
      <c r="AR22" s="280">
        <v>42</v>
      </c>
      <c r="AS22" s="280">
        <v>15696</v>
      </c>
      <c r="AT22" s="290">
        <v>4.5999999999999999E-2</v>
      </c>
      <c r="AU22" s="280">
        <v>1.986</v>
      </c>
      <c r="AV22" s="280">
        <v>32250</v>
      </c>
      <c r="AW22" s="280">
        <v>0</v>
      </c>
      <c r="AX22" s="280">
        <v>0.5</v>
      </c>
      <c r="AY22" s="284">
        <v>0.85454545454545439</v>
      </c>
      <c r="AZ22" s="269" t="s">
        <v>69</v>
      </c>
      <c r="BA22" s="270" t="s">
        <v>224</v>
      </c>
      <c r="BB22" s="269">
        <v>3</v>
      </c>
      <c r="BC22" s="269" t="s">
        <v>505</v>
      </c>
      <c r="BD22" s="271">
        <v>7</v>
      </c>
      <c r="BE22" s="285">
        <v>18887.928000000004</v>
      </c>
      <c r="BF22" s="286">
        <v>9.0633657646301893E-2</v>
      </c>
      <c r="BG22" s="287">
        <v>7.7450580170476152E-2</v>
      </c>
      <c r="BH22" s="285">
        <v>255833.28699999995</v>
      </c>
      <c r="BI22" s="286">
        <v>6.6913966516014799E-3</v>
      </c>
      <c r="BJ22" s="288">
        <v>5.7181025931867177E-3</v>
      </c>
      <c r="BK22" s="267">
        <v>1</v>
      </c>
      <c r="BL22" s="272" t="s">
        <v>67</v>
      </c>
      <c r="BM22" s="280">
        <v>1</v>
      </c>
      <c r="BN22" s="289" t="s">
        <v>506</v>
      </c>
    </row>
    <row r="23" spans="1:66">
      <c r="A23" s="138" t="str">
        <f t="shared" si="20"/>
        <v>명진교통</v>
      </c>
      <c r="B23" s="138" t="str">
        <f t="shared" si="1"/>
        <v>585</v>
      </c>
      <c r="C23" s="139" t="str">
        <f t="shared" si="21"/>
        <v>71바7255</v>
      </c>
      <c r="D23" s="127" t="str">
        <f t="shared" si="22"/>
        <v>중형</v>
      </c>
      <c r="E23" s="123" t="str">
        <f t="shared" si="16"/>
        <v>S</v>
      </c>
      <c r="F23" s="146">
        <f t="shared" si="17"/>
        <v>0.86519999999999997</v>
      </c>
      <c r="G23" s="147">
        <f t="shared" si="18"/>
        <v>2.1629999999999998</v>
      </c>
      <c r="H23" s="148">
        <f t="shared" si="19"/>
        <v>2.5</v>
      </c>
      <c r="I23" s="149">
        <f t="shared" si="23"/>
        <v>5705.0879999999997</v>
      </c>
      <c r="J23" s="150">
        <f t="shared" si="24"/>
        <v>3.3855960194071825E-2</v>
      </c>
      <c r="K23" s="150">
        <f t="shared" si="25"/>
        <v>0.3644379816375542</v>
      </c>
      <c r="L23" s="150">
        <f t="shared" si="26"/>
        <v>0.1957901438154854</v>
      </c>
      <c r="M23" s="151">
        <f t="shared" si="27"/>
        <v>12.337</v>
      </c>
      <c r="N23" s="152">
        <f t="shared" si="28"/>
        <v>1.7999999999999999E-2</v>
      </c>
      <c r="O23" s="152">
        <f t="shared" si="29"/>
        <v>4.4000000000000004</v>
      </c>
      <c r="P23" s="153">
        <f t="shared" si="30"/>
        <v>0</v>
      </c>
      <c r="Q23" s="154">
        <f t="shared" si="31"/>
        <v>76</v>
      </c>
      <c r="R23" s="155">
        <f t="shared" si="32"/>
        <v>21.443500352784302</v>
      </c>
      <c r="S23" s="140">
        <f t="shared" si="33"/>
        <v>1</v>
      </c>
      <c r="T23" s="140">
        <f t="shared" si="34"/>
        <v>251</v>
      </c>
      <c r="U23" s="280" t="s">
        <v>119</v>
      </c>
      <c r="V23" s="281" t="s">
        <v>122</v>
      </c>
      <c r="W23" s="280" t="s">
        <v>119</v>
      </c>
      <c r="X23" s="281" t="s">
        <v>122</v>
      </c>
      <c r="Y23" s="280" t="s">
        <v>241</v>
      </c>
      <c r="Z23" s="280" t="s">
        <v>198</v>
      </c>
      <c r="AA23" s="280" t="s">
        <v>48</v>
      </c>
      <c r="AB23" s="280">
        <v>509</v>
      </c>
      <c r="AC23" s="282">
        <v>5705.0879999999997</v>
      </c>
      <c r="AD23" s="280">
        <v>2638.009</v>
      </c>
      <c r="AE23" s="283">
        <v>2.1629999999999998</v>
      </c>
      <c r="AF23" s="280">
        <v>2.5</v>
      </c>
      <c r="AG23" s="280">
        <v>12.337</v>
      </c>
      <c r="AH23" s="280">
        <v>442.16288400000002</v>
      </c>
      <c r="AI23" s="280">
        <v>14.969849</v>
      </c>
      <c r="AJ23" s="280">
        <v>161.14094900000001</v>
      </c>
      <c r="AK23" s="280">
        <v>1117</v>
      </c>
      <c r="AL23" s="280">
        <v>1</v>
      </c>
      <c r="AM23" s="280">
        <v>251</v>
      </c>
      <c r="AN23" s="280">
        <v>76</v>
      </c>
      <c r="AO23" s="280">
        <v>12.902684000000001</v>
      </c>
      <c r="AP23" s="280">
        <v>520.70000000000005</v>
      </c>
      <c r="AQ23" s="280">
        <v>0</v>
      </c>
      <c r="AR23" s="280">
        <v>41</v>
      </c>
      <c r="AS23" s="280">
        <v>10331</v>
      </c>
      <c r="AT23" s="290">
        <v>1.7999999999999999E-2</v>
      </c>
      <c r="AU23" s="280">
        <v>4.4000000000000004</v>
      </c>
      <c r="AV23" s="280">
        <v>45068</v>
      </c>
      <c r="AW23" s="280">
        <v>0</v>
      </c>
      <c r="AX23" s="280">
        <v>0.65</v>
      </c>
      <c r="AY23" s="284">
        <v>1.1148</v>
      </c>
      <c r="AZ23" s="269" t="s">
        <v>71</v>
      </c>
      <c r="BA23" s="270" t="s">
        <v>235</v>
      </c>
      <c r="BB23" s="269">
        <v>1</v>
      </c>
      <c r="BC23" s="269" t="s">
        <v>236</v>
      </c>
      <c r="BD23" s="271">
        <v>9</v>
      </c>
      <c r="BE23" s="285">
        <v>39385.762000000002</v>
      </c>
      <c r="BF23" s="286">
        <v>0.14866273248693271</v>
      </c>
      <c r="BG23" s="287">
        <v>0.16572921417643258</v>
      </c>
      <c r="BH23" s="285">
        <v>255833.28699999995</v>
      </c>
      <c r="BI23" s="286">
        <v>2.2886759845289407E-2</v>
      </c>
      <c r="BJ23" s="288">
        <v>2.551415987552863E-2</v>
      </c>
      <c r="BK23" s="267">
        <v>1</v>
      </c>
      <c r="BL23" s="272" t="s">
        <v>71</v>
      </c>
      <c r="BM23" s="280">
        <v>0</v>
      </c>
      <c r="BN23" s="289" t="s">
        <v>497</v>
      </c>
    </row>
    <row r="24" spans="1:66">
      <c r="A24" s="135" t="str">
        <f t="shared" si="20"/>
        <v>명진교통</v>
      </c>
      <c r="B24" s="135" t="str">
        <f t="shared" si="1"/>
        <v>585</v>
      </c>
      <c r="C24" s="136" t="str">
        <f t="shared" si="21"/>
        <v>71바7257</v>
      </c>
      <c r="D24" s="110" t="str">
        <f t="shared" si="22"/>
        <v>중형</v>
      </c>
      <c r="E24" s="106" t="str">
        <f t="shared" si="16"/>
        <v>A</v>
      </c>
      <c r="F24" s="156">
        <f t="shared" si="17"/>
        <v>0.8667999999999999</v>
      </c>
      <c r="G24" s="157">
        <f t="shared" si="18"/>
        <v>2.1669999999999998</v>
      </c>
      <c r="H24" s="158">
        <f t="shared" si="19"/>
        <v>2.5</v>
      </c>
      <c r="I24" s="159">
        <f t="shared" si="23"/>
        <v>5831.3649999999998</v>
      </c>
      <c r="J24" s="160">
        <f t="shared" si="24"/>
        <v>2.8276978449492136E-2</v>
      </c>
      <c r="K24" s="160">
        <f t="shared" si="25"/>
        <v>0.37592474629470246</v>
      </c>
      <c r="L24" s="160">
        <f t="shared" si="26"/>
        <v>0.19326521320479853</v>
      </c>
      <c r="M24" s="161">
        <f t="shared" si="27"/>
        <v>12.382999999999999</v>
      </c>
      <c r="N24" s="162">
        <f t="shared" si="28"/>
        <v>0</v>
      </c>
      <c r="O24" s="162">
        <f t="shared" si="29"/>
        <v>6.1390000000000002</v>
      </c>
      <c r="P24" s="163">
        <f t="shared" si="30"/>
        <v>0.53</v>
      </c>
      <c r="Q24" s="164">
        <f t="shared" si="31"/>
        <v>94</v>
      </c>
      <c r="R24" s="165">
        <f t="shared" si="32"/>
        <v>21.871843378567988</v>
      </c>
      <c r="S24" s="137">
        <f t="shared" si="33"/>
        <v>0</v>
      </c>
      <c r="T24" s="137">
        <f t="shared" si="34"/>
        <v>358</v>
      </c>
      <c r="U24" s="280" t="s">
        <v>119</v>
      </c>
      <c r="V24" s="281" t="s">
        <v>122</v>
      </c>
      <c r="W24" s="280" t="s">
        <v>119</v>
      </c>
      <c r="X24" s="281" t="s">
        <v>122</v>
      </c>
      <c r="Y24" s="280" t="s">
        <v>242</v>
      </c>
      <c r="Z24" s="280" t="s">
        <v>198</v>
      </c>
      <c r="AA24" s="280" t="s">
        <v>48</v>
      </c>
      <c r="AB24" s="280">
        <v>509</v>
      </c>
      <c r="AC24" s="282">
        <v>5831.3649999999998</v>
      </c>
      <c r="AD24" s="280">
        <v>2691.5079999999998</v>
      </c>
      <c r="AE24" s="283">
        <v>2.1669999999999998</v>
      </c>
      <c r="AF24" s="280">
        <v>2.5</v>
      </c>
      <c r="AG24" s="280">
        <v>12.382999999999999</v>
      </c>
      <c r="AH24" s="280">
        <v>447.49233099999998</v>
      </c>
      <c r="AI24" s="280">
        <v>12.653731000000001</v>
      </c>
      <c r="AJ24" s="280">
        <v>168.22344100000001</v>
      </c>
      <c r="AK24" s="280">
        <v>1127</v>
      </c>
      <c r="AL24" s="280">
        <v>0</v>
      </c>
      <c r="AM24" s="280">
        <v>358</v>
      </c>
      <c r="AN24" s="280">
        <v>94</v>
      </c>
      <c r="AO24" s="280">
        <v>13.031205999999999</v>
      </c>
      <c r="AP24" s="280">
        <v>453.9</v>
      </c>
      <c r="AQ24" s="280">
        <v>31.8</v>
      </c>
      <c r="AR24" s="280">
        <v>45</v>
      </c>
      <c r="AS24" s="280">
        <v>11273</v>
      </c>
      <c r="AT24" s="290">
        <v>0</v>
      </c>
      <c r="AU24" s="280">
        <v>6.1390000000000002</v>
      </c>
      <c r="AV24" s="280">
        <v>43084</v>
      </c>
      <c r="AW24" s="280">
        <v>0</v>
      </c>
      <c r="AX24" s="280">
        <v>0.64</v>
      </c>
      <c r="AY24" s="284">
        <v>0.95115384615384602</v>
      </c>
      <c r="AZ24" s="269" t="s">
        <v>66</v>
      </c>
      <c r="BA24" s="270" t="s">
        <v>235</v>
      </c>
      <c r="BB24" s="269">
        <v>2</v>
      </c>
      <c r="BC24" s="269" t="s">
        <v>507</v>
      </c>
      <c r="BD24" s="271">
        <v>9</v>
      </c>
      <c r="BE24" s="285">
        <v>39385.762000000002</v>
      </c>
      <c r="BF24" s="286">
        <v>0.12984864936725105</v>
      </c>
      <c r="BG24" s="287">
        <v>0.12350604226354299</v>
      </c>
      <c r="BH24" s="285">
        <v>255833.28699999995</v>
      </c>
      <c r="BI24" s="286">
        <v>1.9990315021047284E-2</v>
      </c>
      <c r="BJ24" s="288">
        <v>1.9013865018096127E-2</v>
      </c>
      <c r="BK24" s="267">
        <v>1</v>
      </c>
      <c r="BL24" s="272" t="s">
        <v>66</v>
      </c>
      <c r="BM24" s="280">
        <v>0</v>
      </c>
      <c r="BN24" s="289" t="s">
        <v>497</v>
      </c>
    </row>
    <row r="25" spans="1:66">
      <c r="A25" s="138" t="str">
        <f t="shared" si="20"/>
        <v>명진교통</v>
      </c>
      <c r="B25" s="138" t="str">
        <f t="shared" si="1"/>
        <v>585</v>
      </c>
      <c r="C25" s="139" t="str">
        <f t="shared" si="21"/>
        <v>71바7258</v>
      </c>
      <c r="D25" s="127" t="str">
        <f t="shared" si="22"/>
        <v>중형</v>
      </c>
      <c r="E25" s="123" t="str">
        <f t="shared" si="16"/>
        <v>C</v>
      </c>
      <c r="F25" s="146">
        <f t="shared" si="17"/>
        <v>0.84840000000000004</v>
      </c>
      <c r="G25" s="147">
        <f t="shared" si="18"/>
        <v>2.121</v>
      </c>
      <c r="H25" s="148">
        <f t="shared" si="19"/>
        <v>2.5</v>
      </c>
      <c r="I25" s="149">
        <f t="shared" si="23"/>
        <v>5366.2139999999999</v>
      </c>
      <c r="J25" s="150">
        <f t="shared" si="24"/>
        <v>3.4744196177223026E-2</v>
      </c>
      <c r="K25" s="150">
        <f t="shared" si="25"/>
        <v>0.36467721404098175</v>
      </c>
      <c r="L25" s="150">
        <f t="shared" si="26"/>
        <v>0.19026449560155448</v>
      </c>
      <c r="M25" s="151">
        <f t="shared" si="27"/>
        <v>12.297000000000001</v>
      </c>
      <c r="N25" s="152">
        <f t="shared" si="28"/>
        <v>1.9E-2</v>
      </c>
      <c r="O25" s="152">
        <f t="shared" si="29"/>
        <v>5.2919999999999998</v>
      </c>
      <c r="P25" s="153">
        <f t="shared" si="30"/>
        <v>0.25666666666666665</v>
      </c>
      <c r="Q25" s="154">
        <f t="shared" si="31"/>
        <v>93</v>
      </c>
      <c r="R25" s="155">
        <f t="shared" si="32"/>
        <v>21.321373984343353</v>
      </c>
      <c r="S25" s="140">
        <f t="shared" si="33"/>
        <v>1</v>
      </c>
      <c r="T25" s="140">
        <f t="shared" si="34"/>
        <v>284</v>
      </c>
      <c r="U25" s="280" t="s">
        <v>119</v>
      </c>
      <c r="V25" s="281" t="s">
        <v>122</v>
      </c>
      <c r="W25" s="280" t="s">
        <v>119</v>
      </c>
      <c r="X25" s="281" t="s">
        <v>122</v>
      </c>
      <c r="Y25" s="280" t="s">
        <v>244</v>
      </c>
      <c r="Z25" s="280" t="s">
        <v>198</v>
      </c>
      <c r="AA25" s="280" t="s">
        <v>48</v>
      </c>
      <c r="AB25" s="280">
        <v>509</v>
      </c>
      <c r="AC25" s="282">
        <v>5366.2139999999999</v>
      </c>
      <c r="AD25" s="280">
        <v>2529.6880000000001</v>
      </c>
      <c r="AE25" s="283">
        <v>2.121</v>
      </c>
      <c r="AF25" s="280">
        <v>2.5</v>
      </c>
      <c r="AG25" s="280">
        <v>12.297000000000001</v>
      </c>
      <c r="AH25" s="280">
        <v>419.066509</v>
      </c>
      <c r="AI25" s="280">
        <v>14.560129</v>
      </c>
      <c r="AJ25" s="280">
        <v>152.82400699999999</v>
      </c>
      <c r="AK25" s="280">
        <v>1021</v>
      </c>
      <c r="AL25" s="280">
        <v>1</v>
      </c>
      <c r="AM25" s="280">
        <v>284</v>
      </c>
      <c r="AN25" s="280">
        <v>93</v>
      </c>
      <c r="AO25" s="280">
        <v>12.805160000000001</v>
      </c>
      <c r="AP25" s="280">
        <v>625.9</v>
      </c>
      <c r="AQ25" s="280">
        <v>15.4</v>
      </c>
      <c r="AR25" s="280">
        <v>82</v>
      </c>
      <c r="AS25" s="280">
        <v>22735</v>
      </c>
      <c r="AT25" s="290">
        <v>1.9E-2</v>
      </c>
      <c r="AU25" s="280">
        <v>5.2919999999999998</v>
      </c>
      <c r="AV25" s="280">
        <v>40920</v>
      </c>
      <c r="AW25" s="280">
        <v>0</v>
      </c>
      <c r="AX25" s="280">
        <v>0.64</v>
      </c>
      <c r="AY25" s="284">
        <v>0.88653846153846161</v>
      </c>
      <c r="AZ25" s="269" t="s">
        <v>69</v>
      </c>
      <c r="BA25" s="270" t="s">
        <v>235</v>
      </c>
      <c r="BB25" s="269">
        <v>1</v>
      </c>
      <c r="BC25" s="269" t="s">
        <v>238</v>
      </c>
      <c r="BD25" s="271">
        <v>4</v>
      </c>
      <c r="BE25" s="285">
        <v>39385.762000000002</v>
      </c>
      <c r="BF25" s="286">
        <v>2.0697047831650432E-2</v>
      </c>
      <c r="BG25" s="287">
        <v>1.8348728943059327E-2</v>
      </c>
      <c r="BH25" s="285">
        <v>255833.28699999995</v>
      </c>
      <c r="BI25" s="286">
        <v>3.1863289158302536E-3</v>
      </c>
      <c r="BJ25" s="288">
        <v>2.8248031349956673E-3</v>
      </c>
      <c r="BK25" s="267">
        <v>1</v>
      </c>
      <c r="BL25" s="272" t="s">
        <v>66</v>
      </c>
      <c r="BM25" s="280">
        <v>-2</v>
      </c>
      <c r="BN25" s="289" t="s">
        <v>500</v>
      </c>
    </row>
    <row r="26" spans="1:66">
      <c r="A26" s="135" t="str">
        <f t="shared" si="20"/>
        <v>명진교통</v>
      </c>
      <c r="B26" s="135" t="str">
        <f t="shared" si="1"/>
        <v>585</v>
      </c>
      <c r="C26" s="136" t="str">
        <f t="shared" si="21"/>
        <v>72바1948</v>
      </c>
      <c r="D26" s="110" t="str">
        <f t="shared" si="22"/>
        <v>중형</v>
      </c>
      <c r="E26" s="106" t="str">
        <f t="shared" si="16"/>
        <v>A</v>
      </c>
      <c r="F26" s="156">
        <f t="shared" si="17"/>
        <v>0.8428000000000001</v>
      </c>
      <c r="G26" s="157">
        <f t="shared" si="18"/>
        <v>2.1070000000000002</v>
      </c>
      <c r="H26" s="158">
        <f t="shared" si="19"/>
        <v>2.5</v>
      </c>
      <c r="I26" s="159">
        <f t="shared" si="23"/>
        <v>5429.1170000000002</v>
      </c>
      <c r="J26" s="160">
        <f t="shared" si="24"/>
        <v>3.3949227841447348E-2</v>
      </c>
      <c r="K26" s="160">
        <f t="shared" si="25"/>
        <v>0.3760917502607089</v>
      </c>
      <c r="L26" s="160">
        <f t="shared" si="26"/>
        <v>0.16669377359154353</v>
      </c>
      <c r="M26" s="161">
        <f t="shared" si="27"/>
        <v>11.3</v>
      </c>
      <c r="N26" s="162">
        <f t="shared" si="28"/>
        <v>0</v>
      </c>
      <c r="O26" s="162">
        <f t="shared" si="29"/>
        <v>3.444</v>
      </c>
      <c r="P26" s="163">
        <f t="shared" si="30"/>
        <v>0.22833333333333333</v>
      </c>
      <c r="Q26" s="164">
        <f t="shared" si="31"/>
        <v>90</v>
      </c>
      <c r="R26" s="165">
        <f t="shared" si="32"/>
        <v>21.418734651429407</v>
      </c>
      <c r="S26" s="137">
        <f t="shared" si="33"/>
        <v>0</v>
      </c>
      <c r="T26" s="137">
        <f t="shared" si="34"/>
        <v>187</v>
      </c>
      <c r="U26" s="280" t="s">
        <v>119</v>
      </c>
      <c r="V26" s="281" t="s">
        <v>122</v>
      </c>
      <c r="W26" s="280" t="s">
        <v>119</v>
      </c>
      <c r="X26" s="281" t="s">
        <v>122</v>
      </c>
      <c r="Y26" s="280" t="s">
        <v>246</v>
      </c>
      <c r="Z26" s="280" t="s">
        <v>198</v>
      </c>
      <c r="AA26" s="280" t="s">
        <v>48</v>
      </c>
      <c r="AB26" s="280">
        <v>509</v>
      </c>
      <c r="AC26" s="282">
        <v>5429.1170000000002</v>
      </c>
      <c r="AD26" s="280">
        <v>2576.9560000000001</v>
      </c>
      <c r="AE26" s="283">
        <v>2.1070000000000002</v>
      </c>
      <c r="AF26" s="280">
        <v>2.5</v>
      </c>
      <c r="AG26" s="280">
        <v>11.3</v>
      </c>
      <c r="AH26" s="280">
        <v>429.64874099999997</v>
      </c>
      <c r="AI26" s="280">
        <v>14.586243</v>
      </c>
      <c r="AJ26" s="280">
        <v>161.58734699999999</v>
      </c>
      <c r="AK26" s="280">
        <v>905</v>
      </c>
      <c r="AL26" s="280">
        <v>0</v>
      </c>
      <c r="AM26" s="280">
        <v>187</v>
      </c>
      <c r="AN26" s="280">
        <v>90</v>
      </c>
      <c r="AO26" s="280">
        <v>12.636175</v>
      </c>
      <c r="AP26" s="280">
        <v>552.29999999999995</v>
      </c>
      <c r="AQ26" s="280">
        <v>13.7</v>
      </c>
      <c r="AR26" s="280">
        <v>76</v>
      </c>
      <c r="AS26" s="280">
        <v>21892</v>
      </c>
      <c r="AT26" s="290">
        <v>0</v>
      </c>
      <c r="AU26" s="280">
        <v>3.444</v>
      </c>
      <c r="AV26" s="280">
        <v>40264</v>
      </c>
      <c r="AW26" s="280">
        <v>0</v>
      </c>
      <c r="AX26" s="280">
        <v>0.6</v>
      </c>
      <c r="AY26" s="284">
        <v>0.95960000000000001</v>
      </c>
      <c r="AZ26" s="269" t="s">
        <v>66</v>
      </c>
      <c r="BA26" s="270" t="s">
        <v>235</v>
      </c>
      <c r="BB26" s="269">
        <v>1</v>
      </c>
      <c r="BC26" s="269" t="s">
        <v>508</v>
      </c>
      <c r="BD26" s="271">
        <v>9</v>
      </c>
      <c r="BE26" s="285">
        <v>39385.762000000002</v>
      </c>
      <c r="BF26" s="286">
        <v>0.14443757619822106</v>
      </c>
      <c r="BG26" s="287">
        <v>0.13860229811981292</v>
      </c>
      <c r="BH26" s="285">
        <v>255833.28699999995</v>
      </c>
      <c r="BI26" s="286">
        <v>2.2236293277973638E-2</v>
      </c>
      <c r="BJ26" s="288">
        <v>2.1337947029543503E-2</v>
      </c>
      <c r="BK26" s="267">
        <v>1</v>
      </c>
      <c r="BL26" s="272" t="s">
        <v>71</v>
      </c>
      <c r="BM26" s="280">
        <v>-1</v>
      </c>
      <c r="BN26" s="289" t="s">
        <v>500</v>
      </c>
    </row>
    <row r="27" spans="1:66">
      <c r="A27" s="138" t="str">
        <f t="shared" si="20"/>
        <v>명진교통</v>
      </c>
      <c r="B27" s="138" t="str">
        <f t="shared" si="1"/>
        <v>591</v>
      </c>
      <c r="C27" s="139" t="str">
        <f t="shared" si="21"/>
        <v>71바5453</v>
      </c>
      <c r="D27" s="127" t="str">
        <f t="shared" si="22"/>
        <v>중형</v>
      </c>
      <c r="E27" s="123" t="str">
        <f t="shared" si="16"/>
        <v>B</v>
      </c>
      <c r="F27" s="146">
        <f t="shared" si="17"/>
        <v>0.93888888888888888</v>
      </c>
      <c r="G27" s="147">
        <f t="shared" si="18"/>
        <v>2.5350000000000001</v>
      </c>
      <c r="H27" s="148">
        <f t="shared" si="19"/>
        <v>2.7</v>
      </c>
      <c r="I27" s="149">
        <f t="shared" si="23"/>
        <v>6083.8249999999998</v>
      </c>
      <c r="J27" s="150">
        <f t="shared" si="24"/>
        <v>2.1280217064707004E-2</v>
      </c>
      <c r="K27" s="150">
        <f t="shared" si="25"/>
        <v>0.34222193013132812</v>
      </c>
      <c r="L27" s="150">
        <f t="shared" si="26"/>
        <v>0.28173065464572045</v>
      </c>
      <c r="M27" s="151">
        <f t="shared" si="27"/>
        <v>9.4659999999999993</v>
      </c>
      <c r="N27" s="152">
        <f t="shared" si="28"/>
        <v>9.9000000000000005E-2</v>
      </c>
      <c r="O27" s="152">
        <f t="shared" si="29"/>
        <v>6.8380000000000001</v>
      </c>
      <c r="P27" s="153">
        <f t="shared" si="30"/>
        <v>0</v>
      </c>
      <c r="Q27" s="154">
        <f t="shared" si="31"/>
        <v>81</v>
      </c>
      <c r="R27" s="155">
        <f t="shared" si="32"/>
        <v>23.191852079179991</v>
      </c>
      <c r="S27" s="140">
        <f t="shared" si="33"/>
        <v>6</v>
      </c>
      <c r="T27" s="140">
        <f t="shared" si="34"/>
        <v>416</v>
      </c>
      <c r="U27" s="280" t="s">
        <v>119</v>
      </c>
      <c r="V27" s="281" t="s">
        <v>123</v>
      </c>
      <c r="W27" s="280" t="s">
        <v>119</v>
      </c>
      <c r="X27" s="281" t="s">
        <v>123</v>
      </c>
      <c r="Y27" s="280" t="s">
        <v>248</v>
      </c>
      <c r="Z27" s="280" t="s">
        <v>198</v>
      </c>
      <c r="AA27" s="280" t="s">
        <v>48</v>
      </c>
      <c r="AB27" s="280">
        <v>509</v>
      </c>
      <c r="AC27" s="282">
        <v>6083.8249999999998</v>
      </c>
      <c r="AD27" s="280">
        <v>2399.857</v>
      </c>
      <c r="AE27" s="283">
        <v>2.5350000000000001</v>
      </c>
      <c r="AF27" s="280">
        <v>2.7</v>
      </c>
      <c r="AG27" s="280">
        <v>9.4659999999999993</v>
      </c>
      <c r="AH27" s="280">
        <v>412.13959299999999</v>
      </c>
      <c r="AI27" s="280">
        <v>8.7704199999999997</v>
      </c>
      <c r="AJ27" s="280">
        <v>141.043207</v>
      </c>
      <c r="AK27" s="280">
        <v>1714</v>
      </c>
      <c r="AL27" s="280">
        <v>6</v>
      </c>
      <c r="AM27" s="280">
        <v>416</v>
      </c>
      <c r="AN27" s="280">
        <v>81</v>
      </c>
      <c r="AO27" s="280">
        <v>14.761564</v>
      </c>
      <c r="AP27" s="280">
        <v>1050</v>
      </c>
      <c r="AQ27" s="280">
        <v>0</v>
      </c>
      <c r="AR27" s="280">
        <v>98</v>
      </c>
      <c r="AS27" s="280">
        <v>26193</v>
      </c>
      <c r="AT27" s="290">
        <v>9.9000000000000005E-2</v>
      </c>
      <c r="AU27" s="280">
        <v>6.8380000000000001</v>
      </c>
      <c r="AV27" s="280">
        <v>46321</v>
      </c>
      <c r="AW27" s="280">
        <v>0</v>
      </c>
      <c r="AX27" s="280">
        <v>0.6</v>
      </c>
      <c r="AY27" s="284">
        <v>0.91759999999999997</v>
      </c>
      <c r="AZ27" s="269" t="s">
        <v>68</v>
      </c>
      <c r="BA27" s="270" t="s">
        <v>235</v>
      </c>
      <c r="BB27" s="269">
        <v>1</v>
      </c>
      <c r="BC27" s="269" t="s">
        <v>240</v>
      </c>
      <c r="BD27" s="271">
        <v>9</v>
      </c>
      <c r="BE27" s="285">
        <v>39385.762000000002</v>
      </c>
      <c r="BF27" s="286">
        <v>0.15227502771179086</v>
      </c>
      <c r="BG27" s="287">
        <v>0.13972756542833928</v>
      </c>
      <c r="BH27" s="285">
        <v>255833.28699999995</v>
      </c>
      <c r="BI27" s="286">
        <v>2.3442875906918247E-2</v>
      </c>
      <c r="BJ27" s="288">
        <v>2.1511182932188185E-2</v>
      </c>
      <c r="BK27" s="267">
        <v>1</v>
      </c>
      <c r="BL27" s="272" t="s">
        <v>66</v>
      </c>
      <c r="BM27" s="280">
        <v>-1</v>
      </c>
      <c r="BN27" s="289" t="s">
        <v>500</v>
      </c>
    </row>
    <row r="28" spans="1:66">
      <c r="A28" s="135" t="str">
        <f t="shared" si="20"/>
        <v>명진교통</v>
      </c>
      <c r="B28" s="135" t="str">
        <f t="shared" si="1"/>
        <v>591</v>
      </c>
      <c r="C28" s="136" t="str">
        <f t="shared" si="21"/>
        <v>71바5454</v>
      </c>
      <c r="D28" s="110" t="str">
        <f t="shared" si="22"/>
        <v>중형</v>
      </c>
      <c r="E28" s="106" t="str">
        <f t="shared" si="16"/>
        <v>C</v>
      </c>
      <c r="F28" s="156">
        <f t="shared" si="17"/>
        <v>0.86629629629629623</v>
      </c>
      <c r="G28" s="157">
        <f t="shared" si="18"/>
        <v>2.339</v>
      </c>
      <c r="H28" s="158">
        <f t="shared" si="19"/>
        <v>2.7</v>
      </c>
      <c r="I28" s="159">
        <f t="shared" si="23"/>
        <v>6698.96</v>
      </c>
      <c r="J28" s="160">
        <f t="shared" si="24"/>
        <v>1.8175194355213281E-2</v>
      </c>
      <c r="K28" s="160">
        <f t="shared" si="25"/>
        <v>0.34623582905953082</v>
      </c>
      <c r="L28" s="160">
        <f t="shared" si="26"/>
        <v>0.12434765993527354</v>
      </c>
      <c r="M28" s="161">
        <f t="shared" si="27"/>
        <v>6.0910000000000002</v>
      </c>
      <c r="N28" s="162">
        <f t="shared" si="28"/>
        <v>7.4999999999999997E-2</v>
      </c>
      <c r="O28" s="162">
        <f t="shared" si="29"/>
        <v>2.1789999999999998</v>
      </c>
      <c r="P28" s="163">
        <f t="shared" si="30"/>
        <v>0</v>
      </c>
      <c r="Q28" s="164">
        <f t="shared" si="31"/>
        <v>75</v>
      </c>
      <c r="R28" s="165">
        <f t="shared" si="32"/>
        <v>23.194164583409233</v>
      </c>
      <c r="S28" s="137">
        <f t="shared" si="33"/>
        <v>5</v>
      </c>
      <c r="T28" s="137">
        <f t="shared" si="34"/>
        <v>146</v>
      </c>
      <c r="U28" s="280" t="s">
        <v>119</v>
      </c>
      <c r="V28" s="281" t="s">
        <v>123</v>
      </c>
      <c r="W28" s="280" t="s">
        <v>119</v>
      </c>
      <c r="X28" s="281" t="s">
        <v>123</v>
      </c>
      <c r="Y28" s="291" t="s">
        <v>251</v>
      </c>
      <c r="Z28" s="280" t="s">
        <v>198</v>
      </c>
      <c r="AA28" s="280" t="s">
        <v>213</v>
      </c>
      <c r="AB28" s="280">
        <v>509</v>
      </c>
      <c r="AC28" s="282">
        <v>6698.96</v>
      </c>
      <c r="AD28" s="280">
        <v>2864.4639999999999</v>
      </c>
      <c r="AE28" s="283">
        <v>2.339</v>
      </c>
      <c r="AF28" s="280">
        <v>2.7</v>
      </c>
      <c r="AG28" s="280">
        <v>6.0910000000000002</v>
      </c>
      <c r="AH28" s="280">
        <v>454.41461800000002</v>
      </c>
      <c r="AI28" s="280">
        <v>8.259074</v>
      </c>
      <c r="AJ28" s="280">
        <v>157.334622</v>
      </c>
      <c r="AK28" s="280">
        <v>833</v>
      </c>
      <c r="AL28" s="280">
        <v>5</v>
      </c>
      <c r="AM28" s="280">
        <v>146</v>
      </c>
      <c r="AN28" s="280">
        <v>75</v>
      </c>
      <c r="AO28" s="280">
        <v>14.741955000000001</v>
      </c>
      <c r="AP28" s="280">
        <v>214.6</v>
      </c>
      <c r="AQ28" s="280">
        <v>0</v>
      </c>
      <c r="AR28" s="280">
        <v>165</v>
      </c>
      <c r="AS28" s="280">
        <v>54026</v>
      </c>
      <c r="AT28" s="290">
        <v>7.4999999999999997E-2</v>
      </c>
      <c r="AU28" s="280">
        <v>2.1789999999999998</v>
      </c>
      <c r="AV28" s="280">
        <v>53019</v>
      </c>
      <c r="AW28" s="280">
        <v>0</v>
      </c>
      <c r="AX28" s="280">
        <v>0.44</v>
      </c>
      <c r="AY28" s="284">
        <v>0.88559999999999994</v>
      </c>
      <c r="AZ28" s="269" t="s">
        <v>69</v>
      </c>
      <c r="BA28" s="270" t="s">
        <v>235</v>
      </c>
      <c r="BB28" s="269">
        <v>2</v>
      </c>
      <c r="BC28" s="269" t="s">
        <v>243</v>
      </c>
      <c r="BD28" s="271">
        <v>8</v>
      </c>
      <c r="BE28" s="285">
        <v>39385.762000000002</v>
      </c>
      <c r="BF28" s="286">
        <v>0.13965617829102811</v>
      </c>
      <c r="BG28" s="287">
        <v>0.12367951149453449</v>
      </c>
      <c r="BH28" s="285">
        <v>255833.28699999995</v>
      </c>
      <c r="BI28" s="286">
        <v>2.1500192818927434E-2</v>
      </c>
      <c r="BJ28" s="288">
        <v>1.9040570760442136E-2</v>
      </c>
      <c r="BK28" s="267">
        <v>1</v>
      </c>
      <c r="BL28" s="272" t="s">
        <v>68</v>
      </c>
      <c r="BM28" s="280">
        <v>-1</v>
      </c>
      <c r="BN28" s="289" t="s">
        <v>500</v>
      </c>
    </row>
    <row r="29" spans="1:66">
      <c r="A29" s="138" t="str">
        <f t="shared" si="20"/>
        <v>명진교통</v>
      </c>
      <c r="B29" s="138" t="str">
        <f t="shared" si="1"/>
        <v>591</v>
      </c>
      <c r="C29" s="139" t="str">
        <f t="shared" si="21"/>
        <v>71바5455</v>
      </c>
      <c r="D29" s="127" t="str">
        <f t="shared" si="22"/>
        <v>중형</v>
      </c>
      <c r="E29" s="123" t="str">
        <f t="shared" si="16"/>
        <v>C</v>
      </c>
      <c r="F29" s="146">
        <f t="shared" si="17"/>
        <v>0.97074074074074068</v>
      </c>
      <c r="G29" s="147">
        <f t="shared" si="18"/>
        <v>2.621</v>
      </c>
      <c r="H29" s="148">
        <f t="shared" si="19"/>
        <v>2.7</v>
      </c>
      <c r="I29" s="149">
        <f t="shared" si="23"/>
        <v>7185.6589999999997</v>
      </c>
      <c r="J29" s="150">
        <f t="shared" si="24"/>
        <v>1.3942753706031879E-2</v>
      </c>
      <c r="K29" s="150">
        <f t="shared" si="25"/>
        <v>0.32433009816324576</v>
      </c>
      <c r="L29" s="150">
        <f t="shared" si="26"/>
        <v>0.27067802688660847</v>
      </c>
      <c r="M29" s="151">
        <f t="shared" si="27"/>
        <v>9.5329999999999995</v>
      </c>
      <c r="N29" s="152">
        <f t="shared" si="28"/>
        <v>0.153</v>
      </c>
      <c r="O29" s="152">
        <f t="shared" si="29"/>
        <v>14.792999999999999</v>
      </c>
      <c r="P29" s="153">
        <f t="shared" si="30"/>
        <v>0.13333333333333333</v>
      </c>
      <c r="Q29" s="154">
        <f t="shared" si="31"/>
        <v>94</v>
      </c>
      <c r="R29" s="155">
        <f t="shared" si="32"/>
        <v>24.909467071049306</v>
      </c>
      <c r="S29" s="140">
        <f t="shared" si="33"/>
        <v>11</v>
      </c>
      <c r="T29" s="140">
        <f t="shared" si="34"/>
        <v>1063</v>
      </c>
      <c r="U29" s="280" t="s">
        <v>119</v>
      </c>
      <c r="V29" s="281" t="s">
        <v>123</v>
      </c>
      <c r="W29" s="280" t="s">
        <v>119</v>
      </c>
      <c r="X29" s="281" t="s">
        <v>123</v>
      </c>
      <c r="Y29" s="292" t="s">
        <v>253</v>
      </c>
      <c r="Z29" s="280" t="s">
        <v>198</v>
      </c>
      <c r="AA29" s="280" t="s">
        <v>48</v>
      </c>
      <c r="AB29" s="280">
        <v>509</v>
      </c>
      <c r="AC29" s="282">
        <v>7185.6589999999997</v>
      </c>
      <c r="AD29" s="280">
        <v>2741.15</v>
      </c>
      <c r="AE29" s="283">
        <v>2.621</v>
      </c>
      <c r="AF29" s="280">
        <v>2.7</v>
      </c>
      <c r="AG29" s="280">
        <v>9.5329999999999995</v>
      </c>
      <c r="AH29" s="280">
        <v>435.93648200000001</v>
      </c>
      <c r="AI29" s="280">
        <v>6.0781549999999998</v>
      </c>
      <c r="AJ29" s="280">
        <v>141.38732200000001</v>
      </c>
      <c r="AK29" s="280">
        <v>1945</v>
      </c>
      <c r="AL29" s="280">
        <v>11</v>
      </c>
      <c r="AM29" s="280">
        <v>1063</v>
      </c>
      <c r="AN29" s="280">
        <v>94</v>
      </c>
      <c r="AO29" s="280">
        <v>16.483270000000001</v>
      </c>
      <c r="AP29" s="280">
        <v>1757.4</v>
      </c>
      <c r="AQ29" s="280">
        <v>8</v>
      </c>
      <c r="AR29" s="280">
        <v>41</v>
      </c>
      <c r="AS29" s="280">
        <v>15521</v>
      </c>
      <c r="AT29" s="290">
        <v>0.153</v>
      </c>
      <c r="AU29" s="280">
        <v>14.792999999999999</v>
      </c>
      <c r="AV29" s="280">
        <v>55780</v>
      </c>
      <c r="AW29" s="280">
        <v>0</v>
      </c>
      <c r="AX29" s="280">
        <v>0.57999999999999996</v>
      </c>
      <c r="AY29" s="284">
        <v>0.87919999999999998</v>
      </c>
      <c r="AZ29" s="269" t="s">
        <v>69</v>
      </c>
      <c r="BA29" s="270" t="s">
        <v>235</v>
      </c>
      <c r="BB29" s="269">
        <v>3</v>
      </c>
      <c r="BC29" s="269" t="s">
        <v>245</v>
      </c>
      <c r="BD29" s="271">
        <v>11</v>
      </c>
      <c r="BE29" s="285">
        <v>39385.762000000002</v>
      </c>
      <c r="BF29" s="286">
        <v>0.13327311021683419</v>
      </c>
      <c r="BG29" s="287">
        <v>0.11717371850264062</v>
      </c>
      <c r="BH29" s="285">
        <v>255833.28699999995</v>
      </c>
      <c r="BI29" s="286">
        <v>2.0517513813595342E-2</v>
      </c>
      <c r="BJ29" s="288">
        <v>1.8038998144913023E-2</v>
      </c>
      <c r="BK29" s="267">
        <v>1</v>
      </c>
      <c r="BL29" s="272" t="s">
        <v>68</v>
      </c>
      <c r="BM29" s="280">
        <v>-1</v>
      </c>
      <c r="BN29" s="289" t="s">
        <v>500</v>
      </c>
    </row>
    <row r="30" spans="1:66">
      <c r="A30" s="135" t="str">
        <f t="shared" si="20"/>
        <v>명진교통</v>
      </c>
      <c r="B30" s="135" t="str">
        <f t="shared" si="1"/>
        <v>591</v>
      </c>
      <c r="C30" s="136" t="str">
        <f t="shared" si="21"/>
        <v>71바5459</v>
      </c>
      <c r="D30" s="110" t="str">
        <f t="shared" si="22"/>
        <v>중형</v>
      </c>
      <c r="E30" s="106" t="str">
        <f t="shared" si="16"/>
        <v>C</v>
      </c>
      <c r="F30" s="156">
        <f t="shared" si="17"/>
        <v>0.90407407407407392</v>
      </c>
      <c r="G30" s="157">
        <f t="shared" si="18"/>
        <v>2.4409999999999998</v>
      </c>
      <c r="H30" s="158">
        <f t="shared" si="19"/>
        <v>2.7</v>
      </c>
      <c r="I30" s="159">
        <f t="shared" si="23"/>
        <v>5388.2470000000003</v>
      </c>
      <c r="J30" s="160">
        <f t="shared" si="24"/>
        <v>2.1737935245417547E-2</v>
      </c>
      <c r="K30" s="160">
        <f t="shared" si="25"/>
        <v>0.34682807836652324</v>
      </c>
      <c r="L30" s="160">
        <f t="shared" si="26"/>
        <v>0.2082309886684853</v>
      </c>
      <c r="M30" s="161">
        <f t="shared" si="27"/>
        <v>9.98</v>
      </c>
      <c r="N30" s="162">
        <f t="shared" si="28"/>
        <v>9.2999999999999999E-2</v>
      </c>
      <c r="O30" s="162">
        <f t="shared" si="29"/>
        <v>4.7329999999999997</v>
      </c>
      <c r="P30" s="163">
        <f t="shared" si="30"/>
        <v>0</v>
      </c>
      <c r="Q30" s="164">
        <f t="shared" si="31"/>
        <v>80</v>
      </c>
      <c r="R30" s="165">
        <f t="shared" si="32"/>
        <v>23.414311706109039</v>
      </c>
      <c r="S30" s="137">
        <f t="shared" si="33"/>
        <v>5</v>
      </c>
      <c r="T30" s="137">
        <f t="shared" si="34"/>
        <v>255</v>
      </c>
      <c r="U30" s="280" t="s">
        <v>119</v>
      </c>
      <c r="V30" s="281" t="s">
        <v>123</v>
      </c>
      <c r="W30" s="280" t="s">
        <v>119</v>
      </c>
      <c r="X30" s="281" t="s">
        <v>123</v>
      </c>
      <c r="Y30" s="293" t="s">
        <v>255</v>
      </c>
      <c r="Z30" s="294" t="s">
        <v>198</v>
      </c>
      <c r="AA30" s="294" t="s">
        <v>48</v>
      </c>
      <c r="AB30" s="294">
        <v>509</v>
      </c>
      <c r="AC30" s="295">
        <v>5388.2470000000003</v>
      </c>
      <c r="AD30" s="294">
        <v>2207.5300000000002</v>
      </c>
      <c r="AE30" s="296">
        <v>2.4409999999999998</v>
      </c>
      <c r="AF30" s="280">
        <v>2.7</v>
      </c>
      <c r="AG30" s="294">
        <v>9.98</v>
      </c>
      <c r="AH30" s="294">
        <v>364.45016099999998</v>
      </c>
      <c r="AI30" s="294">
        <v>7.9223939999999997</v>
      </c>
      <c r="AJ30" s="294">
        <v>126.401549</v>
      </c>
      <c r="AK30" s="294">
        <v>1122</v>
      </c>
      <c r="AL30" s="294">
        <v>5</v>
      </c>
      <c r="AM30" s="294">
        <v>255</v>
      </c>
      <c r="AN30" s="294">
        <v>80</v>
      </c>
      <c r="AO30" s="294">
        <v>14.784592</v>
      </c>
      <c r="AP30" s="294">
        <v>610</v>
      </c>
      <c r="AQ30" s="294">
        <v>0</v>
      </c>
      <c r="AR30" s="294">
        <v>82</v>
      </c>
      <c r="AS30" s="294">
        <v>22282</v>
      </c>
      <c r="AT30" s="297">
        <v>9.2999999999999999E-2</v>
      </c>
      <c r="AU30" s="294">
        <v>4.7329999999999997</v>
      </c>
      <c r="AV30" s="294">
        <v>44533</v>
      </c>
      <c r="AW30" s="294">
        <v>0</v>
      </c>
      <c r="AX30" s="294">
        <v>0.59</v>
      </c>
      <c r="AY30" s="284">
        <v>0.87479999999999991</v>
      </c>
      <c r="AZ30" s="269" t="s">
        <v>69</v>
      </c>
      <c r="BA30" s="270" t="s">
        <v>235</v>
      </c>
      <c r="BB30" s="269">
        <v>4</v>
      </c>
      <c r="BC30" s="269" t="s">
        <v>247</v>
      </c>
      <c r="BD30" s="271">
        <v>10</v>
      </c>
      <c r="BE30" s="285">
        <v>39385.762000000002</v>
      </c>
      <c r="BF30" s="298">
        <v>0.13114967789629156</v>
      </c>
      <c r="BG30" s="299">
        <v>0.11472973822367584</v>
      </c>
      <c r="BH30" s="285">
        <v>255833.28699999995</v>
      </c>
      <c r="BI30" s="298">
        <v>2.0190609519862835E-2</v>
      </c>
      <c r="BJ30" s="300">
        <v>1.7662745207976005E-2</v>
      </c>
      <c r="BK30" s="267">
        <v>1</v>
      </c>
      <c r="BL30" s="272" t="s">
        <v>66</v>
      </c>
      <c r="BM30" s="280">
        <v>-2</v>
      </c>
      <c r="BN30" s="289" t="s">
        <v>500</v>
      </c>
    </row>
    <row r="31" spans="1:66">
      <c r="A31" s="138" t="str">
        <f t="shared" si="20"/>
        <v>명진교통</v>
      </c>
      <c r="B31" s="138" t="str">
        <f t="shared" si="1"/>
        <v>591</v>
      </c>
      <c r="C31" s="139" t="str">
        <f t="shared" si="21"/>
        <v>71바7256</v>
      </c>
      <c r="D31" s="127" t="str">
        <f t="shared" si="22"/>
        <v>중형</v>
      </c>
      <c r="E31" s="123" t="str">
        <f t="shared" si="16"/>
        <v>S</v>
      </c>
      <c r="F31" s="146">
        <f t="shared" si="17"/>
        <v>0.96160000000000001</v>
      </c>
      <c r="G31" s="147">
        <f t="shared" si="18"/>
        <v>2.4039999999999999</v>
      </c>
      <c r="H31" s="148">
        <f t="shared" si="19"/>
        <v>2.5</v>
      </c>
      <c r="I31" s="149">
        <f t="shared" si="23"/>
        <v>7209.6490000000003</v>
      </c>
      <c r="J31" s="150">
        <f t="shared" si="24"/>
        <v>3.7626597035314201E-2</v>
      </c>
      <c r="K31" s="150">
        <f t="shared" si="25"/>
        <v>0.32736249290911618</v>
      </c>
      <c r="L31" s="150">
        <f t="shared" si="26"/>
        <v>0.22039907906751077</v>
      </c>
      <c r="M31" s="151">
        <f t="shared" si="27"/>
        <v>10.207000000000001</v>
      </c>
      <c r="N31" s="152">
        <f t="shared" si="28"/>
        <v>1.4E-2</v>
      </c>
      <c r="O31" s="152">
        <f t="shared" si="29"/>
        <v>6.4770000000000003</v>
      </c>
      <c r="P31" s="153">
        <f t="shared" si="30"/>
        <v>0</v>
      </c>
      <c r="Q31" s="154">
        <f t="shared" si="31"/>
        <v>78</v>
      </c>
      <c r="R31" s="155">
        <f t="shared" si="32"/>
        <v>23.774131980588614</v>
      </c>
      <c r="S31" s="140">
        <f t="shared" si="33"/>
        <v>1</v>
      </c>
      <c r="T31" s="140">
        <f t="shared" si="34"/>
        <v>467</v>
      </c>
      <c r="U31" s="280" t="s">
        <v>119</v>
      </c>
      <c r="V31" s="281" t="s">
        <v>123</v>
      </c>
      <c r="W31" s="280" t="s">
        <v>119</v>
      </c>
      <c r="X31" s="281" t="s">
        <v>123</v>
      </c>
      <c r="Y31" s="280" t="s">
        <v>257</v>
      </c>
      <c r="Z31" s="280" t="s">
        <v>198</v>
      </c>
      <c r="AA31" s="280" t="s">
        <v>48</v>
      </c>
      <c r="AB31" s="280">
        <v>509</v>
      </c>
      <c r="AC31" s="282">
        <v>7209.6490000000003</v>
      </c>
      <c r="AD31" s="280">
        <v>2999.0140000000001</v>
      </c>
      <c r="AE31" s="283">
        <v>2.4039999999999999</v>
      </c>
      <c r="AF31" s="280">
        <v>2.5</v>
      </c>
      <c r="AG31" s="280">
        <v>10.207000000000001</v>
      </c>
      <c r="AH31" s="280">
        <v>477.56035400000002</v>
      </c>
      <c r="AI31" s="280">
        <v>17.968971</v>
      </c>
      <c r="AJ31" s="280">
        <v>156.33534800000001</v>
      </c>
      <c r="AK31" s="280">
        <v>1589</v>
      </c>
      <c r="AL31" s="280">
        <v>1</v>
      </c>
      <c r="AM31" s="280">
        <v>467</v>
      </c>
      <c r="AN31" s="280">
        <v>78</v>
      </c>
      <c r="AO31" s="280">
        <v>15.096833</v>
      </c>
      <c r="AP31" s="280">
        <v>584.1</v>
      </c>
      <c r="AQ31" s="280">
        <v>0</v>
      </c>
      <c r="AR31" s="280">
        <v>54</v>
      </c>
      <c r="AS31" s="280">
        <v>21998</v>
      </c>
      <c r="AT31" s="290">
        <v>1.4E-2</v>
      </c>
      <c r="AU31" s="280">
        <v>6.4770000000000003</v>
      </c>
      <c r="AV31" s="280">
        <v>55131</v>
      </c>
      <c r="AW31" s="280">
        <v>0</v>
      </c>
      <c r="AX31" s="280">
        <v>0.57999999999999996</v>
      </c>
      <c r="AY31" s="284">
        <v>1.0103703703703704</v>
      </c>
      <c r="AZ31" s="269" t="s">
        <v>71</v>
      </c>
      <c r="BA31" s="270" t="s">
        <v>249</v>
      </c>
      <c r="BB31" s="269">
        <v>2</v>
      </c>
      <c r="BC31" s="269" t="s">
        <v>250</v>
      </c>
      <c r="BD31" s="271">
        <v>7</v>
      </c>
      <c r="BE31" s="285">
        <v>37091.393000000004</v>
      </c>
      <c r="BF31" s="286">
        <v>0.17400592099628071</v>
      </c>
      <c r="BG31" s="287">
        <v>0.17581042684364953</v>
      </c>
      <c r="BH31" s="285">
        <v>255833.28699999995</v>
      </c>
      <c r="BI31" s="286">
        <v>2.5227843005433463E-2</v>
      </c>
      <c r="BJ31" s="288">
        <v>2.5489465081045364E-2</v>
      </c>
      <c r="BK31" s="267">
        <v>1</v>
      </c>
      <c r="BL31" s="272" t="s">
        <v>71</v>
      </c>
      <c r="BM31" s="280">
        <v>0</v>
      </c>
      <c r="BN31" s="289" t="s">
        <v>497</v>
      </c>
    </row>
    <row r="32" spans="1:66">
      <c r="A32" s="135" t="str">
        <f t="shared" si="20"/>
        <v>명진교통</v>
      </c>
      <c r="B32" s="135" t="str">
        <f t="shared" si="1"/>
        <v>591</v>
      </c>
      <c r="C32" s="136" t="str">
        <f t="shared" si="21"/>
        <v>72바1869</v>
      </c>
      <c r="D32" s="110" t="str">
        <f t="shared" si="22"/>
        <v>중형</v>
      </c>
      <c r="E32" s="106" t="str">
        <f t="shared" si="16"/>
        <v>B</v>
      </c>
      <c r="F32" s="156">
        <f t="shared" si="17"/>
        <v>0.72407407407407409</v>
      </c>
      <c r="G32" s="157">
        <f t="shared" si="18"/>
        <v>1.9550000000000001</v>
      </c>
      <c r="H32" s="158">
        <f t="shared" si="19"/>
        <v>2.7</v>
      </c>
      <c r="I32" s="159">
        <f t="shared" si="23"/>
        <v>4905.63</v>
      </c>
      <c r="J32" s="160">
        <f t="shared" si="24"/>
        <v>1.9020860161928745E-2</v>
      </c>
      <c r="K32" s="160">
        <f t="shared" si="25"/>
        <v>0.39875038407360275</v>
      </c>
      <c r="L32" s="160">
        <f t="shared" si="26"/>
        <v>0.22647447932273734</v>
      </c>
      <c r="M32" s="161">
        <f t="shared" si="27"/>
        <v>16.57</v>
      </c>
      <c r="N32" s="162">
        <f t="shared" si="28"/>
        <v>6.0999999999999999E-2</v>
      </c>
      <c r="O32" s="162">
        <f t="shared" si="29"/>
        <v>11.069000000000001</v>
      </c>
      <c r="P32" s="163">
        <f t="shared" si="30"/>
        <v>1.5866666666666667</v>
      </c>
      <c r="Q32" s="164">
        <f t="shared" si="31"/>
        <v>92</v>
      </c>
      <c r="R32" s="165">
        <f t="shared" si="32"/>
        <v>24.385081992398138</v>
      </c>
      <c r="S32" s="137">
        <f t="shared" si="33"/>
        <v>3</v>
      </c>
      <c r="T32" s="137">
        <f t="shared" si="34"/>
        <v>543</v>
      </c>
      <c r="U32" s="280" t="s">
        <v>119</v>
      </c>
      <c r="V32" s="281" t="s">
        <v>123</v>
      </c>
      <c r="W32" s="280" t="s">
        <v>119</v>
      </c>
      <c r="X32" s="281" t="s">
        <v>123</v>
      </c>
      <c r="Y32" s="280" t="s">
        <v>259</v>
      </c>
      <c r="Z32" s="280" t="s">
        <v>198</v>
      </c>
      <c r="AA32" s="280" t="s">
        <v>213</v>
      </c>
      <c r="AB32" s="280">
        <v>509</v>
      </c>
      <c r="AC32" s="282">
        <v>4905.63</v>
      </c>
      <c r="AD32" s="280">
        <v>2508.9110000000001</v>
      </c>
      <c r="AE32" s="283">
        <v>1.9550000000000001</v>
      </c>
      <c r="AF32" s="280">
        <v>2.7</v>
      </c>
      <c r="AG32" s="280">
        <v>16.57</v>
      </c>
      <c r="AH32" s="280">
        <v>345.522965</v>
      </c>
      <c r="AI32" s="280">
        <v>6.5721439999999998</v>
      </c>
      <c r="AJ32" s="280">
        <v>137.77741499999999</v>
      </c>
      <c r="AK32" s="280">
        <v>1111</v>
      </c>
      <c r="AL32" s="280">
        <v>3</v>
      </c>
      <c r="AM32" s="280">
        <v>543</v>
      </c>
      <c r="AN32" s="280">
        <v>92</v>
      </c>
      <c r="AO32" s="280">
        <v>14.197695</v>
      </c>
      <c r="AP32" s="280">
        <v>3332.2</v>
      </c>
      <c r="AQ32" s="280">
        <v>95.2</v>
      </c>
      <c r="AR32" s="280">
        <v>156</v>
      </c>
      <c r="AS32" s="280">
        <v>76626</v>
      </c>
      <c r="AT32" s="290">
        <v>6.0999999999999999E-2</v>
      </c>
      <c r="AU32" s="280">
        <v>11.069000000000001</v>
      </c>
      <c r="AV32" s="280">
        <v>39406</v>
      </c>
      <c r="AW32" s="280">
        <v>0</v>
      </c>
      <c r="AX32" s="280">
        <v>0.63</v>
      </c>
      <c r="AY32" s="284">
        <v>0.92481481481481476</v>
      </c>
      <c r="AZ32" s="269" t="s">
        <v>68</v>
      </c>
      <c r="BA32" s="270" t="s">
        <v>249</v>
      </c>
      <c r="BB32" s="269">
        <v>2</v>
      </c>
      <c r="BC32" s="269" t="s">
        <v>252</v>
      </c>
      <c r="BD32" s="271">
        <v>7</v>
      </c>
      <c r="BE32" s="285">
        <v>37091.393000000004</v>
      </c>
      <c r="BF32" s="286">
        <v>0.17100781305247822</v>
      </c>
      <c r="BG32" s="287">
        <v>0.15815055896001412</v>
      </c>
      <c r="BH32" s="285">
        <v>255833.28699999995</v>
      </c>
      <c r="BI32" s="286">
        <v>2.4793169311075617E-2</v>
      </c>
      <c r="BJ32" s="288">
        <v>2.2929090285094746E-2</v>
      </c>
      <c r="BK32" s="267">
        <v>1</v>
      </c>
      <c r="BL32" s="272" t="s">
        <v>66</v>
      </c>
      <c r="BM32" s="280">
        <v>-1</v>
      </c>
      <c r="BN32" s="289" t="s">
        <v>500</v>
      </c>
    </row>
    <row r="33" spans="1:66">
      <c r="A33" s="138" t="str">
        <f t="shared" si="20"/>
        <v>명진교통</v>
      </c>
      <c r="B33" s="138" t="str">
        <f t="shared" si="1"/>
        <v>592</v>
      </c>
      <c r="C33" s="139" t="str">
        <f t="shared" si="21"/>
        <v>71바5351</v>
      </c>
      <c r="D33" s="127" t="str">
        <f t="shared" si="22"/>
        <v>중형</v>
      </c>
      <c r="E33" s="123" t="str">
        <f t="shared" si="16"/>
        <v>S</v>
      </c>
      <c r="F33" s="146">
        <f t="shared" si="17"/>
        <v>0.85925925925925917</v>
      </c>
      <c r="G33" s="147">
        <f t="shared" si="18"/>
        <v>2.3199999999999998</v>
      </c>
      <c r="H33" s="148">
        <f t="shared" si="19"/>
        <v>2.7</v>
      </c>
      <c r="I33" s="149">
        <f t="shared" si="23"/>
        <v>5787.4449999999997</v>
      </c>
      <c r="J33" s="150">
        <f t="shared" si="24"/>
        <v>1.7716312372228024E-2</v>
      </c>
      <c r="K33" s="150">
        <f t="shared" si="25"/>
        <v>0.4092483070336782</v>
      </c>
      <c r="L33" s="150">
        <f t="shared" si="26"/>
        <v>0.14047649696886969</v>
      </c>
      <c r="M33" s="151">
        <f t="shared" si="27"/>
        <v>13.055999999999999</v>
      </c>
      <c r="N33" s="152">
        <f t="shared" si="28"/>
        <v>1.2609999999999999</v>
      </c>
      <c r="O33" s="152">
        <f t="shared" si="29"/>
        <v>16.327999999999999</v>
      </c>
      <c r="P33" s="153">
        <f t="shared" si="30"/>
        <v>5.5E-2</v>
      </c>
      <c r="Q33" s="154">
        <f t="shared" si="31"/>
        <v>88</v>
      </c>
      <c r="R33" s="155">
        <f t="shared" si="32"/>
        <v>22.805758687891512</v>
      </c>
      <c r="S33" s="140">
        <f t="shared" si="33"/>
        <v>73</v>
      </c>
      <c r="T33" s="140">
        <f t="shared" si="34"/>
        <v>945</v>
      </c>
      <c r="U33" s="280" t="s">
        <v>119</v>
      </c>
      <c r="V33" s="281" t="s">
        <v>124</v>
      </c>
      <c r="W33" s="280" t="s">
        <v>119</v>
      </c>
      <c r="X33" s="281" t="s">
        <v>124</v>
      </c>
      <c r="Y33" s="280" t="s">
        <v>261</v>
      </c>
      <c r="Z33" s="280" t="s">
        <v>198</v>
      </c>
      <c r="AA33" s="280" t="s">
        <v>48</v>
      </c>
      <c r="AB33" s="280">
        <v>509</v>
      </c>
      <c r="AC33" s="282">
        <v>5787.4449999999997</v>
      </c>
      <c r="AD33" s="280">
        <v>2495.0520000000001</v>
      </c>
      <c r="AE33" s="283">
        <v>2.3199999999999998</v>
      </c>
      <c r="AF33" s="280">
        <v>2.7</v>
      </c>
      <c r="AG33" s="280">
        <v>13.055999999999999</v>
      </c>
      <c r="AH33" s="280">
        <v>442.85435000000001</v>
      </c>
      <c r="AI33" s="280">
        <v>7.8457460000000001</v>
      </c>
      <c r="AJ33" s="280">
        <v>181.237393</v>
      </c>
      <c r="AK33" s="280">
        <v>813</v>
      </c>
      <c r="AL33" s="280">
        <v>73</v>
      </c>
      <c r="AM33" s="280">
        <v>945</v>
      </c>
      <c r="AN33" s="280">
        <v>88</v>
      </c>
      <c r="AO33" s="280">
        <v>13.068505999999999</v>
      </c>
      <c r="AP33" s="280">
        <v>619</v>
      </c>
      <c r="AQ33" s="280">
        <v>3.3</v>
      </c>
      <c r="AR33" s="280">
        <v>303</v>
      </c>
      <c r="AS33" s="280">
        <v>107524</v>
      </c>
      <c r="AT33" s="290">
        <v>1.2609999999999999</v>
      </c>
      <c r="AU33" s="280">
        <v>16.327999999999999</v>
      </c>
      <c r="AV33" s="280">
        <v>14172</v>
      </c>
      <c r="AW33" s="280">
        <v>0</v>
      </c>
      <c r="AX33" s="280">
        <v>0.68</v>
      </c>
      <c r="AY33" s="284">
        <v>1.0596296296296297</v>
      </c>
      <c r="AZ33" s="269" t="s">
        <v>71</v>
      </c>
      <c r="BA33" s="270" t="s">
        <v>249</v>
      </c>
      <c r="BB33" s="269">
        <v>1</v>
      </c>
      <c r="BC33" s="269" t="s">
        <v>254</v>
      </c>
      <c r="BD33" s="271">
        <v>8</v>
      </c>
      <c r="BE33" s="285">
        <v>37091.393000000004</v>
      </c>
      <c r="BF33" s="286">
        <v>0.17893555521088139</v>
      </c>
      <c r="BG33" s="287">
        <v>0.18960541609567841</v>
      </c>
      <c r="BH33" s="285">
        <v>255833.28699999995</v>
      </c>
      <c r="BI33" s="286">
        <v>2.5942554535524541E-2</v>
      </c>
      <c r="BJ33" s="288">
        <v>2.7489499454124339E-2</v>
      </c>
      <c r="BK33" s="267">
        <v>1</v>
      </c>
      <c r="BL33" s="272" t="s">
        <v>71</v>
      </c>
      <c r="BM33" s="280">
        <v>0</v>
      </c>
      <c r="BN33" s="289" t="s">
        <v>497</v>
      </c>
    </row>
    <row r="34" spans="1:66">
      <c r="A34" s="135" t="str">
        <f t="shared" si="20"/>
        <v>명진교통</v>
      </c>
      <c r="B34" s="135" t="str">
        <f t="shared" si="1"/>
        <v>592</v>
      </c>
      <c r="C34" s="136" t="str">
        <f t="shared" si="21"/>
        <v>71바5352</v>
      </c>
      <c r="D34" s="110" t="str">
        <f t="shared" si="22"/>
        <v>중형</v>
      </c>
      <c r="E34" s="106" t="str">
        <f t="shared" si="16"/>
        <v>B</v>
      </c>
      <c r="F34" s="156">
        <f t="shared" si="17"/>
        <v>0.87962962962962954</v>
      </c>
      <c r="G34" s="157">
        <f t="shared" si="18"/>
        <v>2.375</v>
      </c>
      <c r="H34" s="158">
        <f t="shared" si="19"/>
        <v>2.7</v>
      </c>
      <c r="I34" s="159">
        <f t="shared" si="23"/>
        <v>6684.192</v>
      </c>
      <c r="J34" s="160">
        <f t="shared" si="24"/>
        <v>2.2848321548902192E-2</v>
      </c>
      <c r="K34" s="160">
        <f t="shared" si="25"/>
        <v>0.3791546661600001</v>
      </c>
      <c r="L34" s="160">
        <f t="shared" si="26"/>
        <v>0.26465427683705078</v>
      </c>
      <c r="M34" s="161">
        <f t="shared" si="27"/>
        <v>13.170999999999999</v>
      </c>
      <c r="N34" s="162">
        <f t="shared" si="28"/>
        <v>1.032</v>
      </c>
      <c r="O34" s="162">
        <f t="shared" si="29"/>
        <v>19.074999999999999</v>
      </c>
      <c r="P34" s="163">
        <f t="shared" si="30"/>
        <v>0</v>
      </c>
      <c r="Q34" s="164">
        <f t="shared" si="31"/>
        <v>75</v>
      </c>
      <c r="R34" s="165">
        <f t="shared" si="32"/>
        <v>23.482680200995848</v>
      </c>
      <c r="S34" s="137">
        <f t="shared" si="33"/>
        <v>69</v>
      </c>
      <c r="T34" s="137">
        <f t="shared" si="34"/>
        <v>1275</v>
      </c>
      <c r="U34" s="280" t="s">
        <v>119</v>
      </c>
      <c r="V34" s="281" t="s">
        <v>124</v>
      </c>
      <c r="W34" s="280" t="s">
        <v>119</v>
      </c>
      <c r="X34" s="281" t="s">
        <v>124</v>
      </c>
      <c r="Y34" s="280" t="s">
        <v>264</v>
      </c>
      <c r="Z34" s="280" t="s">
        <v>198</v>
      </c>
      <c r="AA34" s="280" t="s">
        <v>48</v>
      </c>
      <c r="AB34" s="280">
        <v>509</v>
      </c>
      <c r="AC34" s="282">
        <v>6684.192</v>
      </c>
      <c r="AD34" s="280">
        <v>2814.52</v>
      </c>
      <c r="AE34" s="283">
        <v>2.375</v>
      </c>
      <c r="AF34" s="280">
        <v>2.7</v>
      </c>
      <c r="AG34" s="280">
        <v>13.170999999999999</v>
      </c>
      <c r="AH34" s="280">
        <v>475.99483300000003</v>
      </c>
      <c r="AI34" s="280">
        <v>10.875683</v>
      </c>
      <c r="AJ34" s="280">
        <v>180.475662</v>
      </c>
      <c r="AK34" s="280">
        <v>1769</v>
      </c>
      <c r="AL34" s="280">
        <v>69</v>
      </c>
      <c r="AM34" s="280">
        <v>1275</v>
      </c>
      <c r="AN34" s="280">
        <v>75</v>
      </c>
      <c r="AO34" s="280">
        <v>14.042572</v>
      </c>
      <c r="AP34" s="280">
        <v>158.80000000000001</v>
      </c>
      <c r="AQ34" s="280">
        <v>0</v>
      </c>
      <c r="AR34" s="280">
        <v>169</v>
      </c>
      <c r="AS34" s="280">
        <v>46572</v>
      </c>
      <c r="AT34" s="280">
        <v>1.032</v>
      </c>
      <c r="AU34" s="280">
        <v>19.074999999999999</v>
      </c>
      <c r="AV34" s="280">
        <v>50815</v>
      </c>
      <c r="AW34" s="280">
        <v>0</v>
      </c>
      <c r="AX34" s="280">
        <v>0.68</v>
      </c>
      <c r="AY34" s="284">
        <v>0.93925925925925924</v>
      </c>
      <c r="AZ34" s="269" t="s">
        <v>68</v>
      </c>
      <c r="BA34" s="270" t="s">
        <v>249</v>
      </c>
      <c r="BB34" s="269">
        <v>1</v>
      </c>
      <c r="BC34" s="269" t="s">
        <v>256</v>
      </c>
      <c r="BD34" s="271">
        <v>9</v>
      </c>
      <c r="BE34" s="285">
        <v>37091.393000000004</v>
      </c>
      <c r="BF34" s="286">
        <v>0.12353116530295856</v>
      </c>
      <c r="BG34" s="287">
        <v>0.11602779081788996</v>
      </c>
      <c r="BH34" s="285">
        <v>255833.28699999995</v>
      </c>
      <c r="BI34" s="286">
        <v>1.7909878162179892E-2</v>
      </c>
      <c r="BJ34" s="288">
        <v>1.6822018896032669E-2</v>
      </c>
      <c r="BK34" s="267">
        <v>1</v>
      </c>
      <c r="BL34" s="272" t="s">
        <v>66</v>
      </c>
      <c r="BM34" s="280">
        <v>-1</v>
      </c>
      <c r="BN34" s="289" t="s">
        <v>500</v>
      </c>
    </row>
    <row r="35" spans="1:66">
      <c r="A35" s="138" t="str">
        <f t="shared" si="20"/>
        <v>명진교통</v>
      </c>
      <c r="B35" s="138" t="str">
        <f t="shared" si="1"/>
        <v>592</v>
      </c>
      <c r="C35" s="139" t="str">
        <f t="shared" si="21"/>
        <v>71바5353</v>
      </c>
      <c r="D35" s="127" t="str">
        <f t="shared" si="22"/>
        <v>중형</v>
      </c>
      <c r="E35" s="123" t="str">
        <f t="shared" si="16"/>
        <v>A</v>
      </c>
      <c r="F35" s="146">
        <f t="shared" si="17"/>
        <v>0.95920000000000005</v>
      </c>
      <c r="G35" s="147">
        <f t="shared" si="18"/>
        <v>2.3980000000000001</v>
      </c>
      <c r="H35" s="148">
        <f t="shared" si="19"/>
        <v>2.5</v>
      </c>
      <c r="I35" s="149">
        <f t="shared" si="23"/>
        <v>6439.9690000000001</v>
      </c>
      <c r="J35" s="150">
        <f t="shared" si="24"/>
        <v>2.0728611623822387E-2</v>
      </c>
      <c r="K35" s="150">
        <f t="shared" si="25"/>
        <v>0.38969027074069817</v>
      </c>
      <c r="L35" s="150">
        <f t="shared" si="26"/>
        <v>0.22934893009578153</v>
      </c>
      <c r="M35" s="151">
        <f t="shared" si="27"/>
        <v>13.577</v>
      </c>
      <c r="N35" s="152">
        <f t="shared" si="28"/>
        <v>0.99399999999999999</v>
      </c>
      <c r="O35" s="152">
        <f t="shared" si="29"/>
        <v>19.581</v>
      </c>
      <c r="P35" s="153">
        <f t="shared" si="30"/>
        <v>0.28000000000000003</v>
      </c>
      <c r="Q35" s="154">
        <f t="shared" si="31"/>
        <v>95</v>
      </c>
      <c r="R35" s="155">
        <f t="shared" si="32"/>
        <v>23.49235567834091</v>
      </c>
      <c r="S35" s="140">
        <f t="shared" si="33"/>
        <v>64</v>
      </c>
      <c r="T35" s="140">
        <f t="shared" si="34"/>
        <v>1261</v>
      </c>
      <c r="U35" s="280" t="s">
        <v>119</v>
      </c>
      <c r="V35" s="281" t="s">
        <v>124</v>
      </c>
      <c r="W35" s="280" t="s">
        <v>119</v>
      </c>
      <c r="X35" s="281" t="s">
        <v>124</v>
      </c>
      <c r="Y35" s="280" t="s">
        <v>266</v>
      </c>
      <c r="Z35" s="280" t="s">
        <v>198</v>
      </c>
      <c r="AA35" s="280" t="s">
        <v>48</v>
      </c>
      <c r="AB35" s="280">
        <v>509</v>
      </c>
      <c r="AC35" s="282">
        <v>6439.9690000000001</v>
      </c>
      <c r="AD35" s="280">
        <v>2685.902</v>
      </c>
      <c r="AE35" s="283">
        <v>2.3980000000000001</v>
      </c>
      <c r="AF35" s="280">
        <v>2.5</v>
      </c>
      <c r="AG35" s="280">
        <v>13.577</v>
      </c>
      <c r="AH35" s="280">
        <v>464.95791300000002</v>
      </c>
      <c r="AI35" s="280">
        <v>9.6379319999999993</v>
      </c>
      <c r="AJ35" s="280">
        <v>181.18957499999999</v>
      </c>
      <c r="AK35" s="280">
        <v>1477</v>
      </c>
      <c r="AL35" s="280">
        <v>64</v>
      </c>
      <c r="AM35" s="280">
        <v>1261</v>
      </c>
      <c r="AN35" s="280">
        <v>95</v>
      </c>
      <c r="AO35" s="280">
        <v>13.850649000000001</v>
      </c>
      <c r="AP35" s="280">
        <v>925.5</v>
      </c>
      <c r="AQ35" s="280">
        <v>16.8</v>
      </c>
      <c r="AR35" s="280">
        <v>221</v>
      </c>
      <c r="AS35" s="280">
        <v>58697</v>
      </c>
      <c r="AT35" s="280">
        <v>0.99399999999999999</v>
      </c>
      <c r="AU35" s="280">
        <v>19.581</v>
      </c>
      <c r="AV35" s="280">
        <v>0</v>
      </c>
      <c r="AW35" s="280">
        <v>0</v>
      </c>
      <c r="AX35" s="280">
        <v>0.7</v>
      </c>
      <c r="AY35" s="284">
        <v>0.9728</v>
      </c>
      <c r="AZ35" s="269" t="s">
        <v>66</v>
      </c>
      <c r="BA35" s="270" t="s">
        <v>249</v>
      </c>
      <c r="BB35" s="269">
        <v>1</v>
      </c>
      <c r="BC35" s="269" t="s">
        <v>258</v>
      </c>
      <c r="BD35" s="271">
        <v>8</v>
      </c>
      <c r="BE35" s="285">
        <v>37091.393000000004</v>
      </c>
      <c r="BF35" s="286">
        <v>0.18312313047935405</v>
      </c>
      <c r="BG35" s="287">
        <v>0.17814218133031562</v>
      </c>
      <c r="BH35" s="285">
        <v>255833.28699999995</v>
      </c>
      <c r="BI35" s="286">
        <v>2.6549680378378602E-2</v>
      </c>
      <c r="BJ35" s="288">
        <v>2.5827529072086703E-2</v>
      </c>
      <c r="BK35" s="267">
        <v>1</v>
      </c>
      <c r="BL35" s="272" t="s">
        <v>71</v>
      </c>
      <c r="BM35" s="280">
        <v>-1</v>
      </c>
      <c r="BN35" s="289" t="s">
        <v>500</v>
      </c>
    </row>
    <row r="36" spans="1:66">
      <c r="A36" s="135" t="str">
        <f t="shared" si="20"/>
        <v>명진교통</v>
      </c>
      <c r="B36" s="135" t="str">
        <f t="shared" si="1"/>
        <v>592</v>
      </c>
      <c r="C36" s="136" t="str">
        <f t="shared" si="21"/>
        <v>71바5354</v>
      </c>
      <c r="D36" s="110" t="str">
        <f t="shared" si="22"/>
        <v>중형</v>
      </c>
      <c r="E36" s="106" t="str">
        <f t="shared" si="16"/>
        <v>F</v>
      </c>
      <c r="F36" s="156">
        <f t="shared" si="17"/>
        <v>0.92730769230769228</v>
      </c>
      <c r="G36" s="157">
        <f t="shared" si="18"/>
        <v>2.411</v>
      </c>
      <c r="H36" s="158">
        <f t="shared" si="19"/>
        <v>2.6</v>
      </c>
      <c r="I36" s="159">
        <f t="shared" si="23"/>
        <v>5557.0429999999997</v>
      </c>
      <c r="J36" s="160">
        <f t="shared" si="24"/>
        <v>3.6338992104203535E-2</v>
      </c>
      <c r="K36" s="160">
        <f t="shared" si="25"/>
        <v>0.37147608007917893</v>
      </c>
      <c r="L36" s="160">
        <f t="shared" si="26"/>
        <v>0.14792039579323032</v>
      </c>
      <c r="M36" s="161">
        <f t="shared" si="27"/>
        <v>13.249000000000001</v>
      </c>
      <c r="N36" s="162">
        <f t="shared" si="28"/>
        <v>1.3680000000000001</v>
      </c>
      <c r="O36" s="162">
        <f t="shared" si="29"/>
        <v>11.643000000000001</v>
      </c>
      <c r="P36" s="163">
        <f t="shared" si="30"/>
        <v>0</v>
      </c>
      <c r="Q36" s="164">
        <f t="shared" si="31"/>
        <v>74</v>
      </c>
      <c r="R36" s="165">
        <f t="shared" si="32"/>
        <v>23.250457119821679</v>
      </c>
      <c r="S36" s="137">
        <f t="shared" si="33"/>
        <v>76</v>
      </c>
      <c r="T36" s="137">
        <f t="shared" si="34"/>
        <v>647</v>
      </c>
      <c r="U36" s="280" t="s">
        <v>119</v>
      </c>
      <c r="V36" s="281" t="s">
        <v>124</v>
      </c>
      <c r="W36" s="280" t="s">
        <v>119</v>
      </c>
      <c r="X36" s="281" t="s">
        <v>124</v>
      </c>
      <c r="Y36" s="280" t="s">
        <v>268</v>
      </c>
      <c r="Z36" s="280" t="s">
        <v>198</v>
      </c>
      <c r="AA36" s="280" t="s">
        <v>48</v>
      </c>
      <c r="AB36" s="280">
        <v>509</v>
      </c>
      <c r="AC36" s="282">
        <v>5557.0429999999997</v>
      </c>
      <c r="AD36" s="280">
        <v>2304.5680000000002</v>
      </c>
      <c r="AE36" s="283">
        <v>2.411</v>
      </c>
      <c r="AF36" s="280">
        <v>2.6</v>
      </c>
      <c r="AG36" s="280">
        <v>13.249000000000001</v>
      </c>
      <c r="AH36" s="280">
        <v>403.60348900000002</v>
      </c>
      <c r="AI36" s="280">
        <v>14.666544</v>
      </c>
      <c r="AJ36" s="280">
        <v>149.92904200000001</v>
      </c>
      <c r="AK36" s="280">
        <v>822</v>
      </c>
      <c r="AL36" s="280">
        <v>76</v>
      </c>
      <c r="AM36" s="280">
        <v>647</v>
      </c>
      <c r="AN36" s="280">
        <v>74</v>
      </c>
      <c r="AO36" s="280">
        <v>13.76857</v>
      </c>
      <c r="AP36" s="280">
        <v>499</v>
      </c>
      <c r="AQ36" s="280">
        <v>0</v>
      </c>
      <c r="AR36" s="280">
        <v>161</v>
      </c>
      <c r="AS36" s="280">
        <v>48008</v>
      </c>
      <c r="AT36" s="280">
        <v>1.3680000000000001</v>
      </c>
      <c r="AU36" s="280">
        <v>11.643000000000001</v>
      </c>
      <c r="AV36" s="280">
        <v>0</v>
      </c>
      <c r="AW36" s="280">
        <v>0</v>
      </c>
      <c r="AX36" s="280">
        <v>0.7</v>
      </c>
      <c r="AY36" s="284">
        <v>0.79407407407407404</v>
      </c>
      <c r="AZ36" s="269" t="s">
        <v>70</v>
      </c>
      <c r="BA36" s="270" t="s">
        <v>249</v>
      </c>
      <c r="BB36" s="269">
        <v>1</v>
      </c>
      <c r="BC36" s="269" t="s">
        <v>260</v>
      </c>
      <c r="BD36" s="271">
        <v>7</v>
      </c>
      <c r="BE36" s="285">
        <v>37091.393000000004</v>
      </c>
      <c r="BF36" s="286">
        <v>0.169396414958047</v>
      </c>
      <c r="BG36" s="287">
        <v>0.1345133013592788</v>
      </c>
      <c r="BH36" s="285">
        <v>255833.28699999995</v>
      </c>
      <c r="BI36" s="286">
        <v>2.4559544513064094E-2</v>
      </c>
      <c r="BJ36" s="288">
        <v>1.9502097568892377E-2</v>
      </c>
      <c r="BK36" s="267">
        <v>1</v>
      </c>
      <c r="BL36" s="272" t="s">
        <v>70</v>
      </c>
      <c r="BM36" s="280">
        <v>0</v>
      </c>
      <c r="BN36" s="289" t="s">
        <v>497</v>
      </c>
    </row>
    <row r="37" spans="1:66">
      <c r="A37" s="138" t="str">
        <f t="shared" si="20"/>
        <v>명진교통</v>
      </c>
      <c r="B37" s="138" t="str">
        <f t="shared" si="1"/>
        <v>592</v>
      </c>
      <c r="C37" s="139" t="str">
        <f t="shared" si="21"/>
        <v>71바5355</v>
      </c>
      <c r="D37" s="127" t="str">
        <f t="shared" si="22"/>
        <v>중형</v>
      </c>
      <c r="E37" s="123" t="str">
        <f t="shared" si="16"/>
        <v>B</v>
      </c>
      <c r="F37" s="146">
        <f t="shared" si="17"/>
        <v>0.91037037037037039</v>
      </c>
      <c r="G37" s="147">
        <f t="shared" si="18"/>
        <v>2.4580000000000002</v>
      </c>
      <c r="H37" s="148">
        <f t="shared" si="19"/>
        <v>2.7</v>
      </c>
      <c r="I37" s="149">
        <f t="shared" si="23"/>
        <v>2787.1010000000001</v>
      </c>
      <c r="J37" s="150">
        <f t="shared" si="24"/>
        <v>2.6386361202885754E-2</v>
      </c>
      <c r="K37" s="150">
        <f t="shared" si="25"/>
        <v>0.37968576091223549</v>
      </c>
      <c r="L37" s="150">
        <f t="shared" si="26"/>
        <v>0.27160838448265778</v>
      </c>
      <c r="M37" s="151">
        <f t="shared" si="27"/>
        <v>12.669</v>
      </c>
      <c r="N37" s="152">
        <f t="shared" si="28"/>
        <v>0.753</v>
      </c>
      <c r="O37" s="152">
        <f t="shared" si="29"/>
        <v>20.99</v>
      </c>
      <c r="P37" s="153">
        <f t="shared" si="30"/>
        <v>0</v>
      </c>
      <c r="Q37" s="154">
        <f t="shared" si="31"/>
        <v>76</v>
      </c>
      <c r="R37" s="155">
        <f t="shared" si="32"/>
        <v>24.052522868917546</v>
      </c>
      <c r="S37" s="140">
        <f t="shared" si="33"/>
        <v>21</v>
      </c>
      <c r="T37" s="140">
        <f t="shared" si="34"/>
        <v>585</v>
      </c>
      <c r="U37" s="280" t="s">
        <v>119</v>
      </c>
      <c r="V37" s="281" t="s">
        <v>124</v>
      </c>
      <c r="W37" s="280" t="s">
        <v>119</v>
      </c>
      <c r="X37" s="281" t="s">
        <v>124</v>
      </c>
      <c r="Y37" s="280" t="s">
        <v>270</v>
      </c>
      <c r="Z37" s="280" t="s">
        <v>198</v>
      </c>
      <c r="AA37" s="280" t="s">
        <v>48</v>
      </c>
      <c r="AB37" s="280">
        <v>509</v>
      </c>
      <c r="AC37" s="282">
        <v>2787.1010000000001</v>
      </c>
      <c r="AD37" s="280">
        <v>1133.9829999999999</v>
      </c>
      <c r="AE37" s="283">
        <v>2.4580000000000002</v>
      </c>
      <c r="AF37" s="280">
        <v>2.7</v>
      </c>
      <c r="AG37" s="280">
        <v>12.669</v>
      </c>
      <c r="AH37" s="280">
        <v>195.10049000000001</v>
      </c>
      <c r="AI37" s="280">
        <v>5.1479920000000003</v>
      </c>
      <c r="AJ37" s="280">
        <v>74.076877999999994</v>
      </c>
      <c r="AK37" s="280">
        <v>757</v>
      </c>
      <c r="AL37" s="280">
        <v>21</v>
      </c>
      <c r="AM37" s="280">
        <v>585</v>
      </c>
      <c r="AN37" s="280">
        <v>76</v>
      </c>
      <c r="AO37" s="280">
        <v>14.285463</v>
      </c>
      <c r="AP37" s="280">
        <v>284.89999999999998</v>
      </c>
      <c r="AQ37" s="280">
        <v>0</v>
      </c>
      <c r="AR37" s="280">
        <v>46</v>
      </c>
      <c r="AS37" s="280">
        <v>13919</v>
      </c>
      <c r="AT37" s="280">
        <v>0.753</v>
      </c>
      <c r="AU37" s="280">
        <v>20.99</v>
      </c>
      <c r="AV37" s="280">
        <v>19871</v>
      </c>
      <c r="AW37" s="280">
        <v>0</v>
      </c>
      <c r="AX37" s="280">
        <v>0.67</v>
      </c>
      <c r="AY37" s="284">
        <v>0.93037037037037029</v>
      </c>
      <c r="AZ37" s="269" t="s">
        <v>68</v>
      </c>
      <c r="BA37" s="270" t="s">
        <v>262</v>
      </c>
      <c r="BB37" s="269">
        <v>2</v>
      </c>
      <c r="BC37" s="269" t="s">
        <v>263</v>
      </c>
      <c r="BD37" s="271">
        <v>10</v>
      </c>
      <c r="BE37" s="285">
        <v>50670.333000000006</v>
      </c>
      <c r="BF37" s="286">
        <v>9.4344830928977705E-2</v>
      </c>
      <c r="BG37" s="287">
        <v>8.777563529392296E-2</v>
      </c>
      <c r="BH37" s="285">
        <v>255833.28699999995</v>
      </c>
      <c r="BI37" s="286">
        <v>1.8685934328788113E-2</v>
      </c>
      <c r="BJ37" s="288">
        <v>1.7384839642191011E-2</v>
      </c>
      <c r="BK37" s="267">
        <v>1</v>
      </c>
      <c r="BL37" s="272" t="s">
        <v>66</v>
      </c>
      <c r="BM37" s="280">
        <v>-1</v>
      </c>
      <c r="BN37" s="289" t="s">
        <v>500</v>
      </c>
    </row>
    <row r="38" spans="1:66">
      <c r="A38" s="135" t="str">
        <f t="shared" si="20"/>
        <v>명진교통</v>
      </c>
      <c r="B38" s="135" t="str">
        <f t="shared" si="1"/>
        <v>592</v>
      </c>
      <c r="C38" s="136" t="str">
        <f t="shared" si="21"/>
        <v>71바5356</v>
      </c>
      <c r="D38" s="110" t="str">
        <f t="shared" si="22"/>
        <v>중형</v>
      </c>
      <c r="E38" s="106" t="str">
        <f t="shared" si="16"/>
        <v>B</v>
      </c>
      <c r="F38" s="156">
        <f t="shared" si="17"/>
        <v>0.94280000000000008</v>
      </c>
      <c r="G38" s="157">
        <f t="shared" si="18"/>
        <v>2.3570000000000002</v>
      </c>
      <c r="H38" s="158">
        <f t="shared" si="19"/>
        <v>2.5</v>
      </c>
      <c r="I38" s="159">
        <f t="shared" si="23"/>
        <v>5319.58</v>
      </c>
      <c r="J38" s="160">
        <f t="shared" si="24"/>
        <v>1.9732319560286746E-2</v>
      </c>
      <c r="K38" s="160">
        <f t="shared" si="25"/>
        <v>0.35481854371238114</v>
      </c>
      <c r="L38" s="160">
        <f t="shared" si="26"/>
        <v>0.19136849149744906</v>
      </c>
      <c r="M38" s="161">
        <f t="shared" si="27"/>
        <v>13.327999999999999</v>
      </c>
      <c r="N38" s="162">
        <f t="shared" si="28"/>
        <v>0.752</v>
      </c>
      <c r="O38" s="162">
        <f t="shared" si="29"/>
        <v>12.744999999999999</v>
      </c>
      <c r="P38" s="163">
        <f t="shared" si="30"/>
        <v>0</v>
      </c>
      <c r="Q38" s="164">
        <f t="shared" si="31"/>
        <v>79</v>
      </c>
      <c r="R38" s="165">
        <f t="shared" si="32"/>
        <v>22.815108276743896</v>
      </c>
      <c r="S38" s="137">
        <f t="shared" si="33"/>
        <v>40</v>
      </c>
      <c r="T38" s="137">
        <f t="shared" si="34"/>
        <v>678</v>
      </c>
      <c r="U38" s="280" t="s">
        <v>119</v>
      </c>
      <c r="V38" s="281" t="s">
        <v>124</v>
      </c>
      <c r="W38" s="280" t="s">
        <v>119</v>
      </c>
      <c r="X38" s="281" t="s">
        <v>124</v>
      </c>
      <c r="Y38" s="280" t="s">
        <v>271</v>
      </c>
      <c r="Z38" s="280" t="s">
        <v>198</v>
      </c>
      <c r="AA38" s="280" t="s">
        <v>48</v>
      </c>
      <c r="AB38" s="280">
        <v>509</v>
      </c>
      <c r="AC38" s="282">
        <v>5319.58</v>
      </c>
      <c r="AD38" s="280">
        <v>2257.0219999999999</v>
      </c>
      <c r="AE38" s="283">
        <v>2.3570000000000002</v>
      </c>
      <c r="AF38" s="280">
        <v>2.5</v>
      </c>
      <c r="AG38" s="280">
        <v>13.327999999999999</v>
      </c>
      <c r="AH38" s="280">
        <v>372.78876300000002</v>
      </c>
      <c r="AI38" s="280">
        <v>7.3559869999999998</v>
      </c>
      <c r="AJ38" s="280">
        <v>132.27236600000001</v>
      </c>
      <c r="AK38" s="280">
        <v>1018</v>
      </c>
      <c r="AL38" s="280">
        <v>40</v>
      </c>
      <c r="AM38" s="280">
        <v>678</v>
      </c>
      <c r="AN38" s="280">
        <v>79</v>
      </c>
      <c r="AO38" s="280">
        <v>14.269689</v>
      </c>
      <c r="AP38" s="280">
        <v>421.2</v>
      </c>
      <c r="AQ38" s="280">
        <v>0</v>
      </c>
      <c r="AR38" s="280">
        <v>89</v>
      </c>
      <c r="AS38" s="280">
        <v>23557</v>
      </c>
      <c r="AT38" s="280">
        <v>0.752</v>
      </c>
      <c r="AU38" s="280">
        <v>12.744999999999999</v>
      </c>
      <c r="AV38" s="280">
        <v>383</v>
      </c>
      <c r="AW38" s="280">
        <v>0</v>
      </c>
      <c r="AX38" s="280">
        <v>0.7</v>
      </c>
      <c r="AY38" s="284">
        <v>0.93666666666666654</v>
      </c>
      <c r="AZ38" s="269" t="s">
        <v>68</v>
      </c>
      <c r="BA38" s="270" t="s">
        <v>262</v>
      </c>
      <c r="BB38" s="269">
        <v>1</v>
      </c>
      <c r="BC38" s="269" t="s">
        <v>265</v>
      </c>
      <c r="BD38" s="271">
        <v>11</v>
      </c>
      <c r="BE38" s="285">
        <v>50670.333000000006</v>
      </c>
      <c r="BF38" s="286">
        <v>0.1105131478018903</v>
      </c>
      <c r="BG38" s="287">
        <v>0.10351398177443723</v>
      </c>
      <c r="BH38" s="285">
        <v>255833.28699999995</v>
      </c>
      <c r="BI38" s="286">
        <v>2.1888230674220282E-2</v>
      </c>
      <c r="BJ38" s="288">
        <v>2.0501976064852996E-2</v>
      </c>
      <c r="BK38" s="267">
        <v>1</v>
      </c>
      <c r="BL38" s="272" t="s">
        <v>66</v>
      </c>
      <c r="BM38" s="280">
        <v>-1</v>
      </c>
      <c r="BN38" s="289" t="s">
        <v>500</v>
      </c>
    </row>
    <row r="39" spans="1:66">
      <c r="A39" s="138" t="str">
        <f t="shared" si="20"/>
        <v>명진교통</v>
      </c>
      <c r="B39" s="138" t="str">
        <f t="shared" si="1"/>
        <v>592</v>
      </c>
      <c r="C39" s="139" t="str">
        <f t="shared" si="21"/>
        <v>71바5357</v>
      </c>
      <c r="D39" s="127" t="str">
        <f t="shared" si="22"/>
        <v>중형</v>
      </c>
      <c r="E39" s="123" t="str">
        <f t="shared" si="16"/>
        <v>S</v>
      </c>
      <c r="F39" s="146">
        <f t="shared" si="17"/>
        <v>0.83785714285714297</v>
      </c>
      <c r="G39" s="147">
        <f t="shared" si="18"/>
        <v>2.3460000000000001</v>
      </c>
      <c r="H39" s="148">
        <f t="shared" si="19"/>
        <v>2.8</v>
      </c>
      <c r="I39" s="149">
        <f t="shared" si="23"/>
        <v>5872.3540000000003</v>
      </c>
      <c r="J39" s="150">
        <f t="shared" si="24"/>
        <v>2.6012855182696269E-2</v>
      </c>
      <c r="K39" s="150">
        <f t="shared" si="25"/>
        <v>0.40381918773843711</v>
      </c>
      <c r="L39" s="150">
        <f t="shared" si="26"/>
        <v>0.20707198510171559</v>
      </c>
      <c r="M39" s="151">
        <f t="shared" si="27"/>
        <v>10.683</v>
      </c>
      <c r="N39" s="152">
        <f t="shared" si="28"/>
        <v>1.43</v>
      </c>
      <c r="O39" s="152">
        <f t="shared" si="29"/>
        <v>12.686999999999999</v>
      </c>
      <c r="P39" s="153">
        <f t="shared" si="30"/>
        <v>0</v>
      </c>
      <c r="Q39" s="154">
        <f t="shared" si="31"/>
        <v>77</v>
      </c>
      <c r="R39" s="155">
        <f t="shared" si="32"/>
        <v>23.051077901285211</v>
      </c>
      <c r="S39" s="140">
        <f t="shared" si="33"/>
        <v>84</v>
      </c>
      <c r="T39" s="140">
        <f t="shared" si="34"/>
        <v>745</v>
      </c>
      <c r="U39" s="280" t="s">
        <v>119</v>
      </c>
      <c r="V39" s="281" t="s">
        <v>124</v>
      </c>
      <c r="W39" s="280" t="s">
        <v>119</v>
      </c>
      <c r="X39" s="281" t="s">
        <v>124</v>
      </c>
      <c r="Y39" s="280" t="s">
        <v>273</v>
      </c>
      <c r="Z39" s="280" t="s">
        <v>198</v>
      </c>
      <c r="AA39" s="280" t="s">
        <v>48</v>
      </c>
      <c r="AB39" s="280">
        <v>509</v>
      </c>
      <c r="AC39" s="282">
        <v>5872.3540000000003</v>
      </c>
      <c r="AD39" s="280">
        <v>2503.0309999999999</v>
      </c>
      <c r="AE39" s="283">
        <v>2.3460000000000001</v>
      </c>
      <c r="AF39" s="280">
        <v>2.8</v>
      </c>
      <c r="AG39" s="280">
        <v>10.683</v>
      </c>
      <c r="AH39" s="280">
        <v>446.80516299999999</v>
      </c>
      <c r="AI39" s="280">
        <v>11.622678000000001</v>
      </c>
      <c r="AJ39" s="280">
        <v>180.42849799999999</v>
      </c>
      <c r="AK39" s="280">
        <v>1216</v>
      </c>
      <c r="AL39" s="280">
        <v>84</v>
      </c>
      <c r="AM39" s="280">
        <v>745</v>
      </c>
      <c r="AN39" s="280">
        <v>77</v>
      </c>
      <c r="AO39" s="280">
        <v>13.142984999999999</v>
      </c>
      <c r="AP39" s="280">
        <v>574.29999999999995</v>
      </c>
      <c r="AQ39" s="280">
        <v>0</v>
      </c>
      <c r="AR39" s="280">
        <v>248</v>
      </c>
      <c r="AS39" s="280">
        <v>71997</v>
      </c>
      <c r="AT39" s="280">
        <v>1.43</v>
      </c>
      <c r="AU39" s="280">
        <v>12.686999999999999</v>
      </c>
      <c r="AV39" s="280">
        <v>0</v>
      </c>
      <c r="AW39" s="280">
        <v>0</v>
      </c>
      <c r="AX39" s="280">
        <v>0.6</v>
      </c>
      <c r="AY39" s="284">
        <v>1.0492000000000001</v>
      </c>
      <c r="AZ39" s="269" t="s">
        <v>71</v>
      </c>
      <c r="BA39" s="270" t="s">
        <v>262</v>
      </c>
      <c r="BB39" s="269">
        <v>1</v>
      </c>
      <c r="BC39" s="269" t="s">
        <v>267</v>
      </c>
      <c r="BD39" s="271">
        <v>6</v>
      </c>
      <c r="BE39" s="285">
        <v>50670.333000000006</v>
      </c>
      <c r="BF39" s="286">
        <v>8.3861951331561199E-2</v>
      </c>
      <c r="BG39" s="287">
        <v>8.7987959337074026E-2</v>
      </c>
      <c r="BH39" s="285">
        <v>255833.28699999995</v>
      </c>
      <c r="BI39" s="286">
        <v>1.6609695516283621E-2</v>
      </c>
      <c r="BJ39" s="288">
        <v>1.7426892535684777E-2</v>
      </c>
      <c r="BK39" s="267">
        <v>1</v>
      </c>
      <c r="BL39" s="272" t="s">
        <v>71</v>
      </c>
      <c r="BM39" s="280">
        <v>0</v>
      </c>
      <c r="BN39" s="289" t="s">
        <v>497</v>
      </c>
    </row>
    <row r="40" spans="1:66">
      <c r="A40" s="135" t="str">
        <f t="shared" si="20"/>
        <v>명진교통</v>
      </c>
      <c r="B40" s="135" t="str">
        <f t="shared" si="1"/>
        <v>592</v>
      </c>
      <c r="C40" s="136" t="str">
        <f t="shared" si="21"/>
        <v>71바5358</v>
      </c>
      <c r="D40" s="110" t="str">
        <f t="shared" si="22"/>
        <v>중형</v>
      </c>
      <c r="E40" s="106" t="str">
        <f t="shared" si="16"/>
        <v>S</v>
      </c>
      <c r="F40" s="156">
        <f t="shared" si="17"/>
        <v>0.89555555555555555</v>
      </c>
      <c r="G40" s="157">
        <f t="shared" si="18"/>
        <v>2.4180000000000001</v>
      </c>
      <c r="H40" s="158">
        <f t="shared" si="19"/>
        <v>2.7</v>
      </c>
      <c r="I40" s="159">
        <f t="shared" si="23"/>
        <v>1620.89</v>
      </c>
      <c r="J40" s="160">
        <f t="shared" si="24"/>
        <v>2.675379530710827E-2</v>
      </c>
      <c r="K40" s="160">
        <f t="shared" si="25"/>
        <v>0.42305176195748001</v>
      </c>
      <c r="L40" s="160">
        <f t="shared" si="26"/>
        <v>0.23814077451276766</v>
      </c>
      <c r="M40" s="161">
        <f t="shared" si="27"/>
        <v>11.952</v>
      </c>
      <c r="N40" s="162">
        <f t="shared" si="28"/>
        <v>0.49399999999999999</v>
      </c>
      <c r="O40" s="162">
        <f t="shared" si="29"/>
        <v>21.222999999999999</v>
      </c>
      <c r="P40" s="163">
        <f t="shared" si="30"/>
        <v>0</v>
      </c>
      <c r="Q40" s="164">
        <f t="shared" si="31"/>
        <v>80</v>
      </c>
      <c r="R40" s="165">
        <f t="shared" si="32"/>
        <v>23.868198081143483</v>
      </c>
      <c r="S40" s="137">
        <f t="shared" si="33"/>
        <v>8</v>
      </c>
      <c r="T40" s="137">
        <f t="shared" si="34"/>
        <v>344</v>
      </c>
      <c r="U40" s="280" t="s">
        <v>119</v>
      </c>
      <c r="V40" s="281" t="s">
        <v>124</v>
      </c>
      <c r="W40" s="280" t="s">
        <v>119</v>
      </c>
      <c r="X40" s="281" t="s">
        <v>124</v>
      </c>
      <c r="Y40" s="280" t="s">
        <v>275</v>
      </c>
      <c r="Z40" s="280" t="s">
        <v>198</v>
      </c>
      <c r="AA40" s="280" t="s">
        <v>48</v>
      </c>
      <c r="AB40" s="280">
        <v>509</v>
      </c>
      <c r="AC40" s="282">
        <v>1620.89</v>
      </c>
      <c r="AD40" s="280">
        <v>670.26900000000001</v>
      </c>
      <c r="AE40" s="283">
        <v>2.4180000000000001</v>
      </c>
      <c r="AF40" s="280">
        <v>2.7</v>
      </c>
      <c r="AG40" s="280">
        <v>11.952</v>
      </c>
      <c r="AH40" s="280">
        <v>123.429142</v>
      </c>
      <c r="AI40" s="280">
        <v>3.3021980000000002</v>
      </c>
      <c r="AJ40" s="280">
        <v>52.216915999999998</v>
      </c>
      <c r="AK40" s="280">
        <v>386</v>
      </c>
      <c r="AL40" s="280">
        <v>8</v>
      </c>
      <c r="AM40" s="280">
        <v>344</v>
      </c>
      <c r="AN40" s="280">
        <v>80</v>
      </c>
      <c r="AO40" s="280">
        <v>13.132149</v>
      </c>
      <c r="AP40" s="280">
        <v>221</v>
      </c>
      <c r="AQ40" s="280">
        <v>0</v>
      </c>
      <c r="AR40" s="280">
        <v>96</v>
      </c>
      <c r="AS40" s="280">
        <v>27210</v>
      </c>
      <c r="AT40" s="280">
        <v>0.49399999999999999</v>
      </c>
      <c r="AU40" s="280">
        <v>21.222999999999999</v>
      </c>
      <c r="AV40" s="280">
        <v>2843</v>
      </c>
      <c r="AW40" s="280">
        <v>0</v>
      </c>
      <c r="AX40" s="280">
        <v>0.64</v>
      </c>
      <c r="AY40" s="284">
        <v>1.0015384615384615</v>
      </c>
      <c r="AZ40" s="269" t="s">
        <v>71</v>
      </c>
      <c r="BA40" s="270" t="s">
        <v>262</v>
      </c>
      <c r="BB40" s="269">
        <v>3</v>
      </c>
      <c r="BC40" s="269" t="s">
        <v>509</v>
      </c>
      <c r="BD40" s="271">
        <v>1</v>
      </c>
      <c r="BE40" s="285">
        <v>50670.333000000006</v>
      </c>
      <c r="BF40" s="286">
        <v>0.1167250469816332</v>
      </c>
      <c r="BG40" s="287">
        <v>0.11690462397698956</v>
      </c>
      <c r="BH40" s="285">
        <v>255833.28699999995</v>
      </c>
      <c r="BI40" s="286">
        <v>2.311855923580422E-2</v>
      </c>
      <c r="BJ40" s="288">
        <v>2.315412625001315E-2</v>
      </c>
      <c r="BK40" s="267">
        <v>1</v>
      </c>
      <c r="BL40" s="272" t="s">
        <v>71</v>
      </c>
      <c r="BM40" s="280">
        <v>0</v>
      </c>
      <c r="BN40" s="289" t="s">
        <v>497</v>
      </c>
    </row>
    <row r="41" spans="1:66">
      <c r="A41" s="138" t="str">
        <f t="shared" si="20"/>
        <v>명진교통</v>
      </c>
      <c r="B41" s="138" t="str">
        <f t="shared" si="1"/>
        <v>592</v>
      </c>
      <c r="C41" s="139" t="str">
        <f t="shared" si="21"/>
        <v>71바5363</v>
      </c>
      <c r="D41" s="127" t="str">
        <f t="shared" si="22"/>
        <v>중형</v>
      </c>
      <c r="E41" s="123" t="str">
        <f t="shared" si="16"/>
        <v>A</v>
      </c>
      <c r="F41" s="146">
        <f t="shared" si="17"/>
        <v>0.84037037037037032</v>
      </c>
      <c r="G41" s="147">
        <f t="shared" si="18"/>
        <v>2.2690000000000001</v>
      </c>
      <c r="H41" s="148">
        <f t="shared" si="19"/>
        <v>2.7</v>
      </c>
      <c r="I41" s="149">
        <f t="shared" si="23"/>
        <v>6462.02</v>
      </c>
      <c r="J41" s="150">
        <f t="shared" si="24"/>
        <v>2.1630581868520751E-2</v>
      </c>
      <c r="K41" s="150">
        <f t="shared" si="25"/>
        <v>0.38226707264964965</v>
      </c>
      <c r="L41" s="150">
        <f t="shared" si="26"/>
        <v>0.15119111361462823</v>
      </c>
      <c r="M41" s="151">
        <f t="shared" si="27"/>
        <v>13.555999999999999</v>
      </c>
      <c r="N41" s="152">
        <f t="shared" si="28"/>
        <v>1.625</v>
      </c>
      <c r="O41" s="152">
        <f t="shared" si="29"/>
        <v>13.122999999999999</v>
      </c>
      <c r="P41" s="153">
        <f t="shared" si="30"/>
        <v>8.1666666666666679E-2</v>
      </c>
      <c r="Q41" s="154">
        <f t="shared" si="31"/>
        <v>85</v>
      </c>
      <c r="R41" s="155">
        <f t="shared" si="32"/>
        <v>23.562743546791815</v>
      </c>
      <c r="S41" s="140">
        <f t="shared" si="33"/>
        <v>105</v>
      </c>
      <c r="T41" s="140">
        <f t="shared" si="34"/>
        <v>848</v>
      </c>
      <c r="U41" s="280" t="s">
        <v>119</v>
      </c>
      <c r="V41" s="281" t="s">
        <v>124</v>
      </c>
      <c r="W41" s="280" t="s">
        <v>119</v>
      </c>
      <c r="X41" s="281" t="s">
        <v>124</v>
      </c>
      <c r="Y41" s="280" t="s">
        <v>277</v>
      </c>
      <c r="Z41" s="280" t="s">
        <v>198</v>
      </c>
      <c r="AA41" s="280" t="s">
        <v>48</v>
      </c>
      <c r="AB41" s="280">
        <v>509</v>
      </c>
      <c r="AC41" s="282">
        <v>6462.02</v>
      </c>
      <c r="AD41" s="280">
        <v>2847.616</v>
      </c>
      <c r="AE41" s="283">
        <v>2.2690000000000001</v>
      </c>
      <c r="AF41" s="280">
        <v>2.7</v>
      </c>
      <c r="AG41" s="280">
        <v>13.555999999999999</v>
      </c>
      <c r="AH41" s="280">
        <v>460.06755900000002</v>
      </c>
      <c r="AI41" s="280">
        <v>9.9515290000000007</v>
      </c>
      <c r="AJ41" s="280">
        <v>175.86867899999999</v>
      </c>
      <c r="AK41" s="280">
        <v>977</v>
      </c>
      <c r="AL41" s="280">
        <v>105</v>
      </c>
      <c r="AM41" s="280">
        <v>848</v>
      </c>
      <c r="AN41" s="280">
        <v>85</v>
      </c>
      <c r="AO41" s="280">
        <v>14.045806000000001</v>
      </c>
      <c r="AP41" s="280">
        <v>1040.0999999999999</v>
      </c>
      <c r="AQ41" s="280">
        <v>4.9000000000000004</v>
      </c>
      <c r="AR41" s="280">
        <v>163</v>
      </c>
      <c r="AS41" s="280">
        <v>60914</v>
      </c>
      <c r="AT41" s="280">
        <v>1.625</v>
      </c>
      <c r="AU41" s="280">
        <v>13.122999999999999</v>
      </c>
      <c r="AV41" s="280">
        <v>35496</v>
      </c>
      <c r="AW41" s="280">
        <v>0</v>
      </c>
      <c r="AX41" s="280">
        <v>0.66</v>
      </c>
      <c r="AY41" s="284">
        <v>0.98703703703703694</v>
      </c>
      <c r="AZ41" s="269" t="s">
        <v>66</v>
      </c>
      <c r="BA41" s="270" t="s">
        <v>262</v>
      </c>
      <c r="BB41" s="269">
        <v>1</v>
      </c>
      <c r="BC41" s="269" t="s">
        <v>269</v>
      </c>
      <c r="BD41" s="271">
        <v>10</v>
      </c>
      <c r="BE41" s="285">
        <v>50670.333000000006</v>
      </c>
      <c r="BF41" s="286">
        <v>0.11060460171043281</v>
      </c>
      <c r="BG41" s="287">
        <v>0.10917083835492719</v>
      </c>
      <c r="BH41" s="285">
        <v>255833.28699999995</v>
      </c>
      <c r="BI41" s="286">
        <v>2.190634403254961E-2</v>
      </c>
      <c r="BJ41" s="288">
        <v>2.1622372906201743E-2</v>
      </c>
      <c r="BK41" s="267">
        <v>1</v>
      </c>
      <c r="BL41" s="272" t="s">
        <v>71</v>
      </c>
      <c r="BM41" s="280">
        <v>-1</v>
      </c>
      <c r="BN41" s="289" t="s">
        <v>500</v>
      </c>
    </row>
    <row r="42" spans="1:66">
      <c r="A42" s="135" t="str">
        <f t="shared" si="20"/>
        <v>명진교통</v>
      </c>
      <c r="B42" s="135" t="str">
        <f t="shared" si="1"/>
        <v>594</v>
      </c>
      <c r="C42" s="136" t="str">
        <f t="shared" si="21"/>
        <v>71바5359</v>
      </c>
      <c r="D42" s="110" t="str">
        <f t="shared" si="22"/>
        <v>중형</v>
      </c>
      <c r="E42" s="106" t="str">
        <f t="shared" si="16"/>
        <v>S</v>
      </c>
      <c r="F42" s="156">
        <f t="shared" si="17"/>
        <v>0.8528</v>
      </c>
      <c r="G42" s="157">
        <f t="shared" si="18"/>
        <v>2.1320000000000001</v>
      </c>
      <c r="H42" s="158">
        <f t="shared" si="19"/>
        <v>2.5</v>
      </c>
      <c r="I42" s="159">
        <f t="shared" si="23"/>
        <v>6419.4430000000002</v>
      </c>
      <c r="J42" s="160">
        <f t="shared" si="24"/>
        <v>3.5084705713328723E-2</v>
      </c>
      <c r="K42" s="160">
        <f t="shared" si="25"/>
        <v>0.41130837234058421</v>
      </c>
      <c r="L42" s="160">
        <f t="shared" si="26"/>
        <v>0.26139339503442899</v>
      </c>
      <c r="M42" s="161">
        <f t="shared" si="27"/>
        <v>12.878</v>
      </c>
      <c r="N42" s="162">
        <f t="shared" si="28"/>
        <v>0.23400000000000001</v>
      </c>
      <c r="O42" s="162">
        <f t="shared" si="29"/>
        <v>21.669</v>
      </c>
      <c r="P42" s="163">
        <f t="shared" si="30"/>
        <v>8.1666666666666679E-2</v>
      </c>
      <c r="Q42" s="164">
        <f t="shared" si="31"/>
        <v>87</v>
      </c>
      <c r="R42" s="165">
        <f t="shared" si="32"/>
        <v>27.172673824496606</v>
      </c>
      <c r="S42" s="137">
        <f t="shared" si="33"/>
        <v>15</v>
      </c>
      <c r="T42" s="137">
        <f t="shared" si="34"/>
        <v>1391</v>
      </c>
      <c r="U42" s="280" t="s">
        <v>119</v>
      </c>
      <c r="V42" s="281" t="s">
        <v>125</v>
      </c>
      <c r="W42" s="280" t="s">
        <v>119</v>
      </c>
      <c r="X42" s="281" t="s">
        <v>125</v>
      </c>
      <c r="Y42" s="301" t="s">
        <v>279</v>
      </c>
      <c r="Z42" s="280" t="s">
        <v>198</v>
      </c>
      <c r="AA42" s="280" t="s">
        <v>48</v>
      </c>
      <c r="AB42" s="280">
        <v>509</v>
      </c>
      <c r="AC42" s="282">
        <v>6419.4430000000002</v>
      </c>
      <c r="AD42" s="280">
        <v>3010.38</v>
      </c>
      <c r="AE42" s="283">
        <v>2.1320000000000001</v>
      </c>
      <c r="AF42" s="280">
        <v>2.5</v>
      </c>
      <c r="AG42" s="280">
        <v>12.878</v>
      </c>
      <c r="AH42" s="280">
        <v>426.74010500000003</v>
      </c>
      <c r="AI42" s="280">
        <v>14.972051</v>
      </c>
      <c r="AJ42" s="280">
        <v>175.52177800000001</v>
      </c>
      <c r="AK42" s="280">
        <v>1678</v>
      </c>
      <c r="AL42" s="280">
        <v>15</v>
      </c>
      <c r="AM42" s="280">
        <v>1391</v>
      </c>
      <c r="AN42" s="280">
        <v>87</v>
      </c>
      <c r="AO42" s="280">
        <v>15.04298</v>
      </c>
      <c r="AP42" s="280">
        <v>1275.5999999999999</v>
      </c>
      <c r="AQ42" s="280">
        <v>4.9000000000000004</v>
      </c>
      <c r="AR42" s="280">
        <v>137</v>
      </c>
      <c r="AS42" s="280">
        <v>60223</v>
      </c>
      <c r="AT42" s="280">
        <v>0.23400000000000001</v>
      </c>
      <c r="AU42" s="280">
        <v>21.669</v>
      </c>
      <c r="AV42" s="280">
        <v>90</v>
      </c>
      <c r="AW42" s="280">
        <v>0</v>
      </c>
      <c r="AX42" s="280">
        <v>0.52</v>
      </c>
      <c r="AY42" s="284">
        <v>1.0147999999999999</v>
      </c>
      <c r="AZ42" s="269" t="s">
        <v>71</v>
      </c>
      <c r="BA42" s="270" t="s">
        <v>262</v>
      </c>
      <c r="BB42" s="269">
        <v>2</v>
      </c>
      <c r="BC42" s="269" t="s">
        <v>272</v>
      </c>
      <c r="BD42" s="271">
        <v>8</v>
      </c>
      <c r="BE42" s="285">
        <v>50670.333000000006</v>
      </c>
      <c r="BF42" s="286">
        <v>0.12203168272053787</v>
      </c>
      <c r="BG42" s="287">
        <v>0.12383775162480182</v>
      </c>
      <c r="BH42" s="285">
        <v>255833.28699999995</v>
      </c>
      <c r="BI42" s="286">
        <v>2.4169591347978112E-2</v>
      </c>
      <c r="BJ42" s="288">
        <v>2.4527301299928188E-2</v>
      </c>
      <c r="BK42" s="267">
        <v>1</v>
      </c>
      <c r="BL42" s="272" t="s">
        <v>71</v>
      </c>
      <c r="BM42" s="280">
        <v>0</v>
      </c>
      <c r="BN42" s="289" t="s">
        <v>497</v>
      </c>
    </row>
    <row r="43" spans="1:66">
      <c r="A43" s="138" t="str">
        <f t="shared" si="20"/>
        <v>명진교통</v>
      </c>
      <c r="B43" s="138" t="str">
        <f t="shared" si="1"/>
        <v>594</v>
      </c>
      <c r="C43" s="139" t="str">
        <f t="shared" si="21"/>
        <v>71바5361</v>
      </c>
      <c r="D43" s="127" t="str">
        <f t="shared" si="22"/>
        <v>중형</v>
      </c>
      <c r="E43" s="123" t="str">
        <f t="shared" si="16"/>
        <v>B</v>
      </c>
      <c r="F43" s="146">
        <f t="shared" si="17"/>
        <v>0.83879999999999999</v>
      </c>
      <c r="G43" s="147">
        <f t="shared" si="18"/>
        <v>2.097</v>
      </c>
      <c r="H43" s="148">
        <f t="shared" si="19"/>
        <v>2.5</v>
      </c>
      <c r="I43" s="149">
        <f t="shared" si="23"/>
        <v>6578.1980000000003</v>
      </c>
      <c r="J43" s="150">
        <f t="shared" si="24"/>
        <v>2.6152209369462422E-2</v>
      </c>
      <c r="K43" s="150">
        <f t="shared" si="25"/>
        <v>0.37688503604362711</v>
      </c>
      <c r="L43" s="150">
        <f t="shared" si="26"/>
        <v>0.24626805091607154</v>
      </c>
      <c r="M43" s="151">
        <f t="shared" si="27"/>
        <v>12.677</v>
      </c>
      <c r="N43" s="152">
        <f t="shared" si="28"/>
        <v>0.106</v>
      </c>
      <c r="O43" s="152">
        <f t="shared" si="29"/>
        <v>11.599</v>
      </c>
      <c r="P43" s="153">
        <f t="shared" si="30"/>
        <v>0.17833333333333332</v>
      </c>
      <c r="Q43" s="154">
        <f t="shared" si="31"/>
        <v>102</v>
      </c>
      <c r="R43" s="155">
        <f t="shared" si="32"/>
        <v>24.562581611976537</v>
      </c>
      <c r="S43" s="140">
        <f t="shared" si="33"/>
        <v>7</v>
      </c>
      <c r="T43" s="140">
        <f t="shared" si="34"/>
        <v>763</v>
      </c>
      <c r="U43" s="280" t="s">
        <v>119</v>
      </c>
      <c r="V43" s="281" t="s">
        <v>125</v>
      </c>
      <c r="W43" s="280" t="s">
        <v>119</v>
      </c>
      <c r="X43" s="281" t="s">
        <v>125</v>
      </c>
      <c r="Y43" s="280" t="s">
        <v>282</v>
      </c>
      <c r="Z43" s="280" t="s">
        <v>198</v>
      </c>
      <c r="AA43" s="280" t="s">
        <v>48</v>
      </c>
      <c r="AB43" s="280">
        <v>509</v>
      </c>
      <c r="AC43" s="282">
        <v>6578.1980000000003</v>
      </c>
      <c r="AD43" s="280">
        <v>3136.9160000000002</v>
      </c>
      <c r="AE43" s="283">
        <v>2.097</v>
      </c>
      <c r="AF43" s="280">
        <v>2.5</v>
      </c>
      <c r="AG43" s="280">
        <v>12.677</v>
      </c>
      <c r="AH43" s="280">
        <v>448.627297</v>
      </c>
      <c r="AI43" s="280">
        <v>11.732595</v>
      </c>
      <c r="AJ43" s="280">
        <v>169.080915</v>
      </c>
      <c r="AK43" s="280">
        <v>1620</v>
      </c>
      <c r="AL43" s="280">
        <v>7</v>
      </c>
      <c r="AM43" s="280">
        <v>763</v>
      </c>
      <c r="AN43" s="280">
        <v>102</v>
      </c>
      <c r="AO43" s="280">
        <v>14.662946</v>
      </c>
      <c r="AP43" s="280">
        <v>875.7</v>
      </c>
      <c r="AQ43" s="280">
        <v>10.7</v>
      </c>
      <c r="AR43" s="280">
        <v>118</v>
      </c>
      <c r="AS43" s="280">
        <v>49491</v>
      </c>
      <c r="AT43" s="280">
        <v>0.106</v>
      </c>
      <c r="AU43" s="280">
        <v>11.599</v>
      </c>
      <c r="AV43" s="280">
        <v>40021</v>
      </c>
      <c r="AW43" s="280">
        <v>0</v>
      </c>
      <c r="AX43" s="280">
        <v>0.56000000000000005</v>
      </c>
      <c r="AY43" s="284">
        <v>0.91535714285714298</v>
      </c>
      <c r="AZ43" s="269" t="s">
        <v>68</v>
      </c>
      <c r="BA43" s="270" t="s">
        <v>262</v>
      </c>
      <c r="BB43" s="269">
        <v>3</v>
      </c>
      <c r="BC43" s="269" t="s">
        <v>274</v>
      </c>
      <c r="BD43" s="271">
        <v>11</v>
      </c>
      <c r="BE43" s="285">
        <v>50670.333000000006</v>
      </c>
      <c r="BF43" s="286">
        <v>0.11910880869877054</v>
      </c>
      <c r="BG43" s="287">
        <v>0.10902709881962462</v>
      </c>
      <c r="BH43" s="285">
        <v>255833.28699999995</v>
      </c>
      <c r="BI43" s="286">
        <v>2.3590687008606514E-2</v>
      </c>
      <c r="BJ43" s="288">
        <v>2.1593903858235178E-2</v>
      </c>
      <c r="BK43" s="267">
        <v>1</v>
      </c>
      <c r="BL43" s="272" t="s">
        <v>71</v>
      </c>
      <c r="BM43" s="280">
        <v>-2</v>
      </c>
      <c r="BN43" s="289" t="s">
        <v>500</v>
      </c>
    </row>
    <row r="44" spans="1:66">
      <c r="A44" s="135" t="str">
        <f t="shared" si="20"/>
        <v>명진교통</v>
      </c>
      <c r="B44" s="135" t="str">
        <f t="shared" si="1"/>
        <v>594</v>
      </c>
      <c r="C44" s="136" t="str">
        <f t="shared" si="21"/>
        <v>71바5364</v>
      </c>
      <c r="D44" s="110" t="str">
        <f t="shared" si="22"/>
        <v>중형</v>
      </c>
      <c r="E44" s="106" t="str">
        <f t="shared" si="16"/>
        <v>C</v>
      </c>
      <c r="F44" s="156">
        <f t="shared" si="17"/>
        <v>0.80479999999999996</v>
      </c>
      <c r="G44" s="157">
        <f t="shared" si="18"/>
        <v>2.012</v>
      </c>
      <c r="H44" s="158">
        <f t="shared" si="19"/>
        <v>2.5</v>
      </c>
      <c r="I44" s="159">
        <f t="shared" si="23"/>
        <v>6720.02</v>
      </c>
      <c r="J44" s="160">
        <f t="shared" si="24"/>
        <v>3.1863110998762691E-2</v>
      </c>
      <c r="K44" s="160">
        <f t="shared" si="25"/>
        <v>0.45436840398680739</v>
      </c>
      <c r="L44" s="160">
        <f t="shared" si="26"/>
        <v>0.26264802783325047</v>
      </c>
      <c r="M44" s="161">
        <f t="shared" si="27"/>
        <v>14.901999999999999</v>
      </c>
      <c r="N44" s="162">
        <f t="shared" si="28"/>
        <v>0.28299999999999997</v>
      </c>
      <c r="O44" s="162">
        <f t="shared" si="29"/>
        <v>13.734999999999999</v>
      </c>
      <c r="P44" s="163">
        <f t="shared" si="30"/>
        <v>0</v>
      </c>
      <c r="Q44" s="164">
        <f t="shared" si="31"/>
        <v>87</v>
      </c>
      <c r="R44" s="165">
        <f t="shared" si="32"/>
        <v>25.323039533326103</v>
      </c>
      <c r="S44" s="137">
        <f t="shared" si="33"/>
        <v>19</v>
      </c>
      <c r="T44" s="137">
        <f t="shared" si="34"/>
        <v>923</v>
      </c>
      <c r="U44" s="280" t="s">
        <v>119</v>
      </c>
      <c r="V44" s="281" t="s">
        <v>125</v>
      </c>
      <c r="W44" s="280" t="s">
        <v>119</v>
      </c>
      <c r="X44" s="281" t="s">
        <v>125</v>
      </c>
      <c r="Y44" s="280" t="s">
        <v>284</v>
      </c>
      <c r="Z44" s="280" t="s">
        <v>198</v>
      </c>
      <c r="AA44" s="280" t="s">
        <v>48</v>
      </c>
      <c r="AB44" s="280">
        <v>509</v>
      </c>
      <c r="AC44" s="282">
        <v>6720.02</v>
      </c>
      <c r="AD44" s="280">
        <v>3340.375</v>
      </c>
      <c r="AE44" s="283">
        <v>2.012</v>
      </c>
      <c r="AF44" s="280">
        <v>2.5</v>
      </c>
      <c r="AG44" s="280">
        <v>14.901999999999999</v>
      </c>
      <c r="AH44" s="280">
        <v>516.52015400000005</v>
      </c>
      <c r="AI44" s="280">
        <v>16.457939</v>
      </c>
      <c r="AJ44" s="280">
        <v>234.690438</v>
      </c>
      <c r="AK44" s="280">
        <v>1765</v>
      </c>
      <c r="AL44" s="280">
        <v>19</v>
      </c>
      <c r="AM44" s="280">
        <v>923</v>
      </c>
      <c r="AN44" s="280">
        <v>87</v>
      </c>
      <c r="AO44" s="280">
        <v>13.010179000000001</v>
      </c>
      <c r="AP44" s="280">
        <v>609.4</v>
      </c>
      <c r="AQ44" s="280">
        <v>0</v>
      </c>
      <c r="AR44" s="280">
        <v>326</v>
      </c>
      <c r="AS44" s="280">
        <v>169083</v>
      </c>
      <c r="AT44" s="280">
        <v>0.28299999999999997</v>
      </c>
      <c r="AU44" s="280">
        <v>13.734999999999999</v>
      </c>
      <c r="AV44" s="280">
        <v>29617</v>
      </c>
      <c r="AW44" s="280">
        <v>0</v>
      </c>
      <c r="AX44" s="280">
        <v>0.57999999999999996</v>
      </c>
      <c r="AY44" s="284">
        <v>0.874074074074074</v>
      </c>
      <c r="AZ44" s="269" t="s">
        <v>69</v>
      </c>
      <c r="BA44" s="270" t="s">
        <v>262</v>
      </c>
      <c r="BB44" s="269">
        <v>1</v>
      </c>
      <c r="BC44" s="269" t="s">
        <v>276</v>
      </c>
      <c r="BD44" s="271">
        <v>2</v>
      </c>
      <c r="BE44" s="285">
        <v>50670.333000000006</v>
      </c>
      <c r="BF44" s="286">
        <v>0.11428154616627445</v>
      </c>
      <c r="BG44" s="287">
        <v>9.9890536649039879E-2</v>
      </c>
      <c r="BH44" s="285">
        <v>255833.28699999995</v>
      </c>
      <c r="BI44" s="286">
        <v>2.2634599539034971E-2</v>
      </c>
      <c r="BJ44" s="288">
        <v>1.9784316634119455E-2</v>
      </c>
      <c r="BK44" s="267">
        <v>1</v>
      </c>
      <c r="BL44" s="272" t="s">
        <v>66</v>
      </c>
      <c r="BM44" s="280">
        <v>-2</v>
      </c>
      <c r="BN44" s="289" t="s">
        <v>500</v>
      </c>
    </row>
    <row r="45" spans="1:66">
      <c r="A45" s="138" t="str">
        <f t="shared" si="20"/>
        <v>명진교통</v>
      </c>
      <c r="B45" s="138" t="str">
        <f t="shared" si="1"/>
        <v>596</v>
      </c>
      <c r="C45" s="139" t="str">
        <f t="shared" si="21"/>
        <v>71바5360</v>
      </c>
      <c r="D45" s="127" t="str">
        <f t="shared" si="22"/>
        <v>중형</v>
      </c>
      <c r="E45" s="123" t="str">
        <f t="shared" si="16"/>
        <v>B</v>
      </c>
      <c r="F45" s="146">
        <f t="shared" si="17"/>
        <v>0.7665384615384615</v>
      </c>
      <c r="G45" s="147">
        <f t="shared" si="18"/>
        <v>1.9930000000000001</v>
      </c>
      <c r="H45" s="148">
        <f t="shared" si="19"/>
        <v>2.6</v>
      </c>
      <c r="I45" s="149">
        <f t="shared" si="23"/>
        <v>5452.5619999999999</v>
      </c>
      <c r="J45" s="150">
        <f t="shared" si="24"/>
        <v>4.7572313932749209E-2</v>
      </c>
      <c r="K45" s="150">
        <f t="shared" si="25"/>
        <v>0.35151543618986864</v>
      </c>
      <c r="L45" s="150">
        <f t="shared" si="26"/>
        <v>0.22851642952432269</v>
      </c>
      <c r="M45" s="151">
        <f t="shared" si="27"/>
        <v>10.058999999999999</v>
      </c>
      <c r="N45" s="152">
        <f t="shared" si="28"/>
        <v>1.155</v>
      </c>
      <c r="O45" s="152">
        <f t="shared" si="29"/>
        <v>9.5370000000000008</v>
      </c>
      <c r="P45" s="153">
        <f t="shared" si="30"/>
        <v>0</v>
      </c>
      <c r="Q45" s="154">
        <f t="shared" si="31"/>
        <v>81</v>
      </c>
      <c r="R45" s="155">
        <f t="shared" si="32"/>
        <v>21.379924007144673</v>
      </c>
      <c r="S45" s="140">
        <f t="shared" si="33"/>
        <v>63</v>
      </c>
      <c r="T45" s="140">
        <f t="shared" si="34"/>
        <v>520</v>
      </c>
      <c r="U45" s="280" t="s">
        <v>119</v>
      </c>
      <c r="V45" s="281" t="s">
        <v>285</v>
      </c>
      <c r="W45" s="280" t="s">
        <v>119</v>
      </c>
      <c r="X45" s="281" t="s">
        <v>285</v>
      </c>
      <c r="Y45" s="280" t="s">
        <v>286</v>
      </c>
      <c r="Z45" s="280" t="s">
        <v>198</v>
      </c>
      <c r="AA45" s="280" t="s">
        <v>48</v>
      </c>
      <c r="AB45" s="280">
        <v>509</v>
      </c>
      <c r="AC45" s="282">
        <v>5452.5619999999999</v>
      </c>
      <c r="AD45" s="280">
        <v>2736.029</v>
      </c>
      <c r="AE45" s="283">
        <v>1.9930000000000001</v>
      </c>
      <c r="AF45" s="280">
        <v>2.6</v>
      </c>
      <c r="AG45" s="280">
        <v>10.058999999999999</v>
      </c>
      <c r="AH45" s="280">
        <v>424.40784000000002</v>
      </c>
      <c r="AI45" s="280">
        <v>20.190062999999999</v>
      </c>
      <c r="AJ45" s="280">
        <v>149.18590699999999</v>
      </c>
      <c r="AK45" s="280">
        <v>1246</v>
      </c>
      <c r="AL45" s="280">
        <v>63</v>
      </c>
      <c r="AM45" s="280">
        <v>520</v>
      </c>
      <c r="AN45" s="280">
        <v>81</v>
      </c>
      <c r="AO45" s="280">
        <v>12.847458</v>
      </c>
      <c r="AP45" s="280">
        <v>224.7</v>
      </c>
      <c r="AQ45" s="280">
        <v>0</v>
      </c>
      <c r="AR45" s="280">
        <v>60</v>
      </c>
      <c r="AS45" s="280">
        <v>32466</v>
      </c>
      <c r="AT45" s="280">
        <v>1.155</v>
      </c>
      <c r="AU45" s="280">
        <v>9.5370000000000008</v>
      </c>
      <c r="AV45" s="280">
        <v>32262</v>
      </c>
      <c r="AW45" s="280">
        <v>0</v>
      </c>
      <c r="AX45" s="280">
        <v>0.53</v>
      </c>
      <c r="AY45" s="284">
        <v>0.91296296296296287</v>
      </c>
      <c r="AZ45" s="269" t="s">
        <v>68</v>
      </c>
      <c r="BA45" s="270" t="s">
        <v>262</v>
      </c>
      <c r="BB45" s="269">
        <v>4</v>
      </c>
      <c r="BC45" s="269" t="s">
        <v>278</v>
      </c>
      <c r="BD45" s="271">
        <v>15</v>
      </c>
      <c r="BE45" s="285">
        <v>50670.333000000006</v>
      </c>
      <c r="BF45" s="286">
        <v>0.12852838365992186</v>
      </c>
      <c r="BG45" s="287">
        <v>0.11734165397100273</v>
      </c>
      <c r="BH45" s="285">
        <v>255833.28699999995</v>
      </c>
      <c r="BI45" s="286">
        <v>2.5456327737367505E-2</v>
      </c>
      <c r="BJ45" s="288">
        <v>2.3240684397263293E-2</v>
      </c>
      <c r="BK45" s="267">
        <v>1</v>
      </c>
      <c r="BL45" s="272" t="s">
        <v>66</v>
      </c>
      <c r="BM45" s="280">
        <v>-1</v>
      </c>
      <c r="BN45" s="289" t="s">
        <v>500</v>
      </c>
    </row>
    <row r="46" spans="1:66">
      <c r="A46" s="135" t="str">
        <f t="shared" si="20"/>
        <v>명진교통</v>
      </c>
      <c r="B46" s="135" t="str">
        <f t="shared" si="1"/>
        <v>596</v>
      </c>
      <c r="C46" s="136" t="str">
        <f t="shared" si="21"/>
        <v>71바5365</v>
      </c>
      <c r="D46" s="110" t="str">
        <f t="shared" si="22"/>
        <v>중형</v>
      </c>
      <c r="E46" s="106" t="str">
        <f t="shared" si="16"/>
        <v>B</v>
      </c>
      <c r="F46" s="156">
        <f t="shared" si="17"/>
        <v>0.80137931034482757</v>
      </c>
      <c r="G46" s="157">
        <f t="shared" si="18"/>
        <v>2.3239999999999998</v>
      </c>
      <c r="H46" s="158">
        <f t="shared" si="19"/>
        <v>2.9</v>
      </c>
      <c r="I46" s="159">
        <f t="shared" si="23"/>
        <v>5353.7640000000001</v>
      </c>
      <c r="J46" s="160">
        <f t="shared" si="24"/>
        <v>7.2642274278546193E-2</v>
      </c>
      <c r="K46" s="160">
        <f t="shared" si="25"/>
        <v>0.34028536614383109</v>
      </c>
      <c r="L46" s="160">
        <f t="shared" si="26"/>
        <v>0.2504779814724743</v>
      </c>
      <c r="M46" s="161">
        <f t="shared" si="27"/>
        <v>11.624000000000001</v>
      </c>
      <c r="N46" s="162">
        <f t="shared" si="28"/>
        <v>0.878</v>
      </c>
      <c r="O46" s="162">
        <f t="shared" si="29"/>
        <v>9.8059999999999992</v>
      </c>
      <c r="P46" s="163">
        <f t="shared" si="30"/>
        <v>0.65</v>
      </c>
      <c r="Q46" s="164">
        <f t="shared" si="31"/>
        <v>91</v>
      </c>
      <c r="R46" s="165">
        <f t="shared" si="32"/>
        <v>21.861992518532315</v>
      </c>
      <c r="S46" s="137">
        <f t="shared" si="33"/>
        <v>47</v>
      </c>
      <c r="T46" s="137">
        <f t="shared" si="34"/>
        <v>525</v>
      </c>
      <c r="U46" s="280" t="s">
        <v>119</v>
      </c>
      <c r="V46" s="281" t="s">
        <v>285</v>
      </c>
      <c r="W46" s="280" t="s">
        <v>119</v>
      </c>
      <c r="X46" s="281" t="s">
        <v>285</v>
      </c>
      <c r="Y46" s="280" t="s">
        <v>288</v>
      </c>
      <c r="Z46" s="280" t="s">
        <v>198</v>
      </c>
      <c r="AA46" s="280" t="s">
        <v>48</v>
      </c>
      <c r="AB46" s="280">
        <v>509</v>
      </c>
      <c r="AC46" s="282">
        <v>5353.7640000000001</v>
      </c>
      <c r="AD46" s="280">
        <v>2303.4769999999999</v>
      </c>
      <c r="AE46" s="283">
        <v>2.3239999999999998</v>
      </c>
      <c r="AF46" s="280">
        <v>2.9</v>
      </c>
      <c r="AG46" s="280">
        <v>11.624000000000001</v>
      </c>
      <c r="AH46" s="280">
        <v>417.136169</v>
      </c>
      <c r="AI46" s="280">
        <v>30.30172</v>
      </c>
      <c r="AJ46" s="280">
        <v>141.945334</v>
      </c>
      <c r="AK46" s="280">
        <v>1341</v>
      </c>
      <c r="AL46" s="280">
        <v>47</v>
      </c>
      <c r="AM46" s="280">
        <v>525</v>
      </c>
      <c r="AN46" s="280">
        <v>91</v>
      </c>
      <c r="AO46" s="280">
        <v>12.834571</v>
      </c>
      <c r="AP46" s="280">
        <v>368</v>
      </c>
      <c r="AQ46" s="280">
        <v>39</v>
      </c>
      <c r="AR46" s="280">
        <v>42</v>
      </c>
      <c r="AS46" s="280">
        <v>13935</v>
      </c>
      <c r="AT46" s="280">
        <v>0.878</v>
      </c>
      <c r="AU46" s="280">
        <v>9.8059999999999992</v>
      </c>
      <c r="AV46" s="280">
        <v>3197</v>
      </c>
      <c r="AW46" s="280">
        <v>0</v>
      </c>
      <c r="AX46" s="280">
        <v>0.66</v>
      </c>
      <c r="AY46" s="284">
        <v>0.94719999999999993</v>
      </c>
      <c r="AZ46" s="269" t="s">
        <v>68</v>
      </c>
      <c r="BA46" s="270" t="s">
        <v>280</v>
      </c>
      <c r="BB46" s="269">
        <v>1</v>
      </c>
      <c r="BC46" s="269" t="s">
        <v>281</v>
      </c>
      <c r="BD46" s="271">
        <v>9</v>
      </c>
      <c r="BE46" s="285">
        <v>19982.886999999999</v>
      </c>
      <c r="BF46" s="286">
        <v>0.33845379799225206</v>
      </c>
      <c r="BG46" s="287">
        <v>0.32058343745826112</v>
      </c>
      <c r="BH46" s="285">
        <v>255833.28699999995</v>
      </c>
      <c r="BI46" s="286">
        <v>2.6436294038625244E-2</v>
      </c>
      <c r="BJ46" s="288">
        <v>2.5040457713385828E-2</v>
      </c>
      <c r="BK46" s="267">
        <v>1</v>
      </c>
      <c r="BL46" s="272" t="s">
        <v>71</v>
      </c>
      <c r="BM46" s="280">
        <v>-2</v>
      </c>
      <c r="BN46" s="289" t="s">
        <v>500</v>
      </c>
    </row>
    <row r="47" spans="1:66">
      <c r="A47" s="138" t="str">
        <f t="shared" si="20"/>
        <v>명진교통</v>
      </c>
      <c r="B47" s="138" t="str">
        <f t="shared" si="1"/>
        <v>순환52</v>
      </c>
      <c r="C47" s="139" t="str">
        <f t="shared" si="21"/>
        <v>71바5704</v>
      </c>
      <c r="D47" s="127" t="str">
        <f t="shared" si="22"/>
        <v>중형</v>
      </c>
      <c r="E47" s="123" t="str">
        <f t="shared" si="16"/>
        <v>B</v>
      </c>
      <c r="F47" s="146">
        <f t="shared" si="17"/>
        <v>0.85956521739130443</v>
      </c>
      <c r="G47" s="147">
        <f t="shared" si="18"/>
        <v>1.9770000000000001</v>
      </c>
      <c r="H47" s="148">
        <f t="shared" si="19"/>
        <v>2.2999999999999998</v>
      </c>
      <c r="I47" s="149">
        <f t="shared" si="23"/>
        <v>6204.0129999999999</v>
      </c>
      <c r="J47" s="150">
        <f t="shared" si="24"/>
        <v>4.165968950812006E-2</v>
      </c>
      <c r="K47" s="150">
        <f t="shared" si="25"/>
        <v>0.39020998579000316</v>
      </c>
      <c r="L47" s="150">
        <f t="shared" si="26"/>
        <v>0.19632454026127927</v>
      </c>
      <c r="M47" s="151">
        <f t="shared" si="27"/>
        <v>14.988</v>
      </c>
      <c r="N47" s="152">
        <f t="shared" si="28"/>
        <v>0</v>
      </c>
      <c r="O47" s="152">
        <f t="shared" si="29"/>
        <v>17.698</v>
      </c>
      <c r="P47" s="153">
        <f t="shared" si="30"/>
        <v>0.11333333333333333</v>
      </c>
      <c r="Q47" s="154">
        <f t="shared" si="31"/>
        <v>86</v>
      </c>
      <c r="R47" s="155">
        <f t="shared" si="32"/>
        <v>24.985414029935423</v>
      </c>
      <c r="S47" s="140">
        <f t="shared" si="33"/>
        <v>0</v>
      </c>
      <c r="T47" s="140">
        <f t="shared" si="34"/>
        <v>1098</v>
      </c>
      <c r="U47" s="280" t="s">
        <v>119</v>
      </c>
      <c r="V47" s="281" t="s">
        <v>126</v>
      </c>
      <c r="W47" s="280" t="s">
        <v>119</v>
      </c>
      <c r="X47" s="281" t="s">
        <v>126</v>
      </c>
      <c r="Y47" s="280" t="s">
        <v>290</v>
      </c>
      <c r="Z47" s="280" t="s">
        <v>198</v>
      </c>
      <c r="AA47" s="280" t="s">
        <v>48</v>
      </c>
      <c r="AB47" s="280">
        <v>509</v>
      </c>
      <c r="AC47" s="282">
        <v>6204.0129999999999</v>
      </c>
      <c r="AD47" s="280">
        <v>3137.7710000000002</v>
      </c>
      <c r="AE47" s="283">
        <v>1.9770000000000001</v>
      </c>
      <c r="AF47" s="280">
        <v>2.2999999999999998</v>
      </c>
      <c r="AG47" s="280">
        <v>14.988</v>
      </c>
      <c r="AH47" s="280">
        <v>437.057098</v>
      </c>
      <c r="AI47" s="280">
        <v>18.207663</v>
      </c>
      <c r="AJ47" s="280">
        <v>170.54404400000001</v>
      </c>
      <c r="AK47" s="280">
        <v>1218</v>
      </c>
      <c r="AL47" s="280">
        <v>0</v>
      </c>
      <c r="AM47" s="280">
        <v>1098</v>
      </c>
      <c r="AN47" s="280">
        <v>86</v>
      </c>
      <c r="AO47" s="280">
        <v>14.194971000000001</v>
      </c>
      <c r="AP47" s="280">
        <v>2412.9</v>
      </c>
      <c r="AQ47" s="280">
        <v>6.8</v>
      </c>
      <c r="AR47" s="280">
        <v>121</v>
      </c>
      <c r="AS47" s="280">
        <v>60791</v>
      </c>
      <c r="AT47" s="280">
        <v>0</v>
      </c>
      <c r="AU47" s="280">
        <v>17.698</v>
      </c>
      <c r="AV47" s="280">
        <v>50586</v>
      </c>
      <c r="AW47" s="280">
        <v>0</v>
      </c>
      <c r="AX47" s="280">
        <v>0.57999999999999996</v>
      </c>
      <c r="AY47" s="284">
        <v>0.92920000000000003</v>
      </c>
      <c r="AZ47" s="269" t="s">
        <v>68</v>
      </c>
      <c r="BA47" s="270" t="s">
        <v>280</v>
      </c>
      <c r="BB47" s="269">
        <v>2</v>
      </c>
      <c r="BC47" s="269" t="s">
        <v>283</v>
      </c>
      <c r="BD47" s="271">
        <v>11</v>
      </c>
      <c r="BE47" s="285">
        <v>19982.886999999999</v>
      </c>
      <c r="BF47" s="286">
        <v>0.32191599742319515</v>
      </c>
      <c r="BG47" s="287">
        <v>0.29912434480563294</v>
      </c>
      <c r="BH47" s="285">
        <v>255833.28699999995</v>
      </c>
      <c r="BI47" s="286">
        <v>2.5144542664614244E-2</v>
      </c>
      <c r="BJ47" s="288">
        <v>2.3364309043959558E-2</v>
      </c>
      <c r="BK47" s="267">
        <v>1</v>
      </c>
      <c r="BL47" s="272" t="s">
        <v>71</v>
      </c>
      <c r="BM47" s="280">
        <v>-2</v>
      </c>
      <c r="BN47" s="289" t="s">
        <v>500</v>
      </c>
    </row>
    <row r="48" spans="1:66">
      <c r="A48" s="135" t="str">
        <f t="shared" si="20"/>
        <v>명진교통</v>
      </c>
      <c r="B48" s="135" t="str">
        <f t="shared" si="1"/>
        <v>순환52</v>
      </c>
      <c r="C48" s="136" t="str">
        <f t="shared" si="21"/>
        <v>71바5705</v>
      </c>
      <c r="D48" s="110" t="str">
        <f t="shared" si="22"/>
        <v>중형</v>
      </c>
      <c r="E48" s="106" t="str">
        <f t="shared" si="16"/>
        <v>C</v>
      </c>
      <c r="F48" s="156">
        <f t="shared" si="17"/>
        <v>0.92166666666666675</v>
      </c>
      <c r="G48" s="157">
        <f t="shared" si="18"/>
        <v>2.2120000000000002</v>
      </c>
      <c r="H48" s="158">
        <f t="shared" si="19"/>
        <v>2.4</v>
      </c>
      <c r="I48" s="159">
        <f t="shared" si="23"/>
        <v>5797.77</v>
      </c>
      <c r="J48" s="160">
        <f t="shared" si="24"/>
        <v>2.3966916475469151E-2</v>
      </c>
      <c r="K48" s="160">
        <f t="shared" si="25"/>
        <v>0.41052341549466642</v>
      </c>
      <c r="L48" s="160">
        <f t="shared" si="26"/>
        <v>0.17523979047116389</v>
      </c>
      <c r="M48" s="161">
        <f t="shared" si="27"/>
        <v>11.25</v>
      </c>
      <c r="N48" s="162">
        <f t="shared" si="28"/>
        <v>1.7000000000000001E-2</v>
      </c>
      <c r="O48" s="162">
        <f t="shared" si="29"/>
        <v>17.989999999999998</v>
      </c>
      <c r="P48" s="163">
        <f t="shared" si="30"/>
        <v>0.85666666666666669</v>
      </c>
      <c r="Q48" s="164">
        <f t="shared" si="31"/>
        <v>91</v>
      </c>
      <c r="R48" s="165">
        <f t="shared" si="32"/>
        <v>24.918565107861056</v>
      </c>
      <c r="S48" s="137">
        <f t="shared" si="33"/>
        <v>1</v>
      </c>
      <c r="T48" s="137">
        <f t="shared" si="34"/>
        <v>1043</v>
      </c>
      <c r="U48" s="280" t="s">
        <v>119</v>
      </c>
      <c r="V48" s="281" t="s">
        <v>126</v>
      </c>
      <c r="W48" s="280" t="s">
        <v>119</v>
      </c>
      <c r="X48" s="281" t="s">
        <v>126</v>
      </c>
      <c r="Y48" s="280" t="s">
        <v>293</v>
      </c>
      <c r="Z48" s="280" t="s">
        <v>198</v>
      </c>
      <c r="AA48" s="280" t="s">
        <v>213</v>
      </c>
      <c r="AB48" s="280">
        <v>509</v>
      </c>
      <c r="AC48" s="282">
        <v>5797.77</v>
      </c>
      <c r="AD48" s="280">
        <v>2620.94</v>
      </c>
      <c r="AE48" s="283">
        <v>2.2120000000000002</v>
      </c>
      <c r="AF48" s="280">
        <v>2.4</v>
      </c>
      <c r="AG48" s="280">
        <v>11.25</v>
      </c>
      <c r="AH48" s="280">
        <v>411.43185899999997</v>
      </c>
      <c r="AI48" s="280">
        <v>9.8607530000000008</v>
      </c>
      <c r="AJ48" s="280">
        <v>168.902412</v>
      </c>
      <c r="AK48" s="280">
        <v>1016</v>
      </c>
      <c r="AL48" s="280">
        <v>1</v>
      </c>
      <c r="AM48" s="280">
        <v>1043</v>
      </c>
      <c r="AN48" s="280">
        <v>91</v>
      </c>
      <c r="AO48" s="280">
        <v>14.091689000000001</v>
      </c>
      <c r="AP48" s="280">
        <v>2481.8000000000002</v>
      </c>
      <c r="AQ48" s="280">
        <v>51.4</v>
      </c>
      <c r="AR48" s="280">
        <v>168</v>
      </c>
      <c r="AS48" s="280">
        <v>91906</v>
      </c>
      <c r="AT48" s="280">
        <v>1.7000000000000001E-2</v>
      </c>
      <c r="AU48" s="280">
        <v>17.989999999999998</v>
      </c>
      <c r="AV48" s="280">
        <v>48070</v>
      </c>
      <c r="AW48" s="280">
        <v>0</v>
      </c>
      <c r="AX48" s="280">
        <v>0.54</v>
      </c>
      <c r="AY48" s="284">
        <v>0.85039999999999993</v>
      </c>
      <c r="AZ48" s="269" t="s">
        <v>69</v>
      </c>
      <c r="BA48" s="270" t="s">
        <v>280</v>
      </c>
      <c r="BB48" s="269">
        <v>1</v>
      </c>
      <c r="BC48" s="269" t="s">
        <v>510</v>
      </c>
      <c r="BD48" s="271">
        <v>8</v>
      </c>
      <c r="BE48" s="285">
        <v>19982.886999999999</v>
      </c>
      <c r="BF48" s="286">
        <v>0.33963020458455279</v>
      </c>
      <c r="BG48" s="287">
        <v>0.28882152597870364</v>
      </c>
      <c r="BH48" s="285">
        <v>255833.28699999995</v>
      </c>
      <c r="BI48" s="286">
        <v>2.6528182003149582E-2</v>
      </c>
      <c r="BJ48" s="288">
        <v>2.2559565975478403E-2</v>
      </c>
      <c r="BK48" s="267">
        <v>1</v>
      </c>
      <c r="BL48" s="272" t="s">
        <v>66</v>
      </c>
      <c r="BM48" s="280">
        <v>-2</v>
      </c>
      <c r="BN48" s="289" t="s">
        <v>500</v>
      </c>
    </row>
    <row r="49" spans="1:66">
      <c r="A49" s="138" t="str">
        <f t="shared" si="20"/>
        <v>명진교통</v>
      </c>
      <c r="B49" s="138" t="str">
        <f t="shared" si="1"/>
        <v>순환52</v>
      </c>
      <c r="C49" s="139" t="str">
        <f t="shared" si="21"/>
        <v>71바5720</v>
      </c>
      <c r="D49" s="127" t="str">
        <f t="shared" si="22"/>
        <v>중형</v>
      </c>
      <c r="E49" s="123" t="str">
        <f t="shared" si="16"/>
        <v>C</v>
      </c>
      <c r="F49" s="146">
        <f t="shared" si="17"/>
        <v>0.96454545454545437</v>
      </c>
      <c r="G49" s="147">
        <f t="shared" si="18"/>
        <v>2.1219999999999999</v>
      </c>
      <c r="H49" s="148">
        <f t="shared" si="19"/>
        <v>2.2000000000000002</v>
      </c>
      <c r="I49" s="149">
        <f t="shared" si="23"/>
        <v>6812.982</v>
      </c>
      <c r="J49" s="150">
        <f t="shared" si="24"/>
        <v>1.8807936734693255E-2</v>
      </c>
      <c r="K49" s="150">
        <f t="shared" si="25"/>
        <v>0.37303625997676831</v>
      </c>
      <c r="L49" s="150">
        <f t="shared" si="26"/>
        <v>0.14751249893218565</v>
      </c>
      <c r="M49" s="151">
        <f t="shared" si="27"/>
        <v>12.182</v>
      </c>
      <c r="N49" s="152">
        <f t="shared" si="28"/>
        <v>1.4999999999999999E-2</v>
      </c>
      <c r="O49" s="152">
        <f t="shared" si="29"/>
        <v>6.444</v>
      </c>
      <c r="P49" s="153">
        <f t="shared" si="30"/>
        <v>0</v>
      </c>
      <c r="Q49" s="154">
        <f t="shared" si="31"/>
        <v>81</v>
      </c>
      <c r="R49" s="155">
        <f t="shared" si="32"/>
        <v>23.392582578738573</v>
      </c>
      <c r="S49" s="140">
        <f t="shared" si="33"/>
        <v>1</v>
      </c>
      <c r="T49" s="140">
        <f t="shared" si="34"/>
        <v>439</v>
      </c>
      <c r="U49" s="280" t="s">
        <v>119</v>
      </c>
      <c r="V49" s="281" t="s">
        <v>126</v>
      </c>
      <c r="W49" s="280" t="s">
        <v>119</v>
      </c>
      <c r="X49" s="281" t="s">
        <v>126</v>
      </c>
      <c r="Y49" s="280" t="s">
        <v>294</v>
      </c>
      <c r="Z49" s="280" t="s">
        <v>198</v>
      </c>
      <c r="AA49" s="280" t="s">
        <v>48</v>
      </c>
      <c r="AB49" s="280">
        <v>509</v>
      </c>
      <c r="AC49" s="282">
        <v>6812.982</v>
      </c>
      <c r="AD49" s="280">
        <v>3210.2269999999999</v>
      </c>
      <c r="AE49" s="283">
        <v>2.1219999999999999</v>
      </c>
      <c r="AF49" s="280">
        <v>2.2000000000000002</v>
      </c>
      <c r="AG49" s="280">
        <v>12.182</v>
      </c>
      <c r="AH49" s="280">
        <v>478.899314</v>
      </c>
      <c r="AI49" s="280">
        <v>9.0071080000000006</v>
      </c>
      <c r="AJ49" s="280">
        <v>178.64680899999999</v>
      </c>
      <c r="AK49" s="280">
        <v>1005</v>
      </c>
      <c r="AL49" s="280">
        <v>1</v>
      </c>
      <c r="AM49" s="280">
        <v>439</v>
      </c>
      <c r="AN49" s="280">
        <v>81</v>
      </c>
      <c r="AO49" s="280">
        <v>14.226334</v>
      </c>
      <c r="AP49" s="280">
        <v>1163.8</v>
      </c>
      <c r="AQ49" s="280">
        <v>0</v>
      </c>
      <c r="AR49" s="280">
        <v>114</v>
      </c>
      <c r="AS49" s="280">
        <v>72083</v>
      </c>
      <c r="AT49" s="280">
        <v>1.4999999999999999E-2</v>
      </c>
      <c r="AU49" s="280">
        <v>6.444</v>
      </c>
      <c r="AV49" s="280">
        <v>55589</v>
      </c>
      <c r="AW49" s="280">
        <v>0</v>
      </c>
      <c r="AX49" s="280">
        <v>0.57999999999999996</v>
      </c>
      <c r="AY49" s="284">
        <v>0.85230769230769232</v>
      </c>
      <c r="AZ49" s="269" t="s">
        <v>69</v>
      </c>
      <c r="BA49" s="270" t="s">
        <v>287</v>
      </c>
      <c r="BB49" s="269">
        <v>1</v>
      </c>
      <c r="BC49" s="269" t="s">
        <v>511</v>
      </c>
      <c r="BD49" s="271">
        <v>7</v>
      </c>
      <c r="BE49" s="285">
        <v>10869.819</v>
      </c>
      <c r="BF49" s="286">
        <v>0.50869025509992394</v>
      </c>
      <c r="BG49" s="287">
        <v>0.4335606174236275</v>
      </c>
      <c r="BH49" s="285">
        <v>255833.28699999995</v>
      </c>
      <c r="BI49" s="286">
        <v>2.161318046154018E-2</v>
      </c>
      <c r="BJ49" s="288">
        <v>1.8421079962605016E-2</v>
      </c>
      <c r="BK49" s="267">
        <v>1</v>
      </c>
      <c r="BL49" s="272" t="s">
        <v>68</v>
      </c>
      <c r="BM49" s="280">
        <v>-1</v>
      </c>
      <c r="BN49" s="289" t="s">
        <v>500</v>
      </c>
    </row>
    <row r="50" spans="1:66">
      <c r="A50" s="135" t="str">
        <f t="shared" si="20"/>
        <v>명진교통</v>
      </c>
      <c r="B50" s="135" t="str">
        <f t="shared" si="1"/>
        <v>예비</v>
      </c>
      <c r="C50" s="136" t="str">
        <f t="shared" si="21"/>
        <v>71바5707</v>
      </c>
      <c r="D50" s="110" t="str">
        <f t="shared" si="22"/>
        <v>중형</v>
      </c>
      <c r="E50" s="106" t="str">
        <f t="shared" si="16"/>
        <v>B</v>
      </c>
      <c r="F50" s="156">
        <f t="shared" si="17"/>
        <v>0.91095238095238096</v>
      </c>
      <c r="G50" s="157">
        <f t="shared" si="18"/>
        <v>1.913</v>
      </c>
      <c r="H50" s="158">
        <f t="shared" si="19"/>
        <v>2.1</v>
      </c>
      <c r="I50" s="159">
        <f t="shared" si="23"/>
        <v>4210.7870000000003</v>
      </c>
      <c r="J50" s="160">
        <f t="shared" si="24"/>
        <v>1.4399699300242159E-2</v>
      </c>
      <c r="K50" s="160">
        <f t="shared" si="25"/>
        <v>0.45468932633408232</v>
      </c>
      <c r="L50" s="160">
        <f t="shared" si="26"/>
        <v>0.19093817854002113</v>
      </c>
      <c r="M50" s="161">
        <f t="shared" si="27"/>
        <v>18.795000000000002</v>
      </c>
      <c r="N50" s="162">
        <f t="shared" si="28"/>
        <v>2.4E-2</v>
      </c>
      <c r="O50" s="162">
        <f t="shared" si="29"/>
        <v>25.696000000000002</v>
      </c>
      <c r="P50" s="163">
        <f t="shared" si="30"/>
        <v>0</v>
      </c>
      <c r="Q50" s="164">
        <f t="shared" si="31"/>
        <v>80</v>
      </c>
      <c r="R50" s="165">
        <f t="shared" si="32"/>
        <v>25.300051953950465</v>
      </c>
      <c r="S50" s="137">
        <f t="shared" si="33"/>
        <v>1</v>
      </c>
      <c r="T50" s="137">
        <f t="shared" si="34"/>
        <v>1082</v>
      </c>
      <c r="U50" s="280" t="s">
        <v>119</v>
      </c>
      <c r="V50" s="281" t="s">
        <v>91</v>
      </c>
      <c r="W50" s="280" t="s">
        <v>119</v>
      </c>
      <c r="X50" s="281" t="s">
        <v>91</v>
      </c>
      <c r="Y50" s="280" t="s">
        <v>295</v>
      </c>
      <c r="Z50" s="280" t="s">
        <v>198</v>
      </c>
      <c r="AA50" s="280" t="s">
        <v>48</v>
      </c>
      <c r="AB50" s="280">
        <v>509</v>
      </c>
      <c r="AC50" s="282">
        <v>4210.7870000000003</v>
      </c>
      <c r="AD50" s="280">
        <v>2201.203</v>
      </c>
      <c r="AE50" s="283">
        <v>1.913</v>
      </c>
      <c r="AF50" s="280">
        <v>2.1</v>
      </c>
      <c r="AG50" s="280">
        <v>18.795000000000002</v>
      </c>
      <c r="AH50" s="280">
        <v>313.48744900000003</v>
      </c>
      <c r="AI50" s="280">
        <v>4.5141249999999999</v>
      </c>
      <c r="AJ50" s="280">
        <v>142.53939700000001</v>
      </c>
      <c r="AK50" s="280">
        <v>804</v>
      </c>
      <c r="AL50" s="280">
        <v>1</v>
      </c>
      <c r="AM50" s="280">
        <v>1082</v>
      </c>
      <c r="AN50" s="280">
        <v>80</v>
      </c>
      <c r="AO50" s="280">
        <v>13.432074999999999</v>
      </c>
      <c r="AP50" s="280">
        <v>8070.5</v>
      </c>
      <c r="AQ50" s="280">
        <v>0</v>
      </c>
      <c r="AR50" s="280">
        <v>228</v>
      </c>
      <c r="AS50" s="280">
        <v>107695</v>
      </c>
      <c r="AT50" s="280">
        <v>2.4E-2</v>
      </c>
      <c r="AU50" s="280">
        <v>25.696000000000002</v>
      </c>
      <c r="AV50" s="280">
        <v>36387</v>
      </c>
      <c r="AW50" s="280">
        <v>0</v>
      </c>
      <c r="AX50" s="280">
        <v>0.65</v>
      </c>
      <c r="AY50" s="284">
        <v>0.91137931034482755</v>
      </c>
      <c r="AZ50" s="269" t="s">
        <v>68</v>
      </c>
      <c r="BA50" s="270" t="s">
        <v>287</v>
      </c>
      <c r="BB50" s="269">
        <v>1</v>
      </c>
      <c r="BC50" s="269" t="s">
        <v>289</v>
      </c>
      <c r="BD50" s="271">
        <v>7</v>
      </c>
      <c r="BE50" s="285">
        <v>10869.819</v>
      </c>
      <c r="BF50" s="286">
        <v>0.49130974490007612</v>
      </c>
      <c r="BG50" s="287">
        <v>0.44776953647272455</v>
      </c>
      <c r="BH50" s="285">
        <v>255833.28699999995</v>
      </c>
      <c r="BI50" s="286">
        <v>2.0874719090014277E-2</v>
      </c>
      <c r="BJ50" s="288">
        <v>1.9024787087899217E-2</v>
      </c>
      <c r="BK50" s="267">
        <v>1</v>
      </c>
      <c r="BL50" s="272" t="s">
        <v>66</v>
      </c>
      <c r="BM50" s="280">
        <v>-1</v>
      </c>
      <c r="BN50" s="289" t="s">
        <v>500</v>
      </c>
    </row>
    <row r="51" spans="1:66">
      <c r="A51" s="138" t="str">
        <f t="shared" ref="A51" si="35">W51</f>
        <v>명진교통</v>
      </c>
      <c r="B51" s="138" t="str">
        <f t="shared" si="1"/>
        <v>예비</v>
      </c>
      <c r="C51" s="139" t="str">
        <f t="shared" ref="C51" si="36">Y51</f>
        <v>72바1890</v>
      </c>
      <c r="D51" s="127" t="str">
        <f t="shared" ref="D51" si="37">Z51</f>
        <v>중형</v>
      </c>
      <c r="E51" s="123" t="str">
        <f t="shared" ref="E51" si="38">AZ51</f>
        <v>C</v>
      </c>
      <c r="F51" s="146">
        <f t="shared" ref="F51" si="39">G51/H51</f>
        <v>0.94047619047619047</v>
      </c>
      <c r="G51" s="147">
        <f t="shared" ref="G51" si="40">AE51</f>
        <v>1.9750000000000001</v>
      </c>
      <c r="H51" s="148">
        <f t="shared" ref="H51" si="41">AF51</f>
        <v>2.1</v>
      </c>
      <c r="I51" s="149">
        <f t="shared" ref="I51" si="42">AC51</f>
        <v>3265.3339999999998</v>
      </c>
      <c r="J51" s="150">
        <f t="shared" ref="J51" si="43">AI51/AH51</f>
        <v>2.5183548852793967E-2</v>
      </c>
      <c r="K51" s="150">
        <f t="shared" ref="K51" si="44">AJ51/AH51</f>
        <v>0.42996302551151699</v>
      </c>
      <c r="L51" s="150">
        <f t="shared" ref="L51" si="45">AK51/AC51</f>
        <v>0.19048587372685308</v>
      </c>
      <c r="M51" s="151">
        <f t="shared" ref="M51" si="46">AG51</f>
        <v>16.512</v>
      </c>
      <c r="N51" s="152">
        <f t="shared" ref="N51" si="47">IF(AW51=0,AT51,"속도계이상")</f>
        <v>0.88800000000000001</v>
      </c>
      <c r="O51" s="152">
        <f t="shared" ref="O51" si="48">IF(AW51=0,AU51,"속도계이상")</f>
        <v>17.303000000000001</v>
      </c>
      <c r="P51" s="153">
        <f t="shared" ref="P51" si="49">AQ51/60</f>
        <v>0</v>
      </c>
      <c r="Q51" s="154">
        <f t="shared" ref="Q51" si="50">AN51</f>
        <v>80</v>
      </c>
      <c r="R51" s="155">
        <f t="shared" ref="R51" si="51">AC51/(AH51-AI51-AJ51)</f>
        <v>23.811900068038913</v>
      </c>
      <c r="S51" s="140">
        <f t="shared" ref="S51" si="52">IF(AW51=0,AL51,"속도계이상")</f>
        <v>29</v>
      </c>
      <c r="T51" s="140">
        <f t="shared" ref="T51" si="53">IF(AW51=0,AM51,"속도계이상")</f>
        <v>565</v>
      </c>
      <c r="U51" s="280" t="s">
        <v>119</v>
      </c>
      <c r="V51" s="281" t="s">
        <v>91</v>
      </c>
      <c r="W51" s="280" t="s">
        <v>119</v>
      </c>
      <c r="X51" s="281" t="s">
        <v>91</v>
      </c>
      <c r="Y51" s="280" t="s">
        <v>296</v>
      </c>
      <c r="Z51" s="280" t="s">
        <v>198</v>
      </c>
      <c r="AA51" s="280" t="s">
        <v>48</v>
      </c>
      <c r="AB51" s="280">
        <v>509</v>
      </c>
      <c r="AC51" s="282">
        <v>3265.3339999999998</v>
      </c>
      <c r="AD51" s="280">
        <v>1653.309</v>
      </c>
      <c r="AE51" s="283">
        <v>1.9750000000000001</v>
      </c>
      <c r="AF51" s="280">
        <v>2.1</v>
      </c>
      <c r="AG51" s="280">
        <v>16.512</v>
      </c>
      <c r="AH51" s="280">
        <v>251.68299500000001</v>
      </c>
      <c r="AI51" s="280">
        <v>6.3382709999999998</v>
      </c>
      <c r="AJ51" s="280">
        <v>108.214382</v>
      </c>
      <c r="AK51" s="280">
        <v>622</v>
      </c>
      <c r="AL51" s="280">
        <v>29</v>
      </c>
      <c r="AM51" s="280">
        <v>565</v>
      </c>
      <c r="AN51" s="280">
        <v>80</v>
      </c>
      <c r="AO51" s="280">
        <v>12.973995</v>
      </c>
      <c r="AP51" s="280">
        <v>2893.4</v>
      </c>
      <c r="AQ51" s="280">
        <v>0</v>
      </c>
      <c r="AR51" s="280">
        <v>130</v>
      </c>
      <c r="AS51" s="280">
        <v>77409</v>
      </c>
      <c r="AT51" s="280">
        <v>0.88800000000000001</v>
      </c>
      <c r="AU51" s="280">
        <v>17.303000000000001</v>
      </c>
      <c r="AV51" s="280">
        <v>9997</v>
      </c>
      <c r="AW51" s="280">
        <v>0</v>
      </c>
      <c r="AX51" s="280">
        <v>0.65</v>
      </c>
      <c r="AY51" s="284">
        <v>0.87739130434782608</v>
      </c>
      <c r="AZ51" s="269" t="s">
        <v>69</v>
      </c>
      <c r="BA51" s="270" t="s">
        <v>291</v>
      </c>
      <c r="BB51" s="269">
        <v>2</v>
      </c>
      <c r="BC51" s="269" t="s">
        <v>292</v>
      </c>
      <c r="BD51" s="271">
        <v>11</v>
      </c>
      <c r="BE51" s="285">
        <v>23620.005000000001</v>
      </c>
      <c r="BF51" s="286">
        <v>0.27813499616109311</v>
      </c>
      <c r="BG51" s="287">
        <v>0.24403322706655908</v>
      </c>
      <c r="BH51" s="285">
        <v>255833.28699999995</v>
      </c>
      <c r="BI51" s="286">
        <v>2.5679027451967193E-2</v>
      </c>
      <c r="BJ51" s="288">
        <v>2.253055539046513E-2</v>
      </c>
      <c r="BK51" s="267">
        <v>1</v>
      </c>
      <c r="BL51" s="272" t="s">
        <v>66</v>
      </c>
      <c r="BM51" s="280">
        <v>-2</v>
      </c>
      <c r="BN51" s="289" t="s">
        <v>500</v>
      </c>
    </row>
  </sheetData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39" priority="1" operator="containsText" text="F">
      <formula>NOT(ISERROR(SEARCH("F",E1)))</formula>
    </cfRule>
    <cfRule type="containsText" dxfId="38" priority="2" operator="containsText" text="D">
      <formula>NOT(ISERROR(SEARCH("D",E1)))</formula>
    </cfRule>
    <cfRule type="containsText" dxfId="37" priority="3" operator="containsText" text="C">
      <formula>NOT(ISERROR(SEARCH("C",E1)))</formula>
    </cfRule>
    <cfRule type="containsText" dxfId="36" priority="4" operator="containsText" text="B">
      <formula>NOT(ISERROR(SEARCH("B",E1)))</formula>
    </cfRule>
    <cfRule type="containsText" dxfId="35" priority="5" operator="containsText" text="A">
      <formula>NOT(ISERROR(SEARCH("A",E1)))</formula>
    </cfRule>
    <cfRule type="containsText" dxfId="3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9"/>
  <sheetViews>
    <sheetView showGridLines="0" view="pageBreakPreview" zoomScaleNormal="100" zoomScaleSheetLayoutView="100" workbookViewId="0">
      <pane ySplit="4" topLeftCell="A21" activePane="bottomLeft" state="frozen"/>
      <selection activeCell="A3" sqref="A3"/>
      <selection pane="bottomLeft" activeCell="A2" sqref="A2"/>
    </sheetView>
  </sheetViews>
  <sheetFormatPr defaultRowHeight="13.5" outlineLevelCol="2"/>
  <cols>
    <col min="1" max="1" width="10.140625" style="3" customWidth="1"/>
    <col min="2" max="2" width="11" style="33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0"/>
      <c r="C1" s="96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3"/>
      <c r="R1" s="223"/>
    </row>
    <row r="2" spans="1:68" ht="45" customHeight="1">
      <c r="A2" s="10" t="s">
        <v>32</v>
      </c>
      <c r="B2" s="31"/>
      <c r="C2" s="95"/>
      <c r="D2" s="102"/>
      <c r="E2" s="10"/>
      <c r="F2" s="34"/>
      <c r="G2" s="10"/>
      <c r="H2" s="10"/>
      <c r="I2" s="10"/>
      <c r="J2" s="10"/>
      <c r="K2" s="10"/>
      <c r="L2" s="10"/>
      <c r="M2" s="10"/>
      <c r="N2" s="10"/>
      <c r="O2" s="10"/>
      <c r="P2" s="10"/>
      <c r="Q2" s="224"/>
      <c r="R2" s="22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161</v>
      </c>
      <c r="B3" s="32"/>
      <c r="E3" s="11"/>
      <c r="F3" s="8"/>
      <c r="G3" s="11"/>
      <c r="H3" s="11"/>
      <c r="X3" s="11"/>
      <c r="Y3" s="11"/>
    </row>
    <row r="4" spans="1:68" ht="27">
      <c r="A4" s="116" t="s">
        <v>38</v>
      </c>
      <c r="B4" s="117" t="s">
        <v>49</v>
      </c>
      <c r="C4" s="118" t="s">
        <v>145</v>
      </c>
      <c r="D4" s="118" t="s">
        <v>162</v>
      </c>
      <c r="E4" s="119" t="s">
        <v>151</v>
      </c>
      <c r="F4" s="117" t="s">
        <v>155</v>
      </c>
      <c r="G4" s="119" t="s">
        <v>153</v>
      </c>
      <c r="H4" s="119" t="s">
        <v>157</v>
      </c>
      <c r="I4" s="120" t="s">
        <v>159</v>
      </c>
      <c r="J4" s="119" t="s">
        <v>11</v>
      </c>
      <c r="K4" s="119" t="s">
        <v>12</v>
      </c>
      <c r="L4" s="119" t="s">
        <v>13</v>
      </c>
      <c r="M4" s="119" t="s">
        <v>73</v>
      </c>
      <c r="N4" s="119" t="s">
        <v>6</v>
      </c>
      <c r="O4" s="119" t="s">
        <v>7</v>
      </c>
      <c r="P4" s="119" t="s">
        <v>186</v>
      </c>
      <c r="Q4" s="226" t="s">
        <v>43</v>
      </c>
      <c r="R4" s="226" t="s">
        <v>44</v>
      </c>
      <c r="S4" s="13"/>
      <c r="T4" s="13" t="s">
        <v>42</v>
      </c>
      <c r="U4" s="13" t="s">
        <v>164</v>
      </c>
      <c r="V4" s="13" t="s">
        <v>165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199</v>
      </c>
      <c r="AN4" s="13" t="s">
        <v>200</v>
      </c>
      <c r="AO4" t="s">
        <v>201</v>
      </c>
      <c r="AP4" t="s">
        <v>37</v>
      </c>
      <c r="AQ4" t="s">
        <v>31</v>
      </c>
      <c r="AR4" t="s">
        <v>0</v>
      </c>
      <c r="AS4" t="s">
        <v>9</v>
      </c>
      <c r="AT4" t="s">
        <v>147</v>
      </c>
      <c r="AU4" t="s">
        <v>30</v>
      </c>
      <c r="AV4" t="s">
        <v>148</v>
      </c>
      <c r="AW4" t="s">
        <v>156</v>
      </c>
      <c r="AX4" t="s">
        <v>166</v>
      </c>
      <c r="AY4" t="s">
        <v>167</v>
      </c>
      <c r="AZ4" t="s">
        <v>168</v>
      </c>
      <c r="BA4" t="s">
        <v>169</v>
      </c>
      <c r="BB4" t="s">
        <v>170</v>
      </c>
      <c r="BC4" t="s">
        <v>65</v>
      </c>
      <c r="BF4" t="s">
        <v>0</v>
      </c>
      <c r="BG4" t="s">
        <v>175</v>
      </c>
      <c r="BH4" t="s">
        <v>74</v>
      </c>
      <c r="BI4" t="s">
        <v>171</v>
      </c>
      <c r="BJ4" t="s">
        <v>172</v>
      </c>
      <c r="BK4" t="s">
        <v>176</v>
      </c>
      <c r="BL4" t="s">
        <v>177</v>
      </c>
      <c r="BM4" t="s">
        <v>173</v>
      </c>
      <c r="BN4" t="s">
        <v>65</v>
      </c>
      <c r="BO4" t="s">
        <v>174</v>
      </c>
      <c r="BP4" t="s">
        <v>178</v>
      </c>
    </row>
    <row r="5" spans="1:68" ht="16.5">
      <c r="A5" s="121" t="str">
        <f>BF5</f>
        <v>명진교통</v>
      </c>
      <c r="B5" s="122" t="str">
        <f>BH5</f>
        <v>강만일</v>
      </c>
      <c r="C5" s="123" t="str">
        <f>BN5</f>
        <v>F</v>
      </c>
      <c r="D5" s="124">
        <f>BM5</f>
        <v>0.77434692320414522</v>
      </c>
      <c r="E5" s="125">
        <f>U5</f>
        <v>7476</v>
      </c>
      <c r="F5" s="126" t="str">
        <f>BG5</f>
        <v>592</v>
      </c>
      <c r="G5" s="127" t="str">
        <f>BK5</f>
        <v>71바5352</v>
      </c>
      <c r="H5" s="128">
        <f>BJ5</f>
        <v>3</v>
      </c>
      <c r="I5" s="129">
        <f>BP5</f>
        <v>973.01499999999999</v>
      </c>
      <c r="J5" s="130">
        <f>AB5/AA5</f>
        <v>2.7069341542784311E-2</v>
      </c>
      <c r="K5" s="130">
        <f>AC5/AA5</f>
        <v>0.41763704286223025</v>
      </c>
      <c r="L5" s="130">
        <f>AD5/I5</f>
        <v>0.23329547848697091</v>
      </c>
      <c r="M5" s="131">
        <f>Z5</f>
        <v>16.058</v>
      </c>
      <c r="N5" s="132">
        <f>AE5*100/W5</f>
        <v>1.3360534010267058</v>
      </c>
      <c r="O5" s="132">
        <f>AF5*100/W5</f>
        <v>62.177869817012073</v>
      </c>
      <c r="P5" s="227">
        <f>AK5</f>
        <v>28</v>
      </c>
      <c r="Q5" s="228">
        <f>AE5</f>
        <v>13</v>
      </c>
      <c r="R5" s="228">
        <f>AF5</f>
        <v>605</v>
      </c>
      <c r="T5">
        <v>509</v>
      </c>
      <c r="U5">
        <v>7476</v>
      </c>
      <c r="V5" t="s">
        <v>297</v>
      </c>
      <c r="W5">
        <v>973.01499999999999</v>
      </c>
      <c r="X5">
        <v>466.47500000000002</v>
      </c>
      <c r="Y5">
        <v>2.0859999999999999</v>
      </c>
      <c r="Z5">
        <v>16.058</v>
      </c>
      <c r="AA5">
        <v>73.411648999999997</v>
      </c>
      <c r="AB5">
        <v>1.9872050000000001</v>
      </c>
      <c r="AC5">
        <v>30.659424000000001</v>
      </c>
      <c r="AD5" s="1">
        <v>227</v>
      </c>
      <c r="AE5">
        <v>13</v>
      </c>
      <c r="AF5">
        <v>605</v>
      </c>
      <c r="AG5">
        <v>73</v>
      </c>
      <c r="AH5">
        <v>13.254231000000001</v>
      </c>
      <c r="AI5">
        <v>239.9</v>
      </c>
      <c r="AJ5">
        <v>0</v>
      </c>
      <c r="AK5">
        <v>28</v>
      </c>
      <c r="AL5">
        <v>10051</v>
      </c>
      <c r="AM5" t="s">
        <v>298</v>
      </c>
      <c r="AN5" t="s">
        <v>512</v>
      </c>
      <c r="AO5">
        <v>396.20299999999997</v>
      </c>
      <c r="AR5" t="s">
        <v>119</v>
      </c>
      <c r="AS5" t="s">
        <v>124</v>
      </c>
      <c r="AT5" t="s">
        <v>264</v>
      </c>
      <c r="AU5" t="s">
        <v>297</v>
      </c>
      <c r="AV5" t="s">
        <v>48</v>
      </c>
      <c r="AW5">
        <v>3</v>
      </c>
      <c r="BB5">
        <v>0.77434692320414522</v>
      </c>
      <c r="BC5" t="s">
        <v>70</v>
      </c>
      <c r="BF5" t="s">
        <v>119</v>
      </c>
      <c r="BG5" t="s">
        <v>124</v>
      </c>
      <c r="BH5" t="s">
        <v>297</v>
      </c>
      <c r="BI5">
        <v>7476</v>
      </c>
      <c r="BJ5">
        <v>3</v>
      </c>
      <c r="BK5" t="s">
        <v>264</v>
      </c>
      <c r="BL5" t="s">
        <v>270</v>
      </c>
      <c r="BM5">
        <v>0.77434692320414522</v>
      </c>
      <c r="BN5" t="s">
        <v>70</v>
      </c>
      <c r="BO5" t="s">
        <v>197</v>
      </c>
      <c r="BP5">
        <v>973.01499999999999</v>
      </c>
    </row>
    <row r="6" spans="1:68" ht="16.5">
      <c r="A6" s="104" t="str">
        <f t="shared" ref="A6:A7" si="0">BF6</f>
        <v>명진교통</v>
      </c>
      <c r="B6" s="105" t="str">
        <f t="shared" ref="B6:B7" si="1">BH6</f>
        <v>강부원</v>
      </c>
      <c r="C6" s="106" t="str">
        <f t="shared" ref="C6:C7" si="2">BN6</f>
        <v>S</v>
      </c>
      <c r="D6" s="107">
        <f t="shared" ref="D6:D7" si="3">BM6</f>
        <v>1.0222727272727272</v>
      </c>
      <c r="E6" s="108">
        <f t="shared" ref="E6:E7" si="4">U6</f>
        <v>2521</v>
      </c>
      <c r="F6" s="109" t="str">
        <f t="shared" ref="F6:F7" si="5">BG6</f>
        <v>순환52</v>
      </c>
      <c r="G6" s="110" t="str">
        <f t="shared" ref="G6:G7" si="6">BK6</f>
        <v>71바5720</v>
      </c>
      <c r="H6" s="111">
        <f t="shared" ref="H6:H7" si="7">BJ6</f>
        <v>1</v>
      </c>
      <c r="I6" s="112">
        <f t="shared" ref="I6:I7" si="8">BP6</f>
        <v>2243.7660000000001</v>
      </c>
      <c r="J6" s="113">
        <f t="shared" ref="J6:J7" si="9">AB6/AA6</f>
        <v>8.024537472312564E-3</v>
      </c>
      <c r="K6" s="113">
        <f t="shared" ref="K6:K7" si="10">AC6/AA6</f>
        <v>0.37904840497795989</v>
      </c>
      <c r="L6" s="113">
        <f t="shared" ref="L6:L7" si="11">AD6/I6</f>
        <v>0.13192106485257374</v>
      </c>
      <c r="M6" s="114">
        <f t="shared" ref="M6:M7" si="12">Z6</f>
        <v>10.164999999999999</v>
      </c>
      <c r="N6" s="115">
        <f t="shared" ref="N6:N7" si="13">AE6*100/W6</f>
        <v>4.4567927315058702E-2</v>
      </c>
      <c r="O6" s="115">
        <f t="shared" ref="O6:O7" si="14">AF6*100/W6</f>
        <v>0.66851890972588046</v>
      </c>
      <c r="P6" s="229">
        <f t="shared" ref="P6:P7" si="15">AK6</f>
        <v>48</v>
      </c>
      <c r="Q6" s="230">
        <f t="shared" ref="Q6:Q7" si="16">AE6</f>
        <v>1</v>
      </c>
      <c r="R6" s="230">
        <f t="shared" ref="R6:R7" si="17">AF6</f>
        <v>15</v>
      </c>
      <c r="T6">
        <v>509</v>
      </c>
      <c r="U6">
        <v>2521</v>
      </c>
      <c r="V6" t="s">
        <v>299</v>
      </c>
      <c r="W6">
        <v>2243.7660000000001</v>
      </c>
      <c r="X6">
        <v>997.61599999999999</v>
      </c>
      <c r="Y6">
        <v>2.2490000000000001</v>
      </c>
      <c r="Z6">
        <v>10.164999999999999</v>
      </c>
      <c r="AA6">
        <v>165.045525</v>
      </c>
      <c r="AB6">
        <v>1.324414</v>
      </c>
      <c r="AC6">
        <v>62.560243</v>
      </c>
      <c r="AD6" s="1">
        <v>296</v>
      </c>
      <c r="AE6">
        <v>1</v>
      </c>
      <c r="AF6">
        <v>15</v>
      </c>
      <c r="AG6">
        <v>64</v>
      </c>
      <c r="AH6">
        <v>13.59483</v>
      </c>
      <c r="AI6">
        <v>3</v>
      </c>
      <c r="AJ6">
        <v>0</v>
      </c>
      <c r="AK6">
        <v>48</v>
      </c>
      <c r="AL6">
        <v>31841</v>
      </c>
      <c r="AM6" t="s">
        <v>300</v>
      </c>
      <c r="AN6" t="s">
        <v>513</v>
      </c>
      <c r="AO6">
        <v>2243.7660000000001</v>
      </c>
      <c r="AR6" t="s">
        <v>119</v>
      </c>
      <c r="AS6" t="s">
        <v>126</v>
      </c>
      <c r="AT6" t="s">
        <v>294</v>
      </c>
      <c r="AU6" t="s">
        <v>299</v>
      </c>
      <c r="AV6" t="s">
        <v>48</v>
      </c>
      <c r="AW6">
        <v>1</v>
      </c>
      <c r="BB6">
        <v>1.0222727272727272</v>
      </c>
      <c r="BC6" t="s">
        <v>71</v>
      </c>
      <c r="BF6" t="s">
        <v>119</v>
      </c>
      <c r="BG6" s="5" t="s">
        <v>126</v>
      </c>
      <c r="BH6" t="s">
        <v>299</v>
      </c>
      <c r="BI6">
        <v>2521</v>
      </c>
      <c r="BJ6">
        <v>1</v>
      </c>
      <c r="BK6" t="s">
        <v>294</v>
      </c>
      <c r="BL6" t="s">
        <v>179</v>
      </c>
      <c r="BM6">
        <v>1.0222727272727272</v>
      </c>
      <c r="BN6" t="s">
        <v>71</v>
      </c>
      <c r="BO6" t="s">
        <v>181</v>
      </c>
      <c r="BP6">
        <v>2243.7660000000001</v>
      </c>
    </row>
    <row r="7" spans="1:68" ht="16.5">
      <c r="A7" s="121" t="str">
        <f t="shared" si="0"/>
        <v>명진교통</v>
      </c>
      <c r="B7" s="122" t="str">
        <f t="shared" si="1"/>
        <v>고복수</v>
      </c>
      <c r="C7" s="123" t="str">
        <f t="shared" si="2"/>
        <v>B</v>
      </c>
      <c r="D7" s="124">
        <f t="shared" si="3"/>
        <v>0.91062771506589546</v>
      </c>
      <c r="E7" s="125">
        <f t="shared" si="4"/>
        <v>7172</v>
      </c>
      <c r="F7" s="126" t="str">
        <f t="shared" si="5"/>
        <v>522</v>
      </c>
      <c r="G7" s="127" t="str">
        <f t="shared" si="6"/>
        <v>71바5715</v>
      </c>
      <c r="H7" s="128">
        <f t="shared" si="7"/>
        <v>2</v>
      </c>
      <c r="I7" s="129">
        <f t="shared" si="8"/>
        <v>2517.1949999999997</v>
      </c>
      <c r="J7" s="130">
        <f t="shared" si="9"/>
        <v>1.4797657069457515E-2</v>
      </c>
      <c r="K7" s="130">
        <f t="shared" si="10"/>
        <v>0.43132285080855359</v>
      </c>
      <c r="L7" s="130">
        <f t="shared" si="11"/>
        <v>0.16367424851868848</v>
      </c>
      <c r="M7" s="131">
        <f t="shared" si="12"/>
        <v>6.5810000000000004</v>
      </c>
      <c r="N7" s="132">
        <f t="shared" si="13"/>
        <v>7.9453518698392456E-2</v>
      </c>
      <c r="O7" s="132">
        <f t="shared" si="14"/>
        <v>3.0192337105389133</v>
      </c>
      <c r="P7" s="227">
        <f t="shared" si="15"/>
        <v>102</v>
      </c>
      <c r="Q7" s="228">
        <f t="shared" si="16"/>
        <v>2</v>
      </c>
      <c r="R7" s="228">
        <f t="shared" si="17"/>
        <v>76</v>
      </c>
      <c r="T7">
        <v>509</v>
      </c>
      <c r="U7">
        <v>7172</v>
      </c>
      <c r="V7" t="s">
        <v>301</v>
      </c>
      <c r="W7">
        <v>2517.1950000000002</v>
      </c>
      <c r="X7">
        <v>1205.058</v>
      </c>
      <c r="Y7">
        <v>2.089</v>
      </c>
      <c r="Z7">
        <v>6.5810000000000004</v>
      </c>
      <c r="AA7">
        <v>192.70942600000001</v>
      </c>
      <c r="AB7">
        <v>2.851648</v>
      </c>
      <c r="AC7">
        <v>83.119979000000001</v>
      </c>
      <c r="AD7" s="1">
        <v>412</v>
      </c>
      <c r="AE7">
        <v>2</v>
      </c>
      <c r="AF7">
        <v>76</v>
      </c>
      <c r="AG7">
        <v>73</v>
      </c>
      <c r="AH7">
        <v>13.062127</v>
      </c>
      <c r="AI7">
        <v>536.4</v>
      </c>
      <c r="AJ7">
        <v>0</v>
      </c>
      <c r="AK7">
        <v>102</v>
      </c>
      <c r="AL7">
        <v>54384</v>
      </c>
      <c r="AM7" t="s">
        <v>302</v>
      </c>
      <c r="AN7" t="s">
        <v>514</v>
      </c>
      <c r="AO7">
        <v>2423.2249999999999</v>
      </c>
      <c r="AR7" t="s">
        <v>119</v>
      </c>
      <c r="AS7" t="s">
        <v>120</v>
      </c>
      <c r="AT7" t="s">
        <v>218</v>
      </c>
      <c r="AU7" t="s">
        <v>301</v>
      </c>
      <c r="AV7" t="s">
        <v>213</v>
      </c>
      <c r="AW7">
        <v>2</v>
      </c>
      <c r="BB7">
        <v>0.91062771506589546</v>
      </c>
      <c r="BC7" t="s">
        <v>68</v>
      </c>
      <c r="BF7" t="s">
        <v>119</v>
      </c>
      <c r="BG7" t="s">
        <v>120</v>
      </c>
      <c r="BH7" t="s">
        <v>301</v>
      </c>
      <c r="BI7">
        <v>7172</v>
      </c>
      <c r="BJ7">
        <v>2</v>
      </c>
      <c r="BK7" t="s">
        <v>218</v>
      </c>
      <c r="BL7" t="s">
        <v>212</v>
      </c>
      <c r="BM7">
        <v>0.91062771506589546</v>
      </c>
      <c r="BN7" t="s">
        <v>68</v>
      </c>
      <c r="BO7" t="s">
        <v>180</v>
      </c>
      <c r="BP7">
        <v>2517.1949999999997</v>
      </c>
    </row>
    <row r="8" spans="1:68" ht="16.5">
      <c r="A8" s="104" t="str">
        <f t="shared" ref="A8:A71" si="18">BF8</f>
        <v>명진교통</v>
      </c>
      <c r="B8" s="105" t="str">
        <f t="shared" ref="B8:B71" si="19">BH8</f>
        <v>곽동석</v>
      </c>
      <c r="C8" s="106" t="str">
        <f t="shared" ref="C8:C71" si="20">BN8</f>
        <v>F</v>
      </c>
      <c r="D8" s="107">
        <f t="shared" ref="D8:D71" si="21">BM8</f>
        <v>0.78454545454545443</v>
      </c>
      <c r="E8" s="108">
        <f t="shared" ref="E8:E71" si="22">U8</f>
        <v>8234</v>
      </c>
      <c r="F8" s="109" t="str">
        <f t="shared" ref="F8:F71" si="23">BG8</f>
        <v>565</v>
      </c>
      <c r="G8" s="110" t="str">
        <f t="shared" ref="G8:G71" si="24">BK8</f>
        <v>71바5806</v>
      </c>
      <c r="H8" s="111">
        <f t="shared" ref="H8:H71" si="25">BJ8</f>
        <v>1</v>
      </c>
      <c r="I8" s="112">
        <f t="shared" ref="I8:I71" si="26">BP8</f>
        <v>1036.962</v>
      </c>
      <c r="J8" s="113">
        <f t="shared" ref="J8:J71" si="27">AB8/AA8</f>
        <v>2.0386038844407088E-2</v>
      </c>
      <c r="K8" s="113">
        <f t="shared" ref="K8:K71" si="28">AC8/AA8</f>
        <v>0.41065371998490813</v>
      </c>
      <c r="L8" s="113">
        <f t="shared" ref="L8:L71" si="29">AD8/I8</f>
        <v>0.10222168218314653</v>
      </c>
      <c r="M8" s="114">
        <f t="shared" ref="M8:M71" si="30">Z8</f>
        <v>9.6020000000000003</v>
      </c>
      <c r="N8" s="115">
        <f t="shared" ref="N8:N71" si="31">AE8*100/W8</f>
        <v>0.19240833666841117</v>
      </c>
      <c r="O8" s="115">
        <f t="shared" ref="O8:O71" si="32">AF8*100/W8</f>
        <v>15.392666933472896</v>
      </c>
      <c r="P8" s="229">
        <f t="shared" ref="P8:P71" si="33">AK8</f>
        <v>49</v>
      </c>
      <c r="Q8" s="230">
        <f t="shared" ref="Q8:Q71" si="34">AE8</f>
        <v>2</v>
      </c>
      <c r="R8" s="230">
        <f t="shared" ref="R8:R71" si="35">AF8</f>
        <v>160</v>
      </c>
      <c r="T8">
        <v>509</v>
      </c>
      <c r="U8">
        <v>8234</v>
      </c>
      <c r="V8" t="s">
        <v>303</v>
      </c>
      <c r="W8">
        <v>1039.4559999999999</v>
      </c>
      <c r="X8">
        <v>601.50800000000004</v>
      </c>
      <c r="Y8">
        <v>1.728</v>
      </c>
      <c r="Z8">
        <v>9.6020000000000003</v>
      </c>
      <c r="AA8">
        <v>80.241924999999995</v>
      </c>
      <c r="AB8">
        <v>1.635815</v>
      </c>
      <c r="AC8">
        <v>32.951644999999999</v>
      </c>
      <c r="AD8" s="1">
        <v>106</v>
      </c>
      <c r="AE8">
        <v>2</v>
      </c>
      <c r="AF8">
        <v>160</v>
      </c>
      <c r="AG8">
        <v>94</v>
      </c>
      <c r="AH8">
        <v>12.954026000000001</v>
      </c>
      <c r="AI8">
        <v>792.5</v>
      </c>
      <c r="AJ8">
        <v>20.399999999999999</v>
      </c>
      <c r="AK8">
        <v>49</v>
      </c>
      <c r="AL8">
        <v>20303</v>
      </c>
      <c r="AM8" t="s">
        <v>304</v>
      </c>
      <c r="AN8" t="s">
        <v>515</v>
      </c>
      <c r="AO8">
        <v>1036.962</v>
      </c>
      <c r="AR8" t="s">
        <v>119</v>
      </c>
      <c r="AS8" t="s">
        <v>121</v>
      </c>
      <c r="AT8" t="s">
        <v>232</v>
      </c>
      <c r="AU8" t="s">
        <v>303</v>
      </c>
      <c r="AV8" t="s">
        <v>213</v>
      </c>
      <c r="AW8">
        <v>1</v>
      </c>
      <c r="BB8">
        <v>0.78454545454545443</v>
      </c>
      <c r="BC8" t="s">
        <v>70</v>
      </c>
      <c r="BF8" t="s">
        <v>119</v>
      </c>
      <c r="BG8" s="5" t="s">
        <v>121</v>
      </c>
      <c r="BH8" t="s">
        <v>303</v>
      </c>
      <c r="BI8">
        <v>8234</v>
      </c>
      <c r="BJ8">
        <v>1</v>
      </c>
      <c r="BK8" t="s">
        <v>232</v>
      </c>
      <c r="BL8" t="s">
        <v>179</v>
      </c>
      <c r="BM8">
        <v>0.78454545454545443</v>
      </c>
      <c r="BN8" t="s">
        <v>70</v>
      </c>
      <c r="BO8" t="s">
        <v>197</v>
      </c>
      <c r="BP8">
        <v>1036.962</v>
      </c>
    </row>
    <row r="9" spans="1:68" ht="16.5">
      <c r="A9" s="121" t="str">
        <f t="shared" si="18"/>
        <v>명진교통</v>
      </c>
      <c r="B9" s="122" t="str">
        <f t="shared" si="19"/>
        <v>곽순근</v>
      </c>
      <c r="C9" s="123" t="str">
        <f t="shared" si="20"/>
        <v>D</v>
      </c>
      <c r="D9" s="124">
        <f t="shared" si="21"/>
        <v>0.84474129135779918</v>
      </c>
      <c r="E9" s="125">
        <f t="shared" si="22"/>
        <v>3244</v>
      </c>
      <c r="F9" s="126" t="str">
        <f t="shared" si="23"/>
        <v>585</v>
      </c>
      <c r="G9" s="127" t="str">
        <f t="shared" si="24"/>
        <v>71바7255</v>
      </c>
      <c r="H9" s="128">
        <f t="shared" si="25"/>
        <v>2</v>
      </c>
      <c r="I9" s="129">
        <f t="shared" si="26"/>
        <v>2320.8440000000001</v>
      </c>
      <c r="J9" s="130">
        <f t="shared" si="27"/>
        <v>3.4795736961314785E-2</v>
      </c>
      <c r="K9" s="130">
        <f t="shared" si="28"/>
        <v>0.36087101568974922</v>
      </c>
      <c r="L9" s="130">
        <f t="shared" si="29"/>
        <v>0.22577993178343739</v>
      </c>
      <c r="M9" s="131">
        <f t="shared" si="30"/>
        <v>12.978</v>
      </c>
      <c r="N9" s="132">
        <f t="shared" si="31"/>
        <v>0</v>
      </c>
      <c r="O9" s="132">
        <f t="shared" si="32"/>
        <v>1.6373353831623323</v>
      </c>
      <c r="P9" s="227">
        <f t="shared" si="33"/>
        <v>13</v>
      </c>
      <c r="Q9" s="228">
        <f t="shared" si="34"/>
        <v>0</v>
      </c>
      <c r="R9" s="228">
        <f t="shared" si="35"/>
        <v>38</v>
      </c>
      <c r="T9">
        <v>509</v>
      </c>
      <c r="U9">
        <v>3244</v>
      </c>
      <c r="V9" t="s">
        <v>305</v>
      </c>
      <c r="W9">
        <v>2320.8440000000001</v>
      </c>
      <c r="X9">
        <v>1099.0719999999999</v>
      </c>
      <c r="Y9">
        <v>2.1120000000000001</v>
      </c>
      <c r="Z9">
        <v>12.978</v>
      </c>
      <c r="AA9">
        <v>177.46242899999999</v>
      </c>
      <c r="AB9">
        <v>6.1749359999999998</v>
      </c>
      <c r="AC9">
        <v>64.041047000000006</v>
      </c>
      <c r="AD9" s="1">
        <v>524</v>
      </c>
      <c r="AE9">
        <v>0</v>
      </c>
      <c r="AF9">
        <v>38</v>
      </c>
      <c r="AG9">
        <v>76</v>
      </c>
      <c r="AH9">
        <v>13.077945</v>
      </c>
      <c r="AI9">
        <v>439.1</v>
      </c>
      <c r="AJ9">
        <v>0</v>
      </c>
      <c r="AK9">
        <v>13</v>
      </c>
      <c r="AL9">
        <v>2394</v>
      </c>
      <c r="AM9" t="s">
        <v>306</v>
      </c>
      <c r="AN9" t="s">
        <v>516</v>
      </c>
      <c r="AO9">
        <v>2228.9059999999999</v>
      </c>
      <c r="AR9" t="s">
        <v>119</v>
      </c>
      <c r="AS9" t="s">
        <v>122</v>
      </c>
      <c r="AT9" t="s">
        <v>241</v>
      </c>
      <c r="AU9" t="s">
        <v>305</v>
      </c>
      <c r="AV9" t="s">
        <v>48</v>
      </c>
      <c r="AW9">
        <v>2</v>
      </c>
      <c r="BB9">
        <v>0.84474129135779918</v>
      </c>
      <c r="BC9" t="s">
        <v>67</v>
      </c>
      <c r="BF9" t="s">
        <v>119</v>
      </c>
      <c r="BG9" t="s">
        <v>122</v>
      </c>
      <c r="BH9" t="s">
        <v>305</v>
      </c>
      <c r="BI9">
        <v>3244</v>
      </c>
      <c r="BJ9">
        <v>2</v>
      </c>
      <c r="BK9" t="s">
        <v>241</v>
      </c>
      <c r="BL9" t="s">
        <v>242</v>
      </c>
      <c r="BM9">
        <v>0.84474129135779918</v>
      </c>
      <c r="BN9" t="s">
        <v>67</v>
      </c>
      <c r="BO9" t="s">
        <v>184</v>
      </c>
      <c r="BP9">
        <v>2320.8440000000001</v>
      </c>
    </row>
    <row r="10" spans="1:68" ht="16.5">
      <c r="A10" s="104" t="str">
        <f t="shared" si="18"/>
        <v>명진교통</v>
      </c>
      <c r="B10" s="105" t="str">
        <f t="shared" si="19"/>
        <v>권오경</v>
      </c>
      <c r="C10" s="106" t="str">
        <f t="shared" si="20"/>
        <v>F</v>
      </c>
      <c r="D10" s="107">
        <f t="shared" si="21"/>
        <v>0.78841848919179125</v>
      </c>
      <c r="E10" s="108">
        <f t="shared" si="22"/>
        <v>4187</v>
      </c>
      <c r="F10" s="109" t="str">
        <f t="shared" si="23"/>
        <v>585</v>
      </c>
      <c r="G10" s="110" t="str">
        <f t="shared" si="24"/>
        <v>72바1948</v>
      </c>
      <c r="H10" s="111">
        <f t="shared" si="25"/>
        <v>2</v>
      </c>
      <c r="I10" s="112">
        <f t="shared" si="26"/>
        <v>2011.943</v>
      </c>
      <c r="J10" s="113">
        <f t="shared" si="27"/>
        <v>3.3893253285933157E-2</v>
      </c>
      <c r="K10" s="113">
        <f t="shared" si="28"/>
        <v>0.43042357186564395</v>
      </c>
      <c r="L10" s="113">
        <f t="shared" si="29"/>
        <v>8.7477627348289691E-2</v>
      </c>
      <c r="M10" s="114">
        <f t="shared" si="30"/>
        <v>12.901999999999999</v>
      </c>
      <c r="N10" s="115">
        <f t="shared" si="31"/>
        <v>0</v>
      </c>
      <c r="O10" s="115">
        <f t="shared" si="32"/>
        <v>7.7536987876893138</v>
      </c>
      <c r="P10" s="229">
        <f t="shared" si="33"/>
        <v>69</v>
      </c>
      <c r="Q10" s="230">
        <f t="shared" si="34"/>
        <v>0</v>
      </c>
      <c r="R10" s="230">
        <f t="shared" si="35"/>
        <v>156</v>
      </c>
      <c r="T10">
        <v>509</v>
      </c>
      <c r="U10">
        <v>4187</v>
      </c>
      <c r="V10" t="s">
        <v>307</v>
      </c>
      <c r="W10">
        <v>2011.943</v>
      </c>
      <c r="X10">
        <v>1020.604</v>
      </c>
      <c r="Y10">
        <v>1.9710000000000001</v>
      </c>
      <c r="Z10">
        <v>12.901999999999999</v>
      </c>
      <c r="AA10">
        <v>171.00134800000001</v>
      </c>
      <c r="AB10">
        <v>5.7957919999999996</v>
      </c>
      <c r="AC10">
        <v>73.603010999999995</v>
      </c>
      <c r="AD10" s="1">
        <v>176</v>
      </c>
      <c r="AE10">
        <v>0</v>
      </c>
      <c r="AF10">
        <v>156</v>
      </c>
      <c r="AG10">
        <v>77</v>
      </c>
      <c r="AH10">
        <v>11.765655000000001</v>
      </c>
      <c r="AI10">
        <v>234.1</v>
      </c>
      <c r="AJ10">
        <v>0</v>
      </c>
      <c r="AK10">
        <v>69</v>
      </c>
      <c r="AL10">
        <v>22531</v>
      </c>
      <c r="AM10" t="s">
        <v>308</v>
      </c>
      <c r="AN10" t="s">
        <v>517</v>
      </c>
      <c r="AO10">
        <v>1918.9449999999999</v>
      </c>
      <c r="AR10" t="s">
        <v>119</v>
      </c>
      <c r="AS10" t="s">
        <v>122</v>
      </c>
      <c r="AT10" t="s">
        <v>246</v>
      </c>
      <c r="AU10" t="s">
        <v>307</v>
      </c>
      <c r="AV10" t="s">
        <v>48</v>
      </c>
      <c r="AW10">
        <v>2</v>
      </c>
      <c r="BB10">
        <v>0.78841848919179125</v>
      </c>
      <c r="BC10" t="s">
        <v>70</v>
      </c>
      <c r="BF10" t="s">
        <v>119</v>
      </c>
      <c r="BG10" t="s">
        <v>122</v>
      </c>
      <c r="BH10" t="s">
        <v>307</v>
      </c>
      <c r="BI10">
        <v>4187</v>
      </c>
      <c r="BJ10">
        <v>2</v>
      </c>
      <c r="BK10" t="s">
        <v>246</v>
      </c>
      <c r="BL10" t="s">
        <v>239</v>
      </c>
      <c r="BM10">
        <v>0.78841848919179125</v>
      </c>
      <c r="BN10" t="s">
        <v>70</v>
      </c>
      <c r="BO10" t="s">
        <v>197</v>
      </c>
      <c r="BP10">
        <v>2011.943</v>
      </c>
    </row>
    <row r="11" spans="1:68" ht="16.5">
      <c r="A11" s="121" t="str">
        <f t="shared" si="18"/>
        <v>명진교통</v>
      </c>
      <c r="B11" s="122" t="str">
        <f t="shared" si="19"/>
        <v>김광만</v>
      </c>
      <c r="C11" s="123" t="str">
        <f t="shared" si="20"/>
        <v>D</v>
      </c>
      <c r="D11" s="124">
        <f t="shared" si="21"/>
        <v>0.82619047619047625</v>
      </c>
      <c r="E11" s="125">
        <f t="shared" si="22"/>
        <v>8205</v>
      </c>
      <c r="F11" s="126" t="str">
        <f t="shared" si="23"/>
        <v>522</v>
      </c>
      <c r="G11" s="127" t="str">
        <f t="shared" si="24"/>
        <v>71바5706</v>
      </c>
      <c r="H11" s="128">
        <f t="shared" si="25"/>
        <v>1</v>
      </c>
      <c r="I11" s="129">
        <f t="shared" si="26"/>
        <v>2568.0140000000001</v>
      </c>
      <c r="J11" s="130">
        <f t="shared" si="27"/>
        <v>1.9929652339323559E-3</v>
      </c>
      <c r="K11" s="130">
        <f t="shared" si="28"/>
        <v>0.45883359498903681</v>
      </c>
      <c r="L11" s="130">
        <f t="shared" si="29"/>
        <v>0.25077744903259874</v>
      </c>
      <c r="M11" s="131">
        <f t="shared" si="30"/>
        <v>16.771000000000001</v>
      </c>
      <c r="N11" s="132">
        <f t="shared" si="31"/>
        <v>0</v>
      </c>
      <c r="O11" s="132">
        <f t="shared" si="32"/>
        <v>6.8535451909530085</v>
      </c>
      <c r="P11" s="227">
        <f t="shared" si="33"/>
        <v>129</v>
      </c>
      <c r="Q11" s="228">
        <f t="shared" si="34"/>
        <v>0</v>
      </c>
      <c r="R11" s="228">
        <f t="shared" si="35"/>
        <v>176</v>
      </c>
      <c r="T11">
        <v>509</v>
      </c>
      <c r="U11">
        <v>8205</v>
      </c>
      <c r="V11" t="s">
        <v>309</v>
      </c>
      <c r="W11">
        <v>2568.0140000000001</v>
      </c>
      <c r="X11">
        <v>1480.252</v>
      </c>
      <c r="Y11">
        <v>1.7350000000000001</v>
      </c>
      <c r="Z11">
        <v>16.771000000000001</v>
      </c>
      <c r="AA11">
        <v>207.94692900000001</v>
      </c>
      <c r="AB11">
        <v>0.41443099999999999</v>
      </c>
      <c r="AC11">
        <v>95.413037000000003</v>
      </c>
      <c r="AD11" s="1">
        <v>644</v>
      </c>
      <c r="AE11">
        <v>0</v>
      </c>
      <c r="AF11">
        <v>176</v>
      </c>
      <c r="AG11">
        <v>88</v>
      </c>
      <c r="AH11">
        <v>12.349372000000001</v>
      </c>
      <c r="AI11">
        <v>2851.7</v>
      </c>
      <c r="AJ11">
        <v>41.5</v>
      </c>
      <c r="AK11">
        <v>129</v>
      </c>
      <c r="AL11">
        <v>91358</v>
      </c>
      <c r="AM11" t="s">
        <v>310</v>
      </c>
      <c r="AN11" t="s">
        <v>518</v>
      </c>
      <c r="AO11">
        <v>2568.0140000000001</v>
      </c>
      <c r="AR11" t="s">
        <v>119</v>
      </c>
      <c r="AS11" t="s">
        <v>120</v>
      </c>
      <c r="AT11" t="s">
        <v>209</v>
      </c>
      <c r="AU11" t="s">
        <v>309</v>
      </c>
      <c r="AV11" t="s">
        <v>48</v>
      </c>
      <c r="AW11">
        <v>1</v>
      </c>
      <c r="BB11">
        <v>0.82619047619047625</v>
      </c>
      <c r="BC11" t="s">
        <v>67</v>
      </c>
      <c r="BF11" t="s">
        <v>119</v>
      </c>
      <c r="BG11" t="s">
        <v>120</v>
      </c>
      <c r="BH11" t="s">
        <v>309</v>
      </c>
      <c r="BI11">
        <v>8205</v>
      </c>
      <c r="BJ11">
        <v>1</v>
      </c>
      <c r="BK11" t="s">
        <v>209</v>
      </c>
      <c r="BL11" t="s">
        <v>179</v>
      </c>
      <c r="BM11">
        <v>0.82619047619047625</v>
      </c>
      <c r="BN11" t="s">
        <v>67</v>
      </c>
      <c r="BO11" t="s">
        <v>184</v>
      </c>
      <c r="BP11">
        <v>2568.0140000000001</v>
      </c>
    </row>
    <row r="12" spans="1:68" ht="16.5">
      <c r="A12" s="104" t="str">
        <f t="shared" si="18"/>
        <v>명진교통</v>
      </c>
      <c r="B12" s="105" t="str">
        <f t="shared" si="19"/>
        <v>김국중</v>
      </c>
      <c r="C12" s="106" t="str">
        <f t="shared" si="20"/>
        <v>D</v>
      </c>
      <c r="D12" s="107">
        <f t="shared" si="21"/>
        <v>0.84681264784244481</v>
      </c>
      <c r="E12" s="108">
        <f t="shared" si="22"/>
        <v>2293</v>
      </c>
      <c r="F12" s="109" t="str">
        <f t="shared" si="23"/>
        <v>565</v>
      </c>
      <c r="G12" s="110" t="str">
        <f t="shared" si="24"/>
        <v>71바5805</v>
      </c>
      <c r="H12" s="111">
        <f t="shared" si="25"/>
        <v>5</v>
      </c>
      <c r="I12" s="112">
        <f t="shared" si="26"/>
        <v>1176.6979999999999</v>
      </c>
      <c r="J12" s="113">
        <f t="shared" si="27"/>
        <v>2.9053705932787114E-2</v>
      </c>
      <c r="K12" s="113">
        <f t="shared" si="28"/>
        <v>0.38575808910705728</v>
      </c>
      <c r="L12" s="113">
        <f t="shared" si="29"/>
        <v>0.14107273064116707</v>
      </c>
      <c r="M12" s="114">
        <f t="shared" si="30"/>
        <v>6.8760000000000003</v>
      </c>
      <c r="N12" s="115">
        <f t="shared" si="31"/>
        <v>0</v>
      </c>
      <c r="O12" s="115">
        <f t="shared" si="32"/>
        <v>7.9884558314877729</v>
      </c>
      <c r="P12" s="229">
        <f t="shared" si="33"/>
        <v>48</v>
      </c>
      <c r="Q12" s="230">
        <f t="shared" si="34"/>
        <v>0</v>
      </c>
      <c r="R12" s="230">
        <f t="shared" si="35"/>
        <v>94</v>
      </c>
      <c r="T12">
        <v>509</v>
      </c>
      <c r="U12">
        <v>2293</v>
      </c>
      <c r="V12" t="s">
        <v>311</v>
      </c>
      <c r="W12">
        <v>1176.6980000000001</v>
      </c>
      <c r="X12">
        <v>631.83600000000001</v>
      </c>
      <c r="Y12">
        <v>1.8620000000000001</v>
      </c>
      <c r="Z12">
        <v>6.8760000000000003</v>
      </c>
      <c r="AA12">
        <v>96.094970000000004</v>
      </c>
      <c r="AB12">
        <v>2.7919149999999999</v>
      </c>
      <c r="AC12">
        <v>37.069412</v>
      </c>
      <c r="AD12" s="1">
        <v>166</v>
      </c>
      <c r="AE12">
        <v>0</v>
      </c>
      <c r="AF12">
        <v>94</v>
      </c>
      <c r="AG12">
        <v>68</v>
      </c>
      <c r="AH12">
        <v>12.245157000000001</v>
      </c>
      <c r="AI12">
        <v>131.9</v>
      </c>
      <c r="AJ12">
        <v>0</v>
      </c>
      <c r="AK12">
        <v>48</v>
      </c>
      <c r="AL12">
        <v>16904</v>
      </c>
      <c r="AM12" t="s">
        <v>312</v>
      </c>
      <c r="AN12" t="s">
        <v>519</v>
      </c>
      <c r="AO12">
        <v>593.32399999999996</v>
      </c>
      <c r="AR12" t="s">
        <v>119</v>
      </c>
      <c r="AS12" t="s">
        <v>121</v>
      </c>
      <c r="AT12" t="s">
        <v>230</v>
      </c>
      <c r="AU12" t="s">
        <v>311</v>
      </c>
      <c r="AV12" t="s">
        <v>213</v>
      </c>
      <c r="AW12">
        <v>5</v>
      </c>
      <c r="BB12">
        <v>0.84681264784244481</v>
      </c>
      <c r="BC12" t="s">
        <v>67</v>
      </c>
      <c r="BF12" t="s">
        <v>119</v>
      </c>
      <c r="BG12" t="s">
        <v>121</v>
      </c>
      <c r="BH12" t="s">
        <v>311</v>
      </c>
      <c r="BI12">
        <v>2293</v>
      </c>
      <c r="BJ12">
        <v>5</v>
      </c>
      <c r="BK12" t="s">
        <v>230</v>
      </c>
      <c r="BL12" t="s">
        <v>503</v>
      </c>
      <c r="BM12">
        <v>0.84681264784244481</v>
      </c>
      <c r="BN12" t="s">
        <v>67</v>
      </c>
      <c r="BO12" t="s">
        <v>184</v>
      </c>
      <c r="BP12">
        <v>1176.6979999999999</v>
      </c>
    </row>
    <row r="13" spans="1:68" ht="16.5">
      <c r="A13" s="121" t="str">
        <f t="shared" si="18"/>
        <v>명진교통</v>
      </c>
      <c r="B13" s="122" t="str">
        <f t="shared" si="19"/>
        <v>김기남</v>
      </c>
      <c r="C13" s="123" t="str">
        <f t="shared" si="20"/>
        <v>A</v>
      </c>
      <c r="D13" s="124">
        <f t="shared" si="21"/>
        <v>0.96222222222222209</v>
      </c>
      <c r="E13" s="125">
        <f t="shared" si="22"/>
        <v>3838</v>
      </c>
      <c r="F13" s="126" t="str">
        <f t="shared" si="23"/>
        <v>592</v>
      </c>
      <c r="G13" s="127" t="str">
        <f t="shared" si="24"/>
        <v>71바5352</v>
      </c>
      <c r="H13" s="128">
        <f t="shared" si="25"/>
        <v>1</v>
      </c>
      <c r="I13" s="129">
        <f t="shared" si="26"/>
        <v>2274.2579999999998</v>
      </c>
      <c r="J13" s="130">
        <f t="shared" si="27"/>
        <v>1.7916379445596393E-2</v>
      </c>
      <c r="K13" s="130">
        <f t="shared" si="28"/>
        <v>0.34017820574797208</v>
      </c>
      <c r="L13" s="130">
        <f t="shared" si="29"/>
        <v>0.31966469943163883</v>
      </c>
      <c r="M13" s="131">
        <f t="shared" si="30"/>
        <v>11.089</v>
      </c>
      <c r="N13" s="132">
        <f t="shared" si="31"/>
        <v>0.87940770132500368</v>
      </c>
      <c r="O13" s="132">
        <f t="shared" si="32"/>
        <v>2.7701342591737617</v>
      </c>
      <c r="P13" s="227">
        <f t="shared" si="33"/>
        <v>16</v>
      </c>
      <c r="Q13" s="228">
        <f t="shared" si="34"/>
        <v>20</v>
      </c>
      <c r="R13" s="228">
        <f t="shared" si="35"/>
        <v>63</v>
      </c>
      <c r="T13">
        <v>509</v>
      </c>
      <c r="U13">
        <v>3838</v>
      </c>
      <c r="V13" t="s">
        <v>313</v>
      </c>
      <c r="W13">
        <v>2274.2579999999998</v>
      </c>
      <c r="X13">
        <v>875.53300000000002</v>
      </c>
      <c r="Y13">
        <v>2.5979999999999999</v>
      </c>
      <c r="Z13">
        <v>11.089</v>
      </c>
      <c r="AA13">
        <v>153.812996</v>
      </c>
      <c r="AB13">
        <v>2.7557719999999999</v>
      </c>
      <c r="AC13">
        <v>52.323829000000003</v>
      </c>
      <c r="AD13" s="1">
        <v>727</v>
      </c>
      <c r="AE13">
        <v>20</v>
      </c>
      <c r="AF13">
        <v>63</v>
      </c>
      <c r="AG13">
        <v>62</v>
      </c>
      <c r="AH13">
        <v>14.785863000000001</v>
      </c>
      <c r="AI13">
        <v>0</v>
      </c>
      <c r="AJ13">
        <v>0</v>
      </c>
      <c r="AK13">
        <v>16</v>
      </c>
      <c r="AL13">
        <v>2168</v>
      </c>
      <c r="AM13" t="s">
        <v>314</v>
      </c>
      <c r="AN13" t="s">
        <v>520</v>
      </c>
      <c r="AO13">
        <v>2274.2579999999998</v>
      </c>
      <c r="AR13" t="s">
        <v>119</v>
      </c>
      <c r="AS13" t="s">
        <v>124</v>
      </c>
      <c r="AT13" t="s">
        <v>264</v>
      </c>
      <c r="AU13" t="s">
        <v>313</v>
      </c>
      <c r="AV13" t="s">
        <v>48</v>
      </c>
      <c r="AW13">
        <v>1</v>
      </c>
      <c r="BB13">
        <v>0.96222222222222209</v>
      </c>
      <c r="BC13" t="s">
        <v>66</v>
      </c>
      <c r="BF13" t="s">
        <v>119</v>
      </c>
      <c r="BG13" t="s">
        <v>124</v>
      </c>
      <c r="BH13" t="s">
        <v>313</v>
      </c>
      <c r="BI13">
        <v>3838</v>
      </c>
      <c r="BJ13">
        <v>1</v>
      </c>
      <c r="BK13" t="s">
        <v>264</v>
      </c>
      <c r="BL13" t="s">
        <v>179</v>
      </c>
      <c r="BM13">
        <v>0.96222222222222209</v>
      </c>
      <c r="BN13" t="s">
        <v>66</v>
      </c>
      <c r="BO13" t="s">
        <v>183</v>
      </c>
      <c r="BP13">
        <v>2274.2579999999998</v>
      </c>
    </row>
    <row r="14" spans="1:68" ht="16.5">
      <c r="A14" s="104" t="str">
        <f t="shared" si="18"/>
        <v>명진교통</v>
      </c>
      <c r="B14" s="105" t="str">
        <f t="shared" si="19"/>
        <v>김남룡</v>
      </c>
      <c r="C14" s="106" t="str">
        <f t="shared" si="20"/>
        <v>C</v>
      </c>
      <c r="D14" s="107">
        <f t="shared" si="21"/>
        <v>0.88050896637138876</v>
      </c>
      <c r="E14" s="108">
        <f t="shared" si="22"/>
        <v>1330</v>
      </c>
      <c r="F14" s="109" t="str">
        <f t="shared" si="23"/>
        <v>592</v>
      </c>
      <c r="G14" s="110" t="str">
        <f t="shared" si="24"/>
        <v>71바5363</v>
      </c>
      <c r="H14" s="111">
        <f t="shared" si="25"/>
        <v>3</v>
      </c>
      <c r="I14" s="112">
        <f t="shared" si="26"/>
        <v>375.779</v>
      </c>
      <c r="J14" s="113">
        <f t="shared" si="27"/>
        <v>3.8840881606847483E-2</v>
      </c>
      <c r="K14" s="113">
        <f t="shared" si="28"/>
        <v>0.41368728245865338</v>
      </c>
      <c r="L14" s="113">
        <f t="shared" si="29"/>
        <v>0.26345272088115623</v>
      </c>
      <c r="M14" s="114">
        <f t="shared" si="30"/>
        <v>13.628</v>
      </c>
      <c r="N14" s="115">
        <f t="shared" si="31"/>
        <v>0</v>
      </c>
      <c r="O14" s="115">
        <f t="shared" si="32"/>
        <v>8.5181495739742132</v>
      </c>
      <c r="P14" s="229">
        <f t="shared" si="33"/>
        <v>16</v>
      </c>
      <c r="Q14" s="230">
        <f t="shared" si="34"/>
        <v>0</v>
      </c>
      <c r="R14" s="230">
        <f t="shared" si="35"/>
        <v>36</v>
      </c>
      <c r="T14">
        <v>509</v>
      </c>
      <c r="U14">
        <v>1330</v>
      </c>
      <c r="V14" t="s">
        <v>315</v>
      </c>
      <c r="W14">
        <v>422.62700000000001</v>
      </c>
      <c r="X14">
        <v>187.131</v>
      </c>
      <c r="Y14">
        <v>2.258</v>
      </c>
      <c r="Z14">
        <v>13.628</v>
      </c>
      <c r="AA14">
        <v>31.188324000000001</v>
      </c>
      <c r="AB14">
        <v>1.211382</v>
      </c>
      <c r="AC14">
        <v>12.902213</v>
      </c>
      <c r="AD14" s="1">
        <v>99</v>
      </c>
      <c r="AE14">
        <v>0</v>
      </c>
      <c r="AF14">
        <v>36</v>
      </c>
      <c r="AG14">
        <v>72</v>
      </c>
      <c r="AH14">
        <v>13.550808</v>
      </c>
      <c r="AI14">
        <v>9.4</v>
      </c>
      <c r="AJ14">
        <v>0</v>
      </c>
      <c r="AK14">
        <v>16</v>
      </c>
      <c r="AL14">
        <v>7817</v>
      </c>
      <c r="AM14" t="s">
        <v>316</v>
      </c>
      <c r="AN14" t="s">
        <v>521</v>
      </c>
      <c r="AO14">
        <v>157.16399999999999</v>
      </c>
      <c r="AR14" t="s">
        <v>119</v>
      </c>
      <c r="AS14" t="s">
        <v>124</v>
      </c>
      <c r="AT14" t="s">
        <v>277</v>
      </c>
      <c r="AU14" t="s">
        <v>315</v>
      </c>
      <c r="AV14" t="s">
        <v>48</v>
      </c>
      <c r="AW14">
        <v>3</v>
      </c>
      <c r="BB14">
        <v>0.88050896637138876</v>
      </c>
      <c r="BC14" t="s">
        <v>69</v>
      </c>
      <c r="BF14" t="s">
        <v>119</v>
      </c>
      <c r="BG14" t="s">
        <v>124</v>
      </c>
      <c r="BH14" t="s">
        <v>315</v>
      </c>
      <c r="BI14">
        <v>1330</v>
      </c>
      <c r="BJ14">
        <v>3</v>
      </c>
      <c r="BK14" t="s">
        <v>277</v>
      </c>
      <c r="BL14" t="s">
        <v>270</v>
      </c>
      <c r="BM14">
        <v>0.88050896637138876</v>
      </c>
      <c r="BN14" t="s">
        <v>69</v>
      </c>
      <c r="BO14" t="s">
        <v>182</v>
      </c>
      <c r="BP14">
        <v>375.779</v>
      </c>
    </row>
    <row r="15" spans="1:68" ht="16.5">
      <c r="A15" s="121" t="str">
        <f t="shared" si="18"/>
        <v>명진교통</v>
      </c>
      <c r="B15" s="122" t="str">
        <f t="shared" si="19"/>
        <v>김민경</v>
      </c>
      <c r="C15" s="123" t="str">
        <f t="shared" si="20"/>
        <v>B</v>
      </c>
      <c r="D15" s="124">
        <f t="shared" si="21"/>
        <v>0.93358050034533813</v>
      </c>
      <c r="E15" s="125">
        <f t="shared" si="22"/>
        <v>1211</v>
      </c>
      <c r="F15" s="126" t="str">
        <f t="shared" si="23"/>
        <v>592</v>
      </c>
      <c r="G15" s="127" t="str">
        <f t="shared" si="24"/>
        <v>71바5355</v>
      </c>
      <c r="H15" s="128">
        <f t="shared" si="25"/>
        <v>2</v>
      </c>
      <c r="I15" s="129">
        <f t="shared" si="26"/>
        <v>907.05500000000006</v>
      </c>
      <c r="J15" s="130">
        <f t="shared" si="27"/>
        <v>1.7495513557499245E-2</v>
      </c>
      <c r="K15" s="130">
        <f t="shared" si="28"/>
        <v>0.36363058648414237</v>
      </c>
      <c r="L15" s="130">
        <f t="shared" si="29"/>
        <v>0.2403382374828428</v>
      </c>
      <c r="M15" s="131">
        <f t="shared" si="30"/>
        <v>11.294</v>
      </c>
      <c r="N15" s="132">
        <f t="shared" si="31"/>
        <v>0.11024689792790957</v>
      </c>
      <c r="O15" s="132">
        <f t="shared" si="32"/>
        <v>11.575924282430504</v>
      </c>
      <c r="P15" s="227">
        <f t="shared" si="33"/>
        <v>6</v>
      </c>
      <c r="Q15" s="228">
        <f t="shared" si="34"/>
        <v>1</v>
      </c>
      <c r="R15" s="228">
        <f t="shared" si="35"/>
        <v>105</v>
      </c>
      <c r="T15">
        <v>509</v>
      </c>
      <c r="U15">
        <v>1211</v>
      </c>
      <c r="V15" t="s">
        <v>317</v>
      </c>
      <c r="W15">
        <v>907.05499999999995</v>
      </c>
      <c r="X15">
        <v>360.62799999999999</v>
      </c>
      <c r="Y15">
        <v>2.5150000000000001</v>
      </c>
      <c r="Z15">
        <v>11.294</v>
      </c>
      <c r="AA15">
        <v>63.888036</v>
      </c>
      <c r="AB15">
        <v>1.1177539999999999</v>
      </c>
      <c r="AC15">
        <v>23.231643999999999</v>
      </c>
      <c r="AD15" s="1">
        <v>218</v>
      </c>
      <c r="AE15">
        <v>1</v>
      </c>
      <c r="AF15">
        <v>105</v>
      </c>
      <c r="AG15">
        <v>63</v>
      </c>
      <c r="AH15">
        <v>14.197571999999999</v>
      </c>
      <c r="AI15">
        <v>0</v>
      </c>
      <c r="AJ15">
        <v>0</v>
      </c>
      <c r="AK15">
        <v>6</v>
      </c>
      <c r="AL15">
        <v>1661</v>
      </c>
      <c r="AM15" t="s">
        <v>318</v>
      </c>
      <c r="AN15" t="s">
        <v>522</v>
      </c>
      <c r="AO15">
        <v>792.79600000000005</v>
      </c>
      <c r="AR15" t="s">
        <v>119</v>
      </c>
      <c r="AS15" t="s">
        <v>124</v>
      </c>
      <c r="AT15" t="s">
        <v>270</v>
      </c>
      <c r="AU15" t="s">
        <v>317</v>
      </c>
      <c r="AV15" t="s">
        <v>48</v>
      </c>
      <c r="AW15">
        <v>2</v>
      </c>
      <c r="BB15">
        <v>0.93358050034533813</v>
      </c>
      <c r="BC15" t="s">
        <v>68</v>
      </c>
      <c r="BF15" t="s">
        <v>119</v>
      </c>
      <c r="BG15" s="5" t="s">
        <v>124</v>
      </c>
      <c r="BH15" t="s">
        <v>317</v>
      </c>
      <c r="BI15">
        <v>1211</v>
      </c>
      <c r="BJ15">
        <v>2</v>
      </c>
      <c r="BK15" t="s">
        <v>270</v>
      </c>
      <c r="BL15" t="s">
        <v>277</v>
      </c>
      <c r="BM15">
        <v>0.93358050034533813</v>
      </c>
      <c r="BN15" t="s">
        <v>68</v>
      </c>
      <c r="BO15" t="s">
        <v>180</v>
      </c>
      <c r="BP15">
        <v>907.05500000000006</v>
      </c>
    </row>
    <row r="16" spans="1:68" ht="16.5">
      <c r="A16" s="104" t="str">
        <f t="shared" si="18"/>
        <v>명진교통</v>
      </c>
      <c r="B16" s="105" t="str">
        <f t="shared" si="19"/>
        <v>김상범</v>
      </c>
      <c r="C16" s="106" t="str">
        <f t="shared" si="20"/>
        <v>C</v>
      </c>
      <c r="D16" s="107">
        <f t="shared" si="21"/>
        <v>0.88054484040175729</v>
      </c>
      <c r="E16" s="108">
        <f t="shared" si="22"/>
        <v>3277</v>
      </c>
      <c r="F16" s="109" t="str">
        <f t="shared" si="23"/>
        <v>565</v>
      </c>
      <c r="G16" s="110" t="str">
        <f t="shared" si="24"/>
        <v>71바5807</v>
      </c>
      <c r="H16" s="111">
        <f t="shared" si="25"/>
        <v>2</v>
      </c>
      <c r="I16" s="112">
        <f t="shared" si="26"/>
        <v>2378.4780000000001</v>
      </c>
      <c r="J16" s="113">
        <f t="shared" si="27"/>
        <v>2.0454105407197443E-2</v>
      </c>
      <c r="K16" s="113">
        <f t="shared" si="28"/>
        <v>0.41995626270636721</v>
      </c>
      <c r="L16" s="113">
        <f t="shared" si="29"/>
        <v>0.1290741390082229</v>
      </c>
      <c r="M16" s="114">
        <f t="shared" si="30"/>
        <v>6.694</v>
      </c>
      <c r="N16" s="115">
        <f t="shared" si="31"/>
        <v>8.4087386976040984E-2</v>
      </c>
      <c r="O16" s="115">
        <f t="shared" si="32"/>
        <v>16.565215234280071</v>
      </c>
      <c r="P16" s="229">
        <f t="shared" si="33"/>
        <v>118</v>
      </c>
      <c r="Q16" s="230">
        <f t="shared" si="34"/>
        <v>2</v>
      </c>
      <c r="R16" s="230">
        <f t="shared" si="35"/>
        <v>394</v>
      </c>
      <c r="T16">
        <v>509</v>
      </c>
      <c r="U16">
        <v>3277</v>
      </c>
      <c r="V16" t="s">
        <v>523</v>
      </c>
      <c r="W16">
        <v>2378.4780000000001</v>
      </c>
      <c r="X16">
        <v>1228.7560000000001</v>
      </c>
      <c r="Y16">
        <v>1.9359999999999999</v>
      </c>
      <c r="Z16">
        <v>6.694</v>
      </c>
      <c r="AA16">
        <v>201.38328799999999</v>
      </c>
      <c r="AB16">
        <v>4.1191149999999999</v>
      </c>
      <c r="AC16">
        <v>84.572173000000006</v>
      </c>
      <c r="AD16" s="1">
        <v>307</v>
      </c>
      <c r="AE16">
        <v>2</v>
      </c>
      <c r="AF16">
        <v>394</v>
      </c>
      <c r="AG16">
        <v>85</v>
      </c>
      <c r="AH16">
        <v>11.810701</v>
      </c>
      <c r="AI16">
        <v>1085.3</v>
      </c>
      <c r="AJ16">
        <v>7.9</v>
      </c>
      <c r="AK16">
        <v>118</v>
      </c>
      <c r="AL16">
        <v>34858</v>
      </c>
      <c r="AM16" t="s">
        <v>524</v>
      </c>
      <c r="AN16" t="s">
        <v>525</v>
      </c>
      <c r="AO16">
        <v>2302.5100000000002</v>
      </c>
      <c r="AR16" t="s">
        <v>119</v>
      </c>
      <c r="AS16" t="s">
        <v>121</v>
      </c>
      <c r="AT16" t="s">
        <v>503</v>
      </c>
      <c r="AU16" t="s">
        <v>523</v>
      </c>
      <c r="AV16" t="s">
        <v>213</v>
      </c>
      <c r="AW16">
        <v>2</v>
      </c>
      <c r="BB16">
        <v>0.88054484040175729</v>
      </c>
      <c r="BC16" t="s">
        <v>69</v>
      </c>
      <c r="BF16" t="s">
        <v>119</v>
      </c>
      <c r="BG16" t="s">
        <v>121</v>
      </c>
      <c r="BH16" t="s">
        <v>523</v>
      </c>
      <c r="BI16">
        <v>3277</v>
      </c>
      <c r="BJ16">
        <v>2</v>
      </c>
      <c r="BK16" t="s">
        <v>503</v>
      </c>
      <c r="BL16" t="s">
        <v>226</v>
      </c>
      <c r="BM16">
        <v>0.88054484040175729</v>
      </c>
      <c r="BN16" t="s">
        <v>69</v>
      </c>
      <c r="BO16" t="s">
        <v>182</v>
      </c>
      <c r="BP16">
        <v>2378.4780000000001</v>
      </c>
    </row>
    <row r="17" spans="1:68" ht="16.5">
      <c r="A17" s="121" t="str">
        <f t="shared" si="18"/>
        <v>명진교통</v>
      </c>
      <c r="B17" s="122" t="str">
        <f t="shared" si="19"/>
        <v>김서신</v>
      </c>
      <c r="C17" s="123" t="str">
        <f t="shared" si="20"/>
        <v>F</v>
      </c>
      <c r="D17" s="124">
        <f t="shared" si="21"/>
        <v>0.75280734354650058</v>
      </c>
      <c r="E17" s="125">
        <f t="shared" si="22"/>
        <v>8708</v>
      </c>
      <c r="F17" s="126" t="str">
        <f t="shared" si="23"/>
        <v>585</v>
      </c>
      <c r="G17" s="127" t="str">
        <f t="shared" si="24"/>
        <v>71바7257</v>
      </c>
      <c r="H17" s="128">
        <f t="shared" si="25"/>
        <v>6</v>
      </c>
      <c r="I17" s="129">
        <f t="shared" si="26"/>
        <v>1823.443</v>
      </c>
      <c r="J17" s="130">
        <f t="shared" si="27"/>
        <v>2.319497873262465E-2</v>
      </c>
      <c r="K17" s="130">
        <f t="shared" si="28"/>
        <v>0.45713759895407552</v>
      </c>
      <c r="L17" s="130">
        <f t="shared" si="29"/>
        <v>0.23362397398767057</v>
      </c>
      <c r="M17" s="131">
        <f t="shared" si="30"/>
        <v>14.33</v>
      </c>
      <c r="N17" s="132">
        <f t="shared" si="31"/>
        <v>0</v>
      </c>
      <c r="O17" s="132">
        <f t="shared" si="32"/>
        <v>12.50381832610068</v>
      </c>
      <c r="P17" s="227">
        <f t="shared" si="33"/>
        <v>121</v>
      </c>
      <c r="Q17" s="228">
        <f t="shared" si="34"/>
        <v>0</v>
      </c>
      <c r="R17" s="228">
        <f t="shared" si="35"/>
        <v>228</v>
      </c>
      <c r="T17">
        <v>509</v>
      </c>
      <c r="U17">
        <v>8708</v>
      </c>
      <c r="V17" t="s">
        <v>319</v>
      </c>
      <c r="W17">
        <v>1823.443</v>
      </c>
      <c r="X17">
        <v>968.25</v>
      </c>
      <c r="Y17">
        <v>1.883</v>
      </c>
      <c r="Z17">
        <v>14.33</v>
      </c>
      <c r="AA17">
        <v>157.70775399999999</v>
      </c>
      <c r="AB17">
        <v>3.6580279999999998</v>
      </c>
      <c r="AC17">
        <v>72.094144</v>
      </c>
      <c r="AD17" s="1">
        <v>426</v>
      </c>
      <c r="AE17">
        <v>0</v>
      </c>
      <c r="AF17">
        <v>228</v>
      </c>
      <c r="AG17">
        <v>88</v>
      </c>
      <c r="AH17">
        <v>11.562163999999999</v>
      </c>
      <c r="AI17">
        <v>466.4</v>
      </c>
      <c r="AJ17">
        <v>7</v>
      </c>
      <c r="AK17">
        <v>121</v>
      </c>
      <c r="AL17">
        <v>45908</v>
      </c>
      <c r="AM17" t="s">
        <v>320</v>
      </c>
      <c r="AN17" t="s">
        <v>526</v>
      </c>
      <c r="AO17">
        <v>414.37599999999998</v>
      </c>
      <c r="AR17" t="s">
        <v>119</v>
      </c>
      <c r="AS17" t="s">
        <v>122</v>
      </c>
      <c r="AT17" t="s">
        <v>242</v>
      </c>
      <c r="AU17" t="s">
        <v>319</v>
      </c>
      <c r="AV17" t="s">
        <v>48</v>
      </c>
      <c r="AW17">
        <v>6</v>
      </c>
      <c r="BB17">
        <v>0.75280734354650058</v>
      </c>
      <c r="BC17" t="s">
        <v>70</v>
      </c>
      <c r="BF17" t="s">
        <v>119</v>
      </c>
      <c r="BG17" t="s">
        <v>122</v>
      </c>
      <c r="BH17" t="s">
        <v>319</v>
      </c>
      <c r="BI17">
        <v>8708</v>
      </c>
      <c r="BJ17">
        <v>6</v>
      </c>
      <c r="BK17" t="s">
        <v>242</v>
      </c>
      <c r="BL17" t="s">
        <v>244</v>
      </c>
      <c r="BM17">
        <v>0.75280734354650058</v>
      </c>
      <c r="BN17" t="s">
        <v>70</v>
      </c>
      <c r="BO17" t="s">
        <v>197</v>
      </c>
      <c r="BP17">
        <v>1823.443</v>
      </c>
    </row>
    <row r="18" spans="1:68" ht="16.5">
      <c r="A18" s="104" t="str">
        <f t="shared" si="18"/>
        <v>명진교통</v>
      </c>
      <c r="B18" s="105" t="str">
        <f t="shared" si="19"/>
        <v>김성용</v>
      </c>
      <c r="C18" s="106" t="str">
        <f t="shared" si="20"/>
        <v>F</v>
      </c>
      <c r="D18" s="107">
        <f t="shared" si="21"/>
        <v>0.7725629649800223</v>
      </c>
      <c r="E18" s="108">
        <f t="shared" si="22"/>
        <v>7697</v>
      </c>
      <c r="F18" s="109" t="str">
        <f t="shared" si="23"/>
        <v>522</v>
      </c>
      <c r="G18" s="110" t="str">
        <f t="shared" si="24"/>
        <v>71바5702</v>
      </c>
      <c r="H18" s="111">
        <f t="shared" si="25"/>
        <v>4</v>
      </c>
      <c r="I18" s="112">
        <f t="shared" si="26"/>
        <v>1981.3679999999999</v>
      </c>
      <c r="J18" s="113">
        <f t="shared" si="27"/>
        <v>1.3618432798343374E-2</v>
      </c>
      <c r="K18" s="113">
        <f t="shared" si="28"/>
        <v>0.44854945175927941</v>
      </c>
      <c r="L18" s="113">
        <f t="shared" si="29"/>
        <v>0.20188072079492553</v>
      </c>
      <c r="M18" s="114">
        <f t="shared" si="30"/>
        <v>15.304</v>
      </c>
      <c r="N18" s="115">
        <f t="shared" si="31"/>
        <v>0.10094036039746276</v>
      </c>
      <c r="O18" s="115">
        <f t="shared" si="32"/>
        <v>3.7347933347061222</v>
      </c>
      <c r="P18" s="229">
        <f t="shared" si="33"/>
        <v>105</v>
      </c>
      <c r="Q18" s="230">
        <f t="shared" si="34"/>
        <v>2</v>
      </c>
      <c r="R18" s="230">
        <f t="shared" si="35"/>
        <v>74</v>
      </c>
      <c r="T18">
        <v>509</v>
      </c>
      <c r="U18">
        <v>7697</v>
      </c>
      <c r="V18" t="s">
        <v>321</v>
      </c>
      <c r="W18">
        <v>1981.3679999999999</v>
      </c>
      <c r="X18">
        <v>1136.67</v>
      </c>
      <c r="Y18">
        <v>1.7430000000000001</v>
      </c>
      <c r="Z18">
        <v>15.304</v>
      </c>
      <c r="AA18">
        <v>155.30303900000001</v>
      </c>
      <c r="AB18">
        <v>2.1149840000000002</v>
      </c>
      <c r="AC18">
        <v>69.661092999999994</v>
      </c>
      <c r="AD18" s="1">
        <v>400</v>
      </c>
      <c r="AE18">
        <v>2</v>
      </c>
      <c r="AF18">
        <v>74</v>
      </c>
      <c r="AG18">
        <v>98</v>
      </c>
      <c r="AH18">
        <v>12.758076000000001</v>
      </c>
      <c r="AI18">
        <v>3142</v>
      </c>
      <c r="AJ18">
        <v>160.69999999999999</v>
      </c>
      <c r="AK18">
        <v>105</v>
      </c>
      <c r="AL18">
        <v>65580</v>
      </c>
      <c r="AM18" t="s">
        <v>322</v>
      </c>
      <c r="AN18" t="s">
        <v>527</v>
      </c>
      <c r="AO18">
        <v>1491.922</v>
      </c>
      <c r="AR18" t="s">
        <v>119</v>
      </c>
      <c r="AS18" t="s">
        <v>120</v>
      </c>
      <c r="AT18" t="s">
        <v>206</v>
      </c>
      <c r="AU18" t="s">
        <v>321</v>
      </c>
      <c r="AV18" t="s">
        <v>48</v>
      </c>
      <c r="AW18">
        <v>4</v>
      </c>
      <c r="BB18">
        <v>0.7725629649800223</v>
      </c>
      <c r="BC18" t="s">
        <v>70</v>
      </c>
      <c r="BF18" t="s">
        <v>119</v>
      </c>
      <c r="BG18" t="s">
        <v>120</v>
      </c>
      <c r="BH18" t="s">
        <v>321</v>
      </c>
      <c r="BI18">
        <v>7697</v>
      </c>
      <c r="BJ18">
        <v>4</v>
      </c>
      <c r="BK18" t="s">
        <v>206</v>
      </c>
      <c r="BL18" t="s">
        <v>295</v>
      </c>
      <c r="BM18">
        <v>0.7725629649800223</v>
      </c>
      <c r="BN18" t="s">
        <v>70</v>
      </c>
      <c r="BO18" t="s">
        <v>197</v>
      </c>
      <c r="BP18">
        <v>1981.3679999999999</v>
      </c>
    </row>
    <row r="19" spans="1:68" ht="16.5">
      <c r="A19" s="121" t="str">
        <f t="shared" si="18"/>
        <v>명진교통</v>
      </c>
      <c r="B19" s="122" t="str">
        <f t="shared" si="19"/>
        <v>김성호</v>
      </c>
      <c r="C19" s="123" t="str">
        <f t="shared" si="20"/>
        <v>F</v>
      </c>
      <c r="D19" s="124">
        <f t="shared" si="21"/>
        <v>0.79861060608483903</v>
      </c>
      <c r="E19" s="125">
        <f t="shared" si="22"/>
        <v>2211</v>
      </c>
      <c r="F19" s="126" t="str">
        <f t="shared" si="23"/>
        <v>522</v>
      </c>
      <c r="G19" s="127" t="str">
        <f t="shared" si="24"/>
        <v>71바5710</v>
      </c>
      <c r="H19" s="128">
        <f t="shared" si="25"/>
        <v>8</v>
      </c>
      <c r="I19" s="129">
        <f t="shared" si="26"/>
        <v>1589.1160000000002</v>
      </c>
      <c r="J19" s="130">
        <f t="shared" si="27"/>
        <v>8.4843316975771986E-3</v>
      </c>
      <c r="K19" s="130">
        <f t="shared" si="28"/>
        <v>0.4547113802522631</v>
      </c>
      <c r="L19" s="130">
        <f t="shared" si="29"/>
        <v>0.20136981818822539</v>
      </c>
      <c r="M19" s="131">
        <f t="shared" si="30"/>
        <v>14.954000000000001</v>
      </c>
      <c r="N19" s="132">
        <f t="shared" si="31"/>
        <v>0</v>
      </c>
      <c r="O19" s="132">
        <f t="shared" si="32"/>
        <v>12.963182045867011</v>
      </c>
      <c r="P19" s="227">
        <f t="shared" si="33"/>
        <v>71</v>
      </c>
      <c r="Q19" s="228">
        <f t="shared" si="34"/>
        <v>0</v>
      </c>
      <c r="R19" s="228">
        <f t="shared" si="35"/>
        <v>206</v>
      </c>
      <c r="T19">
        <v>509</v>
      </c>
      <c r="U19">
        <v>2211</v>
      </c>
      <c r="V19" t="s">
        <v>323</v>
      </c>
      <c r="W19">
        <v>1589.116</v>
      </c>
      <c r="X19">
        <v>895.73800000000006</v>
      </c>
      <c r="Y19">
        <v>1.774</v>
      </c>
      <c r="Z19">
        <v>14.954000000000001</v>
      </c>
      <c r="AA19">
        <v>120.023596</v>
      </c>
      <c r="AB19">
        <v>1.0183199999999999</v>
      </c>
      <c r="AC19">
        <v>54.576095000000002</v>
      </c>
      <c r="AD19" s="1">
        <v>320</v>
      </c>
      <c r="AE19">
        <v>0</v>
      </c>
      <c r="AF19">
        <v>206</v>
      </c>
      <c r="AG19">
        <v>93</v>
      </c>
      <c r="AH19">
        <v>13.240029</v>
      </c>
      <c r="AI19">
        <v>1376.8</v>
      </c>
      <c r="AJ19">
        <v>34.4</v>
      </c>
      <c r="AK19">
        <v>71</v>
      </c>
      <c r="AL19">
        <v>39863</v>
      </c>
      <c r="AM19" t="s">
        <v>324</v>
      </c>
      <c r="AN19" t="s">
        <v>528</v>
      </c>
      <c r="AO19">
        <v>394.714</v>
      </c>
      <c r="AR19" t="s">
        <v>119</v>
      </c>
      <c r="AS19" t="s">
        <v>120</v>
      </c>
      <c r="AT19" t="s">
        <v>212</v>
      </c>
      <c r="AU19" t="s">
        <v>323</v>
      </c>
      <c r="AV19" t="s">
        <v>213</v>
      </c>
      <c r="AW19">
        <v>8</v>
      </c>
      <c r="BB19">
        <v>0.79861060608483903</v>
      </c>
      <c r="BC19" t="s">
        <v>70</v>
      </c>
      <c r="BF19" t="s">
        <v>119</v>
      </c>
      <c r="BG19" t="s">
        <v>120</v>
      </c>
      <c r="BH19" t="s">
        <v>323</v>
      </c>
      <c r="BI19">
        <v>2211</v>
      </c>
      <c r="BJ19">
        <v>8</v>
      </c>
      <c r="BK19" t="s">
        <v>212</v>
      </c>
      <c r="BL19" t="s">
        <v>290</v>
      </c>
      <c r="BM19">
        <v>0.79861060608483903</v>
      </c>
      <c r="BN19" t="s">
        <v>70</v>
      </c>
      <c r="BO19" t="s">
        <v>197</v>
      </c>
      <c r="BP19">
        <v>1589.1160000000002</v>
      </c>
    </row>
    <row r="20" spans="1:68" ht="16.5">
      <c r="A20" s="104" t="str">
        <f t="shared" si="18"/>
        <v>명진교통</v>
      </c>
      <c r="B20" s="105" t="str">
        <f t="shared" si="19"/>
        <v>김양수</v>
      </c>
      <c r="C20" s="106" t="str">
        <f t="shared" si="20"/>
        <v>B</v>
      </c>
      <c r="D20" s="107">
        <f t="shared" si="21"/>
        <v>0.90118164090745401</v>
      </c>
      <c r="E20" s="108">
        <f t="shared" si="22"/>
        <v>8405</v>
      </c>
      <c r="F20" s="109" t="str">
        <f t="shared" si="23"/>
        <v>585</v>
      </c>
      <c r="G20" s="110" t="str">
        <f t="shared" si="24"/>
        <v>71바7257</v>
      </c>
      <c r="H20" s="111">
        <f t="shared" si="25"/>
        <v>6</v>
      </c>
      <c r="I20" s="112">
        <f t="shared" si="26"/>
        <v>1559.4570000000001</v>
      </c>
      <c r="J20" s="113">
        <f t="shared" si="27"/>
        <v>2.5047839131872987E-2</v>
      </c>
      <c r="K20" s="113">
        <f t="shared" si="28"/>
        <v>0.34462824156738209</v>
      </c>
      <c r="L20" s="113">
        <f t="shared" si="29"/>
        <v>0.19942839077961108</v>
      </c>
      <c r="M20" s="114">
        <f t="shared" si="30"/>
        <v>10.435</v>
      </c>
      <c r="N20" s="115">
        <f t="shared" si="31"/>
        <v>0</v>
      </c>
      <c r="O20" s="115">
        <f t="shared" si="32"/>
        <v>3.5909935317229009</v>
      </c>
      <c r="P20" s="229">
        <f t="shared" si="33"/>
        <v>0</v>
      </c>
      <c r="Q20" s="230">
        <f t="shared" si="34"/>
        <v>0</v>
      </c>
      <c r="R20" s="230">
        <f t="shared" si="35"/>
        <v>56</v>
      </c>
      <c r="T20">
        <v>509</v>
      </c>
      <c r="U20">
        <v>8405</v>
      </c>
      <c r="V20" t="s">
        <v>325</v>
      </c>
      <c r="W20">
        <v>1559.4570000000001</v>
      </c>
      <c r="X20">
        <v>687.26700000000005</v>
      </c>
      <c r="Y20">
        <v>2.2690000000000001</v>
      </c>
      <c r="Z20">
        <v>10.435</v>
      </c>
      <c r="AA20">
        <v>115.388277</v>
      </c>
      <c r="AB20">
        <v>2.8902269999999999</v>
      </c>
      <c r="AC20">
        <v>39.766058999999998</v>
      </c>
      <c r="AD20" s="1">
        <v>311</v>
      </c>
      <c r="AE20">
        <v>0</v>
      </c>
      <c r="AF20">
        <v>56</v>
      </c>
      <c r="AG20">
        <v>68</v>
      </c>
      <c r="AH20">
        <v>13.514865</v>
      </c>
      <c r="AI20">
        <v>112.2</v>
      </c>
      <c r="AJ20">
        <v>0</v>
      </c>
      <c r="AK20">
        <v>0</v>
      </c>
      <c r="AL20">
        <v>0</v>
      </c>
      <c r="AM20" t="s">
        <v>326</v>
      </c>
      <c r="AN20" t="s">
        <v>529</v>
      </c>
      <c r="AO20">
        <v>522.53200000000004</v>
      </c>
      <c r="AR20" t="s">
        <v>119</v>
      </c>
      <c r="AS20" t="s">
        <v>122</v>
      </c>
      <c r="AT20" t="s">
        <v>242</v>
      </c>
      <c r="AU20" t="s">
        <v>325</v>
      </c>
      <c r="AV20" t="s">
        <v>48</v>
      </c>
      <c r="AW20">
        <v>6</v>
      </c>
      <c r="BB20">
        <v>0.90118164090745401</v>
      </c>
      <c r="BC20" t="s">
        <v>68</v>
      </c>
      <c r="BF20" t="s">
        <v>119</v>
      </c>
      <c r="BG20" s="5" t="s">
        <v>122</v>
      </c>
      <c r="BH20" t="s">
        <v>325</v>
      </c>
      <c r="BI20">
        <v>8405</v>
      </c>
      <c r="BJ20">
        <v>6</v>
      </c>
      <c r="BK20" t="s">
        <v>242</v>
      </c>
      <c r="BL20" t="s">
        <v>237</v>
      </c>
      <c r="BM20">
        <v>0.90118164090745401</v>
      </c>
      <c r="BN20" t="s">
        <v>68</v>
      </c>
      <c r="BO20" t="s">
        <v>180</v>
      </c>
      <c r="BP20">
        <v>1559.4570000000001</v>
      </c>
    </row>
    <row r="21" spans="1:68" ht="16.5">
      <c r="A21" s="121" t="str">
        <f t="shared" si="18"/>
        <v>명진교통</v>
      </c>
      <c r="B21" s="122" t="str">
        <f t="shared" si="19"/>
        <v>김영태</v>
      </c>
      <c r="C21" s="123" t="str">
        <f t="shared" si="20"/>
        <v>F</v>
      </c>
      <c r="D21" s="124">
        <f t="shared" si="21"/>
        <v>0.79423076923076918</v>
      </c>
      <c r="E21" s="125">
        <f t="shared" si="22"/>
        <v>8855</v>
      </c>
      <c r="F21" s="126" t="str">
        <f t="shared" si="23"/>
        <v>596</v>
      </c>
      <c r="G21" s="127" t="str">
        <f t="shared" si="24"/>
        <v>71바5360</v>
      </c>
      <c r="H21" s="128">
        <f t="shared" si="25"/>
        <v>1</v>
      </c>
      <c r="I21" s="129">
        <f t="shared" si="26"/>
        <v>2175.384</v>
      </c>
      <c r="J21" s="130">
        <f t="shared" si="27"/>
        <v>3.5960734414184688E-2</v>
      </c>
      <c r="K21" s="130">
        <f t="shared" si="28"/>
        <v>0.36794858316288681</v>
      </c>
      <c r="L21" s="130">
        <f t="shared" si="29"/>
        <v>0.20640034127308099</v>
      </c>
      <c r="M21" s="131">
        <f t="shared" si="30"/>
        <v>8.5950000000000006</v>
      </c>
      <c r="N21" s="132">
        <f t="shared" si="31"/>
        <v>1.1951912857683977</v>
      </c>
      <c r="O21" s="132">
        <f t="shared" si="32"/>
        <v>5.2404540991383586</v>
      </c>
      <c r="P21" s="227">
        <f t="shared" si="33"/>
        <v>46</v>
      </c>
      <c r="Q21" s="228">
        <f t="shared" si="34"/>
        <v>26</v>
      </c>
      <c r="R21" s="228">
        <f t="shared" si="35"/>
        <v>114</v>
      </c>
      <c r="T21">
        <v>509</v>
      </c>
      <c r="U21">
        <v>8855</v>
      </c>
      <c r="V21" t="s">
        <v>327</v>
      </c>
      <c r="W21">
        <v>2175.384</v>
      </c>
      <c r="X21">
        <v>1053.5709999999999</v>
      </c>
      <c r="Y21">
        <v>2.0649999999999999</v>
      </c>
      <c r="Z21">
        <v>8.5950000000000006</v>
      </c>
      <c r="AA21">
        <v>180.20991799999999</v>
      </c>
      <c r="AB21">
        <v>6.4804810000000002</v>
      </c>
      <c r="AC21">
        <v>66.307984000000005</v>
      </c>
      <c r="AD21" s="1">
        <v>449</v>
      </c>
      <c r="AE21">
        <v>26</v>
      </c>
      <c r="AF21">
        <v>114</v>
      </c>
      <c r="AG21">
        <v>67</v>
      </c>
      <c r="AH21">
        <v>12.071388000000001</v>
      </c>
      <c r="AI21">
        <v>28.1</v>
      </c>
      <c r="AJ21">
        <v>0</v>
      </c>
      <c r="AK21">
        <v>46</v>
      </c>
      <c r="AL21">
        <v>26164</v>
      </c>
      <c r="AM21" t="s">
        <v>328</v>
      </c>
      <c r="AN21" t="s">
        <v>530</v>
      </c>
      <c r="AO21">
        <v>2175.384</v>
      </c>
      <c r="AR21" t="s">
        <v>119</v>
      </c>
      <c r="AS21" t="s">
        <v>285</v>
      </c>
      <c r="AT21" t="s">
        <v>286</v>
      </c>
      <c r="AU21" t="s">
        <v>327</v>
      </c>
      <c r="AV21" t="s">
        <v>48</v>
      </c>
      <c r="AW21">
        <v>1</v>
      </c>
      <c r="BB21">
        <v>0.79423076923076918</v>
      </c>
      <c r="BC21" t="s">
        <v>70</v>
      </c>
      <c r="BF21" t="s">
        <v>119</v>
      </c>
      <c r="BG21" t="s">
        <v>285</v>
      </c>
      <c r="BH21" t="s">
        <v>327</v>
      </c>
      <c r="BI21">
        <v>8855</v>
      </c>
      <c r="BJ21">
        <v>1</v>
      </c>
      <c r="BK21" t="s">
        <v>286</v>
      </c>
      <c r="BL21" t="s">
        <v>179</v>
      </c>
      <c r="BM21">
        <v>0.79423076923076918</v>
      </c>
      <c r="BN21" t="s">
        <v>70</v>
      </c>
      <c r="BO21" t="s">
        <v>197</v>
      </c>
      <c r="BP21">
        <v>2175.384</v>
      </c>
    </row>
    <row r="22" spans="1:68" ht="16.5">
      <c r="A22" s="104" t="str">
        <f t="shared" si="18"/>
        <v>명진교통</v>
      </c>
      <c r="B22" s="105" t="str">
        <f t="shared" si="19"/>
        <v>김용규</v>
      </c>
      <c r="C22" s="106" t="str">
        <f t="shared" si="20"/>
        <v>A</v>
      </c>
      <c r="D22" s="107">
        <f t="shared" si="21"/>
        <v>0.99702626301689157</v>
      </c>
      <c r="E22" s="108">
        <f t="shared" si="22"/>
        <v>5508</v>
      </c>
      <c r="F22" s="109" t="str">
        <f t="shared" si="23"/>
        <v>순환52</v>
      </c>
      <c r="G22" s="110" t="str">
        <f t="shared" si="24"/>
        <v>71바5720</v>
      </c>
      <c r="H22" s="111">
        <f t="shared" si="25"/>
        <v>2</v>
      </c>
      <c r="I22" s="112">
        <f t="shared" si="26"/>
        <v>3072.4189999999999</v>
      </c>
      <c r="J22" s="113">
        <f t="shared" si="27"/>
        <v>1.5146377930924878E-2</v>
      </c>
      <c r="K22" s="113">
        <f t="shared" si="28"/>
        <v>0.34846326627207241</v>
      </c>
      <c r="L22" s="113">
        <f t="shared" si="29"/>
        <v>0.14581344536666385</v>
      </c>
      <c r="M22" s="114">
        <f t="shared" si="30"/>
        <v>11.946</v>
      </c>
      <c r="N22" s="115">
        <f t="shared" si="31"/>
        <v>0</v>
      </c>
      <c r="O22" s="115">
        <f t="shared" si="32"/>
        <v>5.3052659809746006</v>
      </c>
      <c r="P22" s="229">
        <f t="shared" si="33"/>
        <v>26</v>
      </c>
      <c r="Q22" s="230">
        <f t="shared" si="34"/>
        <v>0</v>
      </c>
      <c r="R22" s="230">
        <f t="shared" si="35"/>
        <v>163</v>
      </c>
      <c r="T22">
        <v>509</v>
      </c>
      <c r="U22">
        <v>5508</v>
      </c>
      <c r="V22" t="s">
        <v>329</v>
      </c>
      <c r="W22">
        <v>3072.4189999999999</v>
      </c>
      <c r="X22">
        <v>1398.2370000000001</v>
      </c>
      <c r="Y22">
        <v>2.1970000000000001</v>
      </c>
      <c r="Z22">
        <v>11.946</v>
      </c>
      <c r="AA22">
        <v>201.804089</v>
      </c>
      <c r="AB22">
        <v>3.0566010000000001</v>
      </c>
      <c r="AC22">
        <v>70.321312000000006</v>
      </c>
      <c r="AD22" s="1">
        <v>448</v>
      </c>
      <c r="AE22">
        <v>0</v>
      </c>
      <c r="AF22">
        <v>163</v>
      </c>
      <c r="AG22">
        <v>80</v>
      </c>
      <c r="AH22">
        <v>15.22476</v>
      </c>
      <c r="AI22">
        <v>858.5</v>
      </c>
      <c r="AJ22">
        <v>0</v>
      </c>
      <c r="AK22">
        <v>26</v>
      </c>
      <c r="AL22">
        <v>8961</v>
      </c>
      <c r="AM22" t="s">
        <v>330</v>
      </c>
      <c r="AN22" t="s">
        <v>531</v>
      </c>
      <c r="AO22">
        <v>2949.6320000000001</v>
      </c>
      <c r="AR22" t="s">
        <v>119</v>
      </c>
      <c r="AS22" t="s">
        <v>126</v>
      </c>
      <c r="AT22" t="s">
        <v>294</v>
      </c>
      <c r="AU22" t="s">
        <v>329</v>
      </c>
      <c r="AV22" t="s">
        <v>48</v>
      </c>
      <c r="AW22">
        <v>2</v>
      </c>
      <c r="BB22">
        <v>0.99702626301689157</v>
      </c>
      <c r="BC22" t="s">
        <v>66</v>
      </c>
      <c r="BF22" t="s">
        <v>119</v>
      </c>
      <c r="BG22" t="s">
        <v>126</v>
      </c>
      <c r="BH22" t="s">
        <v>329</v>
      </c>
      <c r="BI22">
        <v>5508</v>
      </c>
      <c r="BJ22">
        <v>2</v>
      </c>
      <c r="BK22" t="s">
        <v>294</v>
      </c>
      <c r="BL22" t="s">
        <v>290</v>
      </c>
      <c r="BM22">
        <v>0.99702626301689157</v>
      </c>
      <c r="BN22" t="s">
        <v>66</v>
      </c>
      <c r="BO22" t="s">
        <v>183</v>
      </c>
      <c r="BP22">
        <v>3072.4189999999999</v>
      </c>
    </row>
    <row r="23" spans="1:68" ht="16.5">
      <c r="A23" s="121" t="str">
        <f t="shared" si="18"/>
        <v>명진교통</v>
      </c>
      <c r="B23" s="122" t="str">
        <f t="shared" si="19"/>
        <v>김응환</v>
      </c>
      <c r="C23" s="123" t="str">
        <f t="shared" si="20"/>
        <v>B</v>
      </c>
      <c r="D23" s="124">
        <f t="shared" si="21"/>
        <v>0.92363636363636359</v>
      </c>
      <c r="E23" s="125">
        <f t="shared" si="22"/>
        <v>5657</v>
      </c>
      <c r="F23" s="126" t="str">
        <f t="shared" si="23"/>
        <v>565</v>
      </c>
      <c r="G23" s="127" t="str">
        <f t="shared" si="24"/>
        <v>71바5802</v>
      </c>
      <c r="H23" s="128">
        <f t="shared" si="25"/>
        <v>1</v>
      </c>
      <c r="I23" s="129">
        <f t="shared" si="26"/>
        <v>1963.9680000000001</v>
      </c>
      <c r="J23" s="130">
        <f t="shared" si="27"/>
        <v>9.2706573579503914E-3</v>
      </c>
      <c r="K23" s="130">
        <f t="shared" si="28"/>
        <v>0.33088574172741164</v>
      </c>
      <c r="L23" s="130">
        <f t="shared" si="29"/>
        <v>0.146132727213478</v>
      </c>
      <c r="M23" s="131">
        <f t="shared" si="30"/>
        <v>3.4740000000000002</v>
      </c>
      <c r="N23" s="132">
        <f t="shared" si="31"/>
        <v>0</v>
      </c>
      <c r="O23" s="132">
        <f t="shared" si="32"/>
        <v>1.8839410825430964</v>
      </c>
      <c r="P23" s="227">
        <f t="shared" si="33"/>
        <v>33</v>
      </c>
      <c r="Q23" s="228">
        <f t="shared" si="34"/>
        <v>0</v>
      </c>
      <c r="R23" s="228">
        <f t="shared" si="35"/>
        <v>37</v>
      </c>
      <c r="T23">
        <v>509</v>
      </c>
      <c r="U23">
        <v>5657</v>
      </c>
      <c r="V23" t="s">
        <v>331</v>
      </c>
      <c r="W23">
        <v>1963.9680000000001</v>
      </c>
      <c r="X23">
        <v>966.57</v>
      </c>
      <c r="Y23">
        <v>2.032</v>
      </c>
      <c r="Z23">
        <v>3.4740000000000002</v>
      </c>
      <c r="AA23">
        <v>155.23300499999999</v>
      </c>
      <c r="AB23">
        <v>1.4391119999999999</v>
      </c>
      <c r="AC23">
        <v>51.364387999999998</v>
      </c>
      <c r="AD23" s="1">
        <v>287</v>
      </c>
      <c r="AE23">
        <v>0</v>
      </c>
      <c r="AF23">
        <v>37</v>
      </c>
      <c r="AG23">
        <v>85</v>
      </c>
      <c r="AH23">
        <v>12.651742</v>
      </c>
      <c r="AI23">
        <v>176.8</v>
      </c>
      <c r="AJ23">
        <v>10.8</v>
      </c>
      <c r="AK23">
        <v>33</v>
      </c>
      <c r="AL23">
        <v>10398</v>
      </c>
      <c r="AM23" t="s">
        <v>332</v>
      </c>
      <c r="AN23" t="s">
        <v>532</v>
      </c>
      <c r="AO23">
        <v>1963.9680000000001</v>
      </c>
      <c r="AR23" t="s">
        <v>119</v>
      </c>
      <c r="AS23" t="s">
        <v>121</v>
      </c>
      <c r="AT23" t="s">
        <v>226</v>
      </c>
      <c r="AU23" t="s">
        <v>331</v>
      </c>
      <c r="AV23" t="s">
        <v>213</v>
      </c>
      <c r="AW23">
        <v>1</v>
      </c>
      <c r="BB23">
        <v>0.92363636363636359</v>
      </c>
      <c r="BC23" t="s">
        <v>68</v>
      </c>
      <c r="BF23" t="s">
        <v>119</v>
      </c>
      <c r="BG23" t="s">
        <v>121</v>
      </c>
      <c r="BH23" t="s">
        <v>331</v>
      </c>
      <c r="BI23">
        <v>5657</v>
      </c>
      <c r="BJ23">
        <v>1</v>
      </c>
      <c r="BK23" t="s">
        <v>226</v>
      </c>
      <c r="BL23" t="s">
        <v>179</v>
      </c>
      <c r="BM23">
        <v>0.92363636363636359</v>
      </c>
      <c r="BN23" t="s">
        <v>68</v>
      </c>
      <c r="BO23" t="s">
        <v>180</v>
      </c>
      <c r="BP23">
        <v>1963.9680000000001</v>
      </c>
    </row>
    <row r="24" spans="1:68" ht="16.5">
      <c r="A24" s="104" t="str">
        <f t="shared" si="18"/>
        <v>명진교통</v>
      </c>
      <c r="B24" s="105" t="str">
        <f t="shared" si="19"/>
        <v>김철</v>
      </c>
      <c r="C24" s="106" t="str">
        <f t="shared" si="20"/>
        <v>F</v>
      </c>
      <c r="D24" s="107">
        <f t="shared" si="21"/>
        <v>0.73653861236573204</v>
      </c>
      <c r="E24" s="108">
        <f t="shared" si="22"/>
        <v>1357</v>
      </c>
      <c r="F24" s="109" t="str">
        <f t="shared" si="23"/>
        <v>591</v>
      </c>
      <c r="G24" s="110" t="str">
        <f t="shared" si="24"/>
        <v>72바1869</v>
      </c>
      <c r="H24" s="111">
        <f t="shared" si="25"/>
        <v>3</v>
      </c>
      <c r="I24" s="112">
        <f t="shared" si="26"/>
        <v>636.09299999999996</v>
      </c>
      <c r="J24" s="113">
        <f t="shared" si="27"/>
        <v>1.5291793590682633E-2</v>
      </c>
      <c r="K24" s="113">
        <f t="shared" si="28"/>
        <v>0.46626984741065791</v>
      </c>
      <c r="L24" s="113">
        <f t="shared" si="29"/>
        <v>0.18393536794148027</v>
      </c>
      <c r="M24" s="114">
        <f t="shared" si="30"/>
        <v>21.562999999999999</v>
      </c>
      <c r="N24" s="115">
        <f t="shared" si="31"/>
        <v>0.31441943237859876</v>
      </c>
      <c r="O24" s="115">
        <f t="shared" si="32"/>
        <v>10.533050984683058</v>
      </c>
      <c r="P24" s="229">
        <f t="shared" si="33"/>
        <v>34</v>
      </c>
      <c r="Q24" s="230">
        <f t="shared" si="34"/>
        <v>2</v>
      </c>
      <c r="R24" s="230">
        <f t="shared" si="35"/>
        <v>67</v>
      </c>
      <c r="T24">
        <v>509</v>
      </c>
      <c r="U24">
        <v>1357</v>
      </c>
      <c r="V24" t="s">
        <v>533</v>
      </c>
      <c r="W24">
        <v>636.09299999999996</v>
      </c>
      <c r="X24">
        <v>357.28300000000002</v>
      </c>
      <c r="Y24">
        <v>1.78</v>
      </c>
      <c r="Z24">
        <v>21.562999999999999</v>
      </c>
      <c r="AA24">
        <v>45.557769</v>
      </c>
      <c r="AB24">
        <v>0.69665999999999995</v>
      </c>
      <c r="AC24">
        <v>21.242214000000001</v>
      </c>
      <c r="AD24" s="1">
        <v>117</v>
      </c>
      <c r="AE24">
        <v>2</v>
      </c>
      <c r="AF24">
        <v>67</v>
      </c>
      <c r="AG24">
        <v>86</v>
      </c>
      <c r="AH24">
        <v>13.962338000000001</v>
      </c>
      <c r="AI24">
        <v>989.2</v>
      </c>
      <c r="AJ24">
        <v>14.9</v>
      </c>
      <c r="AK24">
        <v>34</v>
      </c>
      <c r="AL24">
        <v>23445</v>
      </c>
      <c r="AM24" t="s">
        <v>534</v>
      </c>
      <c r="AN24" t="s">
        <v>535</v>
      </c>
      <c r="AO24">
        <v>373.02</v>
      </c>
      <c r="AR24" t="s">
        <v>119</v>
      </c>
      <c r="AS24" t="s">
        <v>123</v>
      </c>
      <c r="AT24" t="s">
        <v>259</v>
      </c>
      <c r="AU24" t="s">
        <v>533</v>
      </c>
      <c r="AV24" t="s">
        <v>213</v>
      </c>
      <c r="AW24">
        <v>3</v>
      </c>
      <c r="BB24">
        <v>0.73653861236573204</v>
      </c>
      <c r="BC24" t="s">
        <v>70</v>
      </c>
      <c r="BF24" t="s">
        <v>119</v>
      </c>
      <c r="BG24" s="5" t="s">
        <v>123</v>
      </c>
      <c r="BH24" t="s">
        <v>533</v>
      </c>
      <c r="BI24">
        <v>1357</v>
      </c>
      <c r="BJ24">
        <v>3</v>
      </c>
      <c r="BK24" t="s">
        <v>259</v>
      </c>
      <c r="BL24" t="s">
        <v>295</v>
      </c>
      <c r="BM24">
        <v>0.73653861236573204</v>
      </c>
      <c r="BN24" t="s">
        <v>70</v>
      </c>
      <c r="BO24" t="s">
        <v>197</v>
      </c>
      <c r="BP24">
        <v>636.09299999999996</v>
      </c>
    </row>
    <row r="25" spans="1:68" ht="16.5">
      <c r="A25" s="121" t="str">
        <f t="shared" si="18"/>
        <v>명진교통</v>
      </c>
      <c r="B25" s="122" t="str">
        <f t="shared" si="19"/>
        <v>김헌영</v>
      </c>
      <c r="C25" s="123" t="str">
        <f t="shared" si="20"/>
        <v>C</v>
      </c>
      <c r="D25" s="124">
        <f t="shared" si="21"/>
        <v>0.86728555250624362</v>
      </c>
      <c r="E25" s="125">
        <f t="shared" si="22"/>
        <v>2650</v>
      </c>
      <c r="F25" s="126" t="str">
        <f t="shared" si="23"/>
        <v>522</v>
      </c>
      <c r="G25" s="127" t="str">
        <f t="shared" si="24"/>
        <v>71바5715</v>
      </c>
      <c r="H25" s="128">
        <f t="shared" si="25"/>
        <v>9</v>
      </c>
      <c r="I25" s="129">
        <f t="shared" si="26"/>
        <v>1658.633</v>
      </c>
      <c r="J25" s="130">
        <f t="shared" si="27"/>
        <v>5.0979278107138336E-2</v>
      </c>
      <c r="K25" s="130">
        <f t="shared" si="28"/>
        <v>0.4024626183991673</v>
      </c>
      <c r="L25" s="130">
        <f t="shared" si="29"/>
        <v>0.12238994400810788</v>
      </c>
      <c r="M25" s="131">
        <f t="shared" si="30"/>
        <v>12.583</v>
      </c>
      <c r="N25" s="132">
        <f t="shared" si="31"/>
        <v>6.0290612811875803E-2</v>
      </c>
      <c r="O25" s="132">
        <f t="shared" si="32"/>
        <v>6.8731298605538411</v>
      </c>
      <c r="P25" s="227">
        <f t="shared" si="33"/>
        <v>65</v>
      </c>
      <c r="Q25" s="228">
        <f t="shared" si="34"/>
        <v>1</v>
      </c>
      <c r="R25" s="228">
        <f t="shared" si="35"/>
        <v>114</v>
      </c>
      <c r="T25">
        <v>509</v>
      </c>
      <c r="U25">
        <v>2650</v>
      </c>
      <c r="V25" t="s">
        <v>333</v>
      </c>
      <c r="W25">
        <v>1658.633</v>
      </c>
      <c r="X25">
        <v>847.60699999999997</v>
      </c>
      <c r="Y25">
        <v>1.9570000000000001</v>
      </c>
      <c r="Z25">
        <v>12.583</v>
      </c>
      <c r="AA25">
        <v>120.549412</v>
      </c>
      <c r="AB25">
        <v>6.1455219999999997</v>
      </c>
      <c r="AC25">
        <v>48.516632000000001</v>
      </c>
      <c r="AD25" s="1">
        <v>203</v>
      </c>
      <c r="AE25">
        <v>1</v>
      </c>
      <c r="AF25">
        <v>114</v>
      </c>
      <c r="AG25">
        <v>90</v>
      </c>
      <c r="AH25">
        <v>13.758946999999999</v>
      </c>
      <c r="AI25">
        <v>1450.9</v>
      </c>
      <c r="AJ25">
        <v>59.9</v>
      </c>
      <c r="AK25">
        <v>65</v>
      </c>
      <c r="AL25">
        <v>22007</v>
      </c>
      <c r="AM25" t="s">
        <v>334</v>
      </c>
      <c r="AN25" t="s">
        <v>536</v>
      </c>
      <c r="AO25">
        <v>468.23200000000003</v>
      </c>
      <c r="AR25" t="s">
        <v>119</v>
      </c>
      <c r="AS25" t="s">
        <v>120</v>
      </c>
      <c r="AT25" t="s">
        <v>218</v>
      </c>
      <c r="AU25" t="s">
        <v>333</v>
      </c>
      <c r="AV25" t="s">
        <v>213</v>
      </c>
      <c r="AW25">
        <v>9</v>
      </c>
      <c r="BB25">
        <v>0.86728555250624362</v>
      </c>
      <c r="BC25" t="s">
        <v>69</v>
      </c>
      <c r="BF25" t="s">
        <v>119</v>
      </c>
      <c r="BG25" t="s">
        <v>120</v>
      </c>
      <c r="BH25" t="s">
        <v>333</v>
      </c>
      <c r="BI25">
        <v>2650</v>
      </c>
      <c r="BJ25">
        <v>9</v>
      </c>
      <c r="BK25" t="s">
        <v>218</v>
      </c>
      <c r="BL25" t="s">
        <v>295</v>
      </c>
      <c r="BM25">
        <v>0.86728555250624362</v>
      </c>
      <c r="BN25" t="s">
        <v>69</v>
      </c>
      <c r="BO25" t="s">
        <v>182</v>
      </c>
      <c r="BP25">
        <v>1658.633</v>
      </c>
    </row>
    <row r="26" spans="1:68" ht="16.5">
      <c r="A26" s="104" t="str">
        <f t="shared" si="18"/>
        <v>명진교통</v>
      </c>
      <c r="B26" s="105" t="str">
        <f t="shared" si="19"/>
        <v>김현중</v>
      </c>
      <c r="C26" s="106" t="str">
        <f t="shared" si="20"/>
        <v>S</v>
      </c>
      <c r="D26" s="107">
        <f t="shared" si="21"/>
        <v>1.024</v>
      </c>
      <c r="E26" s="108">
        <f t="shared" si="22"/>
        <v>9462</v>
      </c>
      <c r="F26" s="109" t="str">
        <f t="shared" si="23"/>
        <v>594</v>
      </c>
      <c r="G26" s="110" t="str">
        <f t="shared" si="24"/>
        <v>71바5364</v>
      </c>
      <c r="H26" s="111">
        <f t="shared" si="25"/>
        <v>1</v>
      </c>
      <c r="I26" s="112">
        <f t="shared" si="26"/>
        <v>617.72900000000004</v>
      </c>
      <c r="J26" s="113">
        <f t="shared" si="27"/>
        <v>5.3964571343428504E-2</v>
      </c>
      <c r="K26" s="113">
        <f t="shared" si="28"/>
        <v>0.35980087085566415</v>
      </c>
      <c r="L26" s="113">
        <f t="shared" si="29"/>
        <v>0.25577559091446245</v>
      </c>
      <c r="M26" s="114">
        <f t="shared" si="30"/>
        <v>10.573</v>
      </c>
      <c r="N26" s="115">
        <f t="shared" si="31"/>
        <v>0</v>
      </c>
      <c r="O26" s="115">
        <f t="shared" si="32"/>
        <v>7.7703976986672147</v>
      </c>
      <c r="P26" s="229">
        <f t="shared" si="33"/>
        <v>16</v>
      </c>
      <c r="Q26" s="230">
        <f t="shared" si="34"/>
        <v>0</v>
      </c>
      <c r="R26" s="230">
        <f t="shared" si="35"/>
        <v>48</v>
      </c>
      <c r="T26">
        <v>509</v>
      </c>
      <c r="U26">
        <v>9462</v>
      </c>
      <c r="V26" t="s">
        <v>335</v>
      </c>
      <c r="W26">
        <v>617.72900000000004</v>
      </c>
      <c r="X26">
        <v>241.27600000000001</v>
      </c>
      <c r="Y26">
        <v>2.56</v>
      </c>
      <c r="Z26">
        <v>10.573</v>
      </c>
      <c r="AA26">
        <v>40.751643999999999</v>
      </c>
      <c r="AB26">
        <v>2.1991450000000001</v>
      </c>
      <c r="AC26">
        <v>14.662477000000001</v>
      </c>
      <c r="AD26" s="1">
        <v>158</v>
      </c>
      <c r="AE26">
        <v>0</v>
      </c>
      <c r="AF26">
        <v>48</v>
      </c>
      <c r="AG26">
        <v>73</v>
      </c>
      <c r="AH26">
        <v>15.158382</v>
      </c>
      <c r="AI26">
        <v>1.2</v>
      </c>
      <c r="AJ26">
        <v>0</v>
      </c>
      <c r="AK26">
        <v>16</v>
      </c>
      <c r="AL26">
        <v>7282</v>
      </c>
      <c r="AM26" t="s">
        <v>336</v>
      </c>
      <c r="AN26" t="s">
        <v>537</v>
      </c>
      <c r="AO26">
        <v>617.72900000000004</v>
      </c>
      <c r="AR26" t="s">
        <v>119</v>
      </c>
      <c r="AS26" t="s">
        <v>125</v>
      </c>
      <c r="AT26" t="s">
        <v>284</v>
      </c>
      <c r="AU26" t="s">
        <v>335</v>
      </c>
      <c r="AV26" t="s">
        <v>48</v>
      </c>
      <c r="AW26">
        <v>1</v>
      </c>
      <c r="BB26">
        <v>1.024</v>
      </c>
      <c r="BC26" t="s">
        <v>71</v>
      </c>
      <c r="BF26" t="s">
        <v>119</v>
      </c>
      <c r="BG26" t="s">
        <v>125</v>
      </c>
      <c r="BH26" t="s">
        <v>335</v>
      </c>
      <c r="BI26">
        <v>9462</v>
      </c>
      <c r="BJ26">
        <v>1</v>
      </c>
      <c r="BK26" t="s">
        <v>284</v>
      </c>
      <c r="BL26" t="s">
        <v>179</v>
      </c>
      <c r="BM26">
        <v>1.024</v>
      </c>
      <c r="BN26" t="s">
        <v>71</v>
      </c>
      <c r="BO26" t="s">
        <v>181</v>
      </c>
      <c r="BP26">
        <v>617.72900000000004</v>
      </c>
    </row>
    <row r="27" spans="1:68" ht="16.5">
      <c r="A27" s="121" t="str">
        <f t="shared" si="18"/>
        <v>명진교통</v>
      </c>
      <c r="B27" s="122" t="str">
        <f t="shared" si="19"/>
        <v>김형태</v>
      </c>
      <c r="C27" s="123" t="str">
        <f t="shared" si="20"/>
        <v>F</v>
      </c>
      <c r="D27" s="124">
        <f t="shared" si="21"/>
        <v>0.78090909090909089</v>
      </c>
      <c r="E27" s="125">
        <f t="shared" si="22"/>
        <v>9907</v>
      </c>
      <c r="F27" s="126" t="str">
        <f t="shared" si="23"/>
        <v>522</v>
      </c>
      <c r="G27" s="127" t="str">
        <f t="shared" si="24"/>
        <v>71바5710</v>
      </c>
      <c r="H27" s="128">
        <f t="shared" si="25"/>
        <v>1</v>
      </c>
      <c r="I27" s="129">
        <f t="shared" si="26"/>
        <v>1717.8209999999999</v>
      </c>
      <c r="J27" s="130">
        <f t="shared" si="27"/>
        <v>9.2965410242540573E-3</v>
      </c>
      <c r="K27" s="130">
        <f t="shared" si="28"/>
        <v>0.44241140982086924</v>
      </c>
      <c r="L27" s="130">
        <f t="shared" si="29"/>
        <v>0.1565937312444079</v>
      </c>
      <c r="M27" s="131">
        <f t="shared" si="30"/>
        <v>10.776</v>
      </c>
      <c r="N27" s="132">
        <f t="shared" si="31"/>
        <v>0</v>
      </c>
      <c r="O27" s="132">
        <f t="shared" si="32"/>
        <v>11.526230032116269</v>
      </c>
      <c r="P27" s="227">
        <f t="shared" si="33"/>
        <v>82</v>
      </c>
      <c r="Q27" s="228">
        <f t="shared" si="34"/>
        <v>0</v>
      </c>
      <c r="R27" s="228">
        <f t="shared" si="35"/>
        <v>198</v>
      </c>
      <c r="T27">
        <v>509</v>
      </c>
      <c r="U27">
        <v>9907</v>
      </c>
      <c r="V27" t="s">
        <v>337</v>
      </c>
      <c r="W27">
        <v>1717.8209999999999</v>
      </c>
      <c r="X27">
        <v>999.69799999999998</v>
      </c>
      <c r="Y27">
        <v>1.718</v>
      </c>
      <c r="Z27">
        <v>10.776</v>
      </c>
      <c r="AA27">
        <v>129.228602</v>
      </c>
      <c r="AB27">
        <v>1.201379</v>
      </c>
      <c r="AC27">
        <v>57.172207999999998</v>
      </c>
      <c r="AD27" s="1">
        <v>269</v>
      </c>
      <c r="AE27">
        <v>0</v>
      </c>
      <c r="AF27">
        <v>198</v>
      </c>
      <c r="AG27">
        <v>91</v>
      </c>
      <c r="AH27">
        <v>13.292885</v>
      </c>
      <c r="AI27">
        <v>3114.9</v>
      </c>
      <c r="AJ27">
        <v>2.2999999999999998</v>
      </c>
      <c r="AK27">
        <v>82</v>
      </c>
      <c r="AL27">
        <v>55683</v>
      </c>
      <c r="AM27" t="s">
        <v>338</v>
      </c>
      <c r="AN27" t="s">
        <v>538</v>
      </c>
      <c r="AO27">
        <v>1717.8209999999999</v>
      </c>
      <c r="AR27" t="s">
        <v>119</v>
      </c>
      <c r="AS27" t="s">
        <v>120</v>
      </c>
      <c r="AT27" t="s">
        <v>212</v>
      </c>
      <c r="AU27" t="s">
        <v>337</v>
      </c>
      <c r="AV27" t="s">
        <v>213</v>
      </c>
      <c r="AW27">
        <v>1</v>
      </c>
      <c r="BB27">
        <v>0.78090909090909089</v>
      </c>
      <c r="BC27" t="s">
        <v>70</v>
      </c>
      <c r="BF27" t="s">
        <v>119</v>
      </c>
      <c r="BG27" s="5" t="s">
        <v>120</v>
      </c>
      <c r="BH27" t="s">
        <v>337</v>
      </c>
      <c r="BI27">
        <v>9907</v>
      </c>
      <c r="BJ27">
        <v>1</v>
      </c>
      <c r="BK27" t="s">
        <v>212</v>
      </c>
      <c r="BL27" t="s">
        <v>179</v>
      </c>
      <c r="BM27">
        <v>0.78090909090909089</v>
      </c>
      <c r="BN27" t="s">
        <v>70</v>
      </c>
      <c r="BO27" t="s">
        <v>197</v>
      </c>
      <c r="BP27">
        <v>1717.8209999999999</v>
      </c>
    </row>
    <row r="28" spans="1:68" ht="16.5">
      <c r="A28" s="104" t="str">
        <f t="shared" si="18"/>
        <v>명진교통</v>
      </c>
      <c r="B28" s="105" t="str">
        <f t="shared" si="19"/>
        <v>류흥식</v>
      </c>
      <c r="C28" s="106" t="str">
        <f t="shared" si="20"/>
        <v>C</v>
      </c>
      <c r="D28" s="107">
        <f t="shared" si="21"/>
        <v>0.87666666666666659</v>
      </c>
      <c r="E28" s="108">
        <f t="shared" si="22"/>
        <v>4447</v>
      </c>
      <c r="F28" s="109" t="str">
        <f t="shared" si="23"/>
        <v>591</v>
      </c>
      <c r="G28" s="110" t="str">
        <f t="shared" si="24"/>
        <v>71바5459</v>
      </c>
      <c r="H28" s="111">
        <f t="shared" si="25"/>
        <v>1</v>
      </c>
      <c r="I28" s="112">
        <f t="shared" si="26"/>
        <v>2832.4630000000002</v>
      </c>
      <c r="J28" s="113">
        <f t="shared" si="27"/>
        <v>3.0467474087222599E-2</v>
      </c>
      <c r="K28" s="113">
        <f t="shared" si="28"/>
        <v>0.35779160330913207</v>
      </c>
      <c r="L28" s="113">
        <f t="shared" si="29"/>
        <v>0.20865232837992939</v>
      </c>
      <c r="M28" s="114">
        <f t="shared" si="30"/>
        <v>10.98</v>
      </c>
      <c r="N28" s="115">
        <f t="shared" si="31"/>
        <v>0</v>
      </c>
      <c r="O28" s="115">
        <f t="shared" si="32"/>
        <v>2.0476878250483765</v>
      </c>
      <c r="P28" s="229">
        <f t="shared" si="33"/>
        <v>52</v>
      </c>
      <c r="Q28" s="230">
        <f t="shared" si="34"/>
        <v>0</v>
      </c>
      <c r="R28" s="230">
        <f t="shared" si="35"/>
        <v>58</v>
      </c>
      <c r="T28">
        <v>509</v>
      </c>
      <c r="U28">
        <v>4447</v>
      </c>
      <c r="V28" t="s">
        <v>339</v>
      </c>
      <c r="W28">
        <v>2832.4630000000002</v>
      </c>
      <c r="X28">
        <v>1196.4100000000001</v>
      </c>
      <c r="Y28">
        <v>2.367</v>
      </c>
      <c r="Z28">
        <v>10.98</v>
      </c>
      <c r="AA28">
        <v>192.52577299999999</v>
      </c>
      <c r="AB28">
        <v>5.865774</v>
      </c>
      <c r="AC28">
        <v>68.884105000000005</v>
      </c>
      <c r="AD28" s="1">
        <v>591</v>
      </c>
      <c r="AE28">
        <v>0</v>
      </c>
      <c r="AF28">
        <v>58</v>
      </c>
      <c r="AG28">
        <v>77</v>
      </c>
      <c r="AH28">
        <v>14.712123</v>
      </c>
      <c r="AI28">
        <v>120</v>
      </c>
      <c r="AJ28">
        <v>0</v>
      </c>
      <c r="AK28">
        <v>52</v>
      </c>
      <c r="AL28">
        <v>13496</v>
      </c>
      <c r="AM28" t="s">
        <v>340</v>
      </c>
      <c r="AN28" t="s">
        <v>539</v>
      </c>
      <c r="AO28">
        <v>2832.4630000000002</v>
      </c>
      <c r="AR28" t="s">
        <v>119</v>
      </c>
      <c r="AS28" t="s">
        <v>123</v>
      </c>
      <c r="AT28" t="s">
        <v>255</v>
      </c>
      <c r="AU28" t="s">
        <v>339</v>
      </c>
      <c r="AV28" t="s">
        <v>48</v>
      </c>
      <c r="AW28">
        <v>1</v>
      </c>
      <c r="BB28">
        <v>0.87666666666666659</v>
      </c>
      <c r="BC28" t="s">
        <v>69</v>
      </c>
      <c r="BF28" t="s">
        <v>119</v>
      </c>
      <c r="BG28" s="5" t="s">
        <v>123</v>
      </c>
      <c r="BH28" t="s">
        <v>339</v>
      </c>
      <c r="BI28">
        <v>4447</v>
      </c>
      <c r="BJ28">
        <v>1</v>
      </c>
      <c r="BK28" t="s">
        <v>255</v>
      </c>
      <c r="BL28" t="s">
        <v>179</v>
      </c>
      <c r="BM28">
        <v>0.87666666666666659</v>
      </c>
      <c r="BN28" t="s">
        <v>69</v>
      </c>
      <c r="BO28" t="s">
        <v>182</v>
      </c>
      <c r="BP28">
        <v>2832.4630000000002</v>
      </c>
    </row>
    <row r="29" spans="1:68" ht="16.5">
      <c r="A29" s="121" t="str">
        <f t="shared" si="18"/>
        <v>명진교통</v>
      </c>
      <c r="B29" s="122" t="str">
        <f t="shared" si="19"/>
        <v>문용원</v>
      </c>
      <c r="C29" s="123" t="str">
        <f t="shared" si="20"/>
        <v>C</v>
      </c>
      <c r="D29" s="124">
        <f t="shared" si="21"/>
        <v>0.89056674260423296</v>
      </c>
      <c r="E29" s="125">
        <f t="shared" si="22"/>
        <v>481</v>
      </c>
      <c r="F29" s="126" t="str">
        <f t="shared" si="23"/>
        <v>591</v>
      </c>
      <c r="G29" s="127" t="str">
        <f t="shared" si="24"/>
        <v>71바5455</v>
      </c>
      <c r="H29" s="128">
        <f t="shared" si="25"/>
        <v>6</v>
      </c>
      <c r="I29" s="129">
        <f t="shared" si="26"/>
        <v>1714.9449999999999</v>
      </c>
      <c r="J29" s="130">
        <f t="shared" si="27"/>
        <v>2.8933763579155281E-2</v>
      </c>
      <c r="K29" s="130">
        <f t="shared" si="28"/>
        <v>0.33474136666943444</v>
      </c>
      <c r="L29" s="130">
        <f t="shared" si="29"/>
        <v>0.24373959514736626</v>
      </c>
      <c r="M29" s="131">
        <f t="shared" si="30"/>
        <v>9.7829999999999995</v>
      </c>
      <c r="N29" s="132">
        <f t="shared" si="31"/>
        <v>0.64141998722991123</v>
      </c>
      <c r="O29" s="132">
        <f t="shared" si="32"/>
        <v>23.149430448206793</v>
      </c>
      <c r="P29" s="227">
        <f t="shared" si="33"/>
        <v>17</v>
      </c>
      <c r="Q29" s="228">
        <f t="shared" si="34"/>
        <v>11</v>
      </c>
      <c r="R29" s="228">
        <f t="shared" si="35"/>
        <v>397</v>
      </c>
      <c r="T29">
        <v>509</v>
      </c>
      <c r="U29">
        <v>481</v>
      </c>
      <c r="V29" t="s">
        <v>341</v>
      </c>
      <c r="W29">
        <v>1714.9449999999999</v>
      </c>
      <c r="X29">
        <v>733.86699999999996</v>
      </c>
      <c r="Y29">
        <v>2.3370000000000002</v>
      </c>
      <c r="Z29">
        <v>9.7829999999999995</v>
      </c>
      <c r="AA29">
        <v>113.20659999999999</v>
      </c>
      <c r="AB29">
        <v>3.275493</v>
      </c>
      <c r="AC29">
        <v>37.894931999999997</v>
      </c>
      <c r="AD29" s="1">
        <v>418</v>
      </c>
      <c r="AE29">
        <v>11</v>
      </c>
      <c r="AF29">
        <v>397</v>
      </c>
      <c r="AG29">
        <v>69</v>
      </c>
      <c r="AH29">
        <v>15.148807</v>
      </c>
      <c r="AI29">
        <v>47.5</v>
      </c>
      <c r="AJ29">
        <v>0</v>
      </c>
      <c r="AK29">
        <v>17</v>
      </c>
      <c r="AL29">
        <v>4229</v>
      </c>
      <c r="AM29" t="s">
        <v>342</v>
      </c>
      <c r="AN29" t="s">
        <v>540</v>
      </c>
      <c r="AO29">
        <v>509.50099999999998</v>
      </c>
      <c r="AR29" t="s">
        <v>119</v>
      </c>
      <c r="AS29" t="s">
        <v>123</v>
      </c>
      <c r="AT29" t="s">
        <v>253</v>
      </c>
      <c r="AU29" t="s">
        <v>341</v>
      </c>
      <c r="AV29" t="s">
        <v>48</v>
      </c>
      <c r="AW29">
        <v>6</v>
      </c>
      <c r="BB29">
        <v>0.89056674260423296</v>
      </c>
      <c r="BC29" t="s">
        <v>69</v>
      </c>
      <c r="BF29" t="s">
        <v>119</v>
      </c>
      <c r="BG29" s="5" t="s">
        <v>123</v>
      </c>
      <c r="BH29" t="s">
        <v>341</v>
      </c>
      <c r="BI29">
        <v>481</v>
      </c>
      <c r="BJ29">
        <v>6</v>
      </c>
      <c r="BK29" t="s">
        <v>253</v>
      </c>
      <c r="BL29" t="s">
        <v>286</v>
      </c>
      <c r="BM29">
        <v>0.89056674260423296</v>
      </c>
      <c r="BN29" t="s">
        <v>69</v>
      </c>
      <c r="BO29" t="s">
        <v>182</v>
      </c>
      <c r="BP29">
        <v>1714.9449999999999</v>
      </c>
    </row>
    <row r="30" spans="1:68" ht="16.5">
      <c r="A30" s="104" t="str">
        <f t="shared" si="18"/>
        <v>명진교통</v>
      </c>
      <c r="B30" s="105" t="str">
        <f t="shared" si="19"/>
        <v>문종성</v>
      </c>
      <c r="C30" s="106" t="str">
        <f t="shared" si="20"/>
        <v>D</v>
      </c>
      <c r="D30" s="107">
        <f t="shared" si="21"/>
        <v>0.84565480293613571</v>
      </c>
      <c r="E30" s="108">
        <f t="shared" si="22"/>
        <v>4985</v>
      </c>
      <c r="F30" s="109" t="str">
        <f t="shared" si="23"/>
        <v>522</v>
      </c>
      <c r="G30" s="110" t="str">
        <f t="shared" si="24"/>
        <v>71바5713</v>
      </c>
      <c r="H30" s="111">
        <f t="shared" si="25"/>
        <v>2</v>
      </c>
      <c r="I30" s="112">
        <f t="shared" si="26"/>
        <v>2677.9740000000002</v>
      </c>
      <c r="J30" s="113">
        <f t="shared" si="27"/>
        <v>2.5049877953090525E-2</v>
      </c>
      <c r="K30" s="113">
        <f t="shared" si="28"/>
        <v>0.46957033782782287</v>
      </c>
      <c r="L30" s="113">
        <f t="shared" si="29"/>
        <v>0.16280964639686568</v>
      </c>
      <c r="M30" s="114">
        <f t="shared" si="30"/>
        <v>18.297999999999998</v>
      </c>
      <c r="N30" s="115">
        <f t="shared" si="31"/>
        <v>0</v>
      </c>
      <c r="O30" s="115">
        <f t="shared" si="32"/>
        <v>11.704441668406851</v>
      </c>
      <c r="P30" s="229">
        <f t="shared" si="33"/>
        <v>208</v>
      </c>
      <c r="Q30" s="230">
        <f t="shared" si="34"/>
        <v>0</v>
      </c>
      <c r="R30" s="230">
        <f t="shared" si="35"/>
        <v>315</v>
      </c>
      <c r="T30">
        <v>509</v>
      </c>
      <c r="U30">
        <v>4985</v>
      </c>
      <c r="V30" t="s">
        <v>343</v>
      </c>
      <c r="W30">
        <v>2691.2860000000001</v>
      </c>
      <c r="X30">
        <v>1454.395</v>
      </c>
      <c r="Y30">
        <v>1.85</v>
      </c>
      <c r="Z30">
        <v>18.297999999999998</v>
      </c>
      <c r="AA30">
        <v>205.92164199999999</v>
      </c>
      <c r="AB30">
        <v>5.1583119999999996</v>
      </c>
      <c r="AC30">
        <v>96.694694999999996</v>
      </c>
      <c r="AD30" s="1">
        <v>436</v>
      </c>
      <c r="AE30">
        <v>0</v>
      </c>
      <c r="AF30">
        <v>315</v>
      </c>
      <c r="AG30">
        <v>97</v>
      </c>
      <c r="AH30">
        <v>13.069466</v>
      </c>
      <c r="AI30">
        <v>4802.8</v>
      </c>
      <c r="AJ30">
        <v>68.5</v>
      </c>
      <c r="AK30">
        <v>208</v>
      </c>
      <c r="AL30">
        <v>69936</v>
      </c>
      <c r="AM30" t="s">
        <v>344</v>
      </c>
      <c r="AN30" t="s">
        <v>541</v>
      </c>
      <c r="AO30">
        <v>2438.7220000000002</v>
      </c>
      <c r="AR30" t="s">
        <v>119</v>
      </c>
      <c r="AS30" t="s">
        <v>120</v>
      </c>
      <c r="AT30" t="s">
        <v>216</v>
      </c>
      <c r="AU30" t="s">
        <v>343</v>
      </c>
      <c r="AV30" t="s">
        <v>48</v>
      </c>
      <c r="AW30">
        <v>2</v>
      </c>
      <c r="BB30">
        <v>0.84565480293613571</v>
      </c>
      <c r="BC30" t="s">
        <v>67</v>
      </c>
      <c r="BF30" t="s">
        <v>119</v>
      </c>
      <c r="BG30" t="s">
        <v>120</v>
      </c>
      <c r="BH30" t="s">
        <v>343</v>
      </c>
      <c r="BI30">
        <v>4985</v>
      </c>
      <c r="BJ30">
        <v>2</v>
      </c>
      <c r="BK30" t="s">
        <v>216</v>
      </c>
      <c r="BL30" t="s">
        <v>295</v>
      </c>
      <c r="BM30">
        <v>0.84565480293613571</v>
      </c>
      <c r="BN30" t="s">
        <v>67</v>
      </c>
      <c r="BO30" t="s">
        <v>184</v>
      </c>
      <c r="BP30">
        <v>2677.9740000000002</v>
      </c>
    </row>
    <row r="31" spans="1:68" ht="16.5">
      <c r="A31" s="121" t="str">
        <f t="shared" si="18"/>
        <v>명진교통</v>
      </c>
      <c r="B31" s="122" t="str">
        <f t="shared" si="19"/>
        <v>박경배</v>
      </c>
      <c r="C31" s="123" t="str">
        <f t="shared" si="20"/>
        <v>S</v>
      </c>
      <c r="D31" s="124">
        <f t="shared" si="21"/>
        <v>1.0340740740740739</v>
      </c>
      <c r="E31" s="125">
        <f t="shared" si="22"/>
        <v>953</v>
      </c>
      <c r="F31" s="126" t="str">
        <f t="shared" si="23"/>
        <v>591</v>
      </c>
      <c r="G31" s="127" t="str">
        <f t="shared" si="24"/>
        <v>71바5453</v>
      </c>
      <c r="H31" s="128">
        <f t="shared" si="25"/>
        <v>1</v>
      </c>
      <c r="I31" s="129">
        <f t="shared" si="26"/>
        <v>3074.6010000000001</v>
      </c>
      <c r="J31" s="130">
        <f t="shared" si="27"/>
        <v>1.6863280624464207E-2</v>
      </c>
      <c r="K31" s="130">
        <f t="shared" si="28"/>
        <v>0.32617680602107751</v>
      </c>
      <c r="L31" s="130">
        <f t="shared" si="29"/>
        <v>0.36557589098552951</v>
      </c>
      <c r="M31" s="131">
        <f t="shared" si="30"/>
        <v>8.0470000000000006</v>
      </c>
      <c r="N31" s="132">
        <f t="shared" si="31"/>
        <v>6.5049090922692079E-2</v>
      </c>
      <c r="O31" s="132">
        <f t="shared" si="32"/>
        <v>3.5126509098253722</v>
      </c>
      <c r="P31" s="227">
        <f t="shared" si="33"/>
        <v>30</v>
      </c>
      <c r="Q31" s="228">
        <f t="shared" si="34"/>
        <v>2</v>
      </c>
      <c r="R31" s="228">
        <f t="shared" si="35"/>
        <v>108</v>
      </c>
      <c r="T31">
        <v>509</v>
      </c>
      <c r="U31">
        <v>953</v>
      </c>
      <c r="V31" t="s">
        <v>345</v>
      </c>
      <c r="W31">
        <v>3074.6010000000001</v>
      </c>
      <c r="X31">
        <v>1101.057</v>
      </c>
      <c r="Y31">
        <v>2.7919999999999998</v>
      </c>
      <c r="Z31">
        <v>8.0470000000000006</v>
      </c>
      <c r="AA31">
        <v>200.496871</v>
      </c>
      <c r="AB31">
        <v>3.3810349999999998</v>
      </c>
      <c r="AC31">
        <v>65.397429000000002</v>
      </c>
      <c r="AD31" s="1">
        <v>1124</v>
      </c>
      <c r="AE31">
        <v>2</v>
      </c>
      <c r="AF31">
        <v>108</v>
      </c>
      <c r="AG31">
        <v>81</v>
      </c>
      <c r="AH31">
        <v>15.334906999999999</v>
      </c>
      <c r="AI31">
        <v>509.8</v>
      </c>
      <c r="AJ31">
        <v>0</v>
      </c>
      <c r="AK31">
        <v>30</v>
      </c>
      <c r="AL31">
        <v>3611</v>
      </c>
      <c r="AM31" t="s">
        <v>346</v>
      </c>
      <c r="AN31" t="s">
        <v>542</v>
      </c>
      <c r="AO31">
        <v>3074.6010000000001</v>
      </c>
      <c r="AR31" t="s">
        <v>119</v>
      </c>
      <c r="AS31" t="s">
        <v>123</v>
      </c>
      <c r="AT31" t="s">
        <v>248</v>
      </c>
      <c r="AU31" t="s">
        <v>345</v>
      </c>
      <c r="AV31" t="s">
        <v>48</v>
      </c>
      <c r="AW31">
        <v>1</v>
      </c>
      <c r="BB31">
        <v>1.0340740740740739</v>
      </c>
      <c r="BC31" t="s">
        <v>71</v>
      </c>
      <c r="BF31" t="s">
        <v>119</v>
      </c>
      <c r="BG31" s="5" t="s">
        <v>123</v>
      </c>
      <c r="BH31" t="s">
        <v>345</v>
      </c>
      <c r="BI31">
        <v>953</v>
      </c>
      <c r="BJ31">
        <v>1</v>
      </c>
      <c r="BK31" t="s">
        <v>248</v>
      </c>
      <c r="BL31" t="s">
        <v>179</v>
      </c>
      <c r="BM31">
        <v>1.0340740740740739</v>
      </c>
      <c r="BN31" t="s">
        <v>71</v>
      </c>
      <c r="BO31" t="s">
        <v>181</v>
      </c>
      <c r="BP31">
        <v>3074.6010000000001</v>
      </c>
    </row>
    <row r="32" spans="1:68" ht="16.5">
      <c r="A32" s="104" t="str">
        <f t="shared" si="18"/>
        <v>명진교통</v>
      </c>
      <c r="B32" s="105" t="str">
        <f t="shared" si="19"/>
        <v>박동시</v>
      </c>
      <c r="C32" s="106" t="str">
        <f t="shared" si="20"/>
        <v>D</v>
      </c>
      <c r="D32" s="107">
        <f t="shared" si="21"/>
        <v>0.83296296296296291</v>
      </c>
      <c r="E32" s="108">
        <f t="shared" si="22"/>
        <v>6158</v>
      </c>
      <c r="F32" s="109" t="str">
        <f t="shared" si="23"/>
        <v>592</v>
      </c>
      <c r="G32" s="110" t="str">
        <f t="shared" si="24"/>
        <v>71바5352</v>
      </c>
      <c r="H32" s="111">
        <f t="shared" si="25"/>
        <v>1</v>
      </c>
      <c r="I32" s="112">
        <f t="shared" si="26"/>
        <v>2435.174</v>
      </c>
      <c r="J32" s="113">
        <f t="shared" si="27"/>
        <v>2.8785668217804337E-2</v>
      </c>
      <c r="K32" s="113">
        <f t="shared" si="28"/>
        <v>0.40763299018875859</v>
      </c>
      <c r="L32" s="113">
        <f t="shared" si="29"/>
        <v>0.2431037782105098</v>
      </c>
      <c r="M32" s="114">
        <f t="shared" si="30"/>
        <v>14.505000000000001</v>
      </c>
      <c r="N32" s="115">
        <f t="shared" si="31"/>
        <v>0.98555585761017483</v>
      </c>
      <c r="O32" s="115">
        <f t="shared" si="32"/>
        <v>26.856397119877265</v>
      </c>
      <c r="P32" s="229">
        <f t="shared" si="33"/>
        <v>113</v>
      </c>
      <c r="Q32" s="230">
        <f t="shared" si="34"/>
        <v>24</v>
      </c>
      <c r="R32" s="230">
        <f t="shared" si="35"/>
        <v>654</v>
      </c>
      <c r="T32">
        <v>509</v>
      </c>
      <c r="U32">
        <v>6158</v>
      </c>
      <c r="V32" t="s">
        <v>347</v>
      </c>
      <c r="W32">
        <v>2435.174</v>
      </c>
      <c r="X32">
        <v>1082.953</v>
      </c>
      <c r="Y32">
        <v>2.2490000000000001</v>
      </c>
      <c r="Z32">
        <v>14.505000000000001</v>
      </c>
      <c r="AA32">
        <v>182.27438599999999</v>
      </c>
      <c r="AB32">
        <v>5.2468899999999996</v>
      </c>
      <c r="AC32">
        <v>74.301052999999996</v>
      </c>
      <c r="AD32" s="1">
        <v>592</v>
      </c>
      <c r="AE32">
        <v>24</v>
      </c>
      <c r="AF32">
        <v>654</v>
      </c>
      <c r="AG32">
        <v>70</v>
      </c>
      <c r="AH32">
        <v>13.359935</v>
      </c>
      <c r="AI32">
        <v>24.8</v>
      </c>
      <c r="AJ32">
        <v>0</v>
      </c>
      <c r="AK32">
        <v>113</v>
      </c>
      <c r="AL32">
        <v>32165</v>
      </c>
      <c r="AM32" t="s">
        <v>348</v>
      </c>
      <c r="AN32" t="s">
        <v>543</v>
      </c>
      <c r="AO32">
        <v>2435.174</v>
      </c>
      <c r="AR32" t="s">
        <v>119</v>
      </c>
      <c r="AS32" t="s">
        <v>124</v>
      </c>
      <c r="AT32" t="s">
        <v>264</v>
      </c>
      <c r="AU32" t="s">
        <v>347</v>
      </c>
      <c r="AV32" t="s">
        <v>48</v>
      </c>
      <c r="AW32">
        <v>1</v>
      </c>
      <c r="BB32">
        <v>0.83296296296296291</v>
      </c>
      <c r="BC32" t="s">
        <v>67</v>
      </c>
      <c r="BF32" t="s">
        <v>119</v>
      </c>
      <c r="BG32" t="s">
        <v>124</v>
      </c>
      <c r="BH32" t="s">
        <v>347</v>
      </c>
      <c r="BI32">
        <v>6158</v>
      </c>
      <c r="BJ32">
        <v>1</v>
      </c>
      <c r="BK32" t="s">
        <v>264</v>
      </c>
      <c r="BL32" t="s">
        <v>179</v>
      </c>
      <c r="BM32">
        <v>0.83296296296296291</v>
      </c>
      <c r="BN32" t="s">
        <v>67</v>
      </c>
      <c r="BO32" t="s">
        <v>184</v>
      </c>
      <c r="BP32">
        <v>2435.174</v>
      </c>
    </row>
    <row r="33" spans="1:68" ht="16.5">
      <c r="A33" s="121" t="str">
        <f t="shared" si="18"/>
        <v>명진교통</v>
      </c>
      <c r="B33" s="122" t="str">
        <f t="shared" si="19"/>
        <v>박상득</v>
      </c>
      <c r="C33" s="123" t="str">
        <f t="shared" si="20"/>
        <v>D</v>
      </c>
      <c r="D33" s="124">
        <f t="shared" si="21"/>
        <v>0.84620689655172421</v>
      </c>
      <c r="E33" s="125">
        <f t="shared" si="22"/>
        <v>1312</v>
      </c>
      <c r="F33" s="126" t="str">
        <f t="shared" si="23"/>
        <v>596</v>
      </c>
      <c r="G33" s="127" t="str">
        <f t="shared" si="24"/>
        <v>71바5365</v>
      </c>
      <c r="H33" s="128">
        <f t="shared" si="25"/>
        <v>1</v>
      </c>
      <c r="I33" s="129">
        <f t="shared" si="26"/>
        <v>1017.524</v>
      </c>
      <c r="J33" s="130">
        <f t="shared" si="27"/>
        <v>5.3526290010024111E-2</v>
      </c>
      <c r="K33" s="130">
        <f t="shared" si="28"/>
        <v>0.34158781527873194</v>
      </c>
      <c r="L33" s="130">
        <f t="shared" si="29"/>
        <v>0.25159111726111621</v>
      </c>
      <c r="M33" s="131">
        <f t="shared" si="30"/>
        <v>10.647</v>
      </c>
      <c r="N33" s="132">
        <f t="shared" si="31"/>
        <v>0.78622224144098818</v>
      </c>
      <c r="O33" s="132">
        <f t="shared" si="32"/>
        <v>6.2897779315279054</v>
      </c>
      <c r="P33" s="227">
        <f t="shared" si="33"/>
        <v>7</v>
      </c>
      <c r="Q33" s="228">
        <f t="shared" si="34"/>
        <v>8</v>
      </c>
      <c r="R33" s="228">
        <f t="shared" si="35"/>
        <v>64</v>
      </c>
      <c r="T33">
        <v>509</v>
      </c>
      <c r="U33">
        <v>1312</v>
      </c>
      <c r="V33" t="s">
        <v>349</v>
      </c>
      <c r="W33">
        <v>1017.524</v>
      </c>
      <c r="X33">
        <v>414.68799999999999</v>
      </c>
      <c r="Y33">
        <v>2.4540000000000002</v>
      </c>
      <c r="Z33">
        <v>10.647</v>
      </c>
      <c r="AA33">
        <v>76.913568999999995</v>
      </c>
      <c r="AB33">
        <v>4.1168979999999999</v>
      </c>
      <c r="AC33">
        <v>26.272738</v>
      </c>
      <c r="AD33" s="1">
        <v>256</v>
      </c>
      <c r="AE33">
        <v>8</v>
      </c>
      <c r="AF33">
        <v>64</v>
      </c>
      <c r="AG33">
        <v>66</v>
      </c>
      <c r="AH33">
        <v>13.229447</v>
      </c>
      <c r="AI33">
        <v>2.7</v>
      </c>
      <c r="AJ33">
        <v>0</v>
      </c>
      <c r="AK33">
        <v>7</v>
      </c>
      <c r="AL33">
        <v>1783</v>
      </c>
      <c r="AM33" t="s">
        <v>350</v>
      </c>
      <c r="AN33" t="s">
        <v>544</v>
      </c>
      <c r="AO33">
        <v>1017.524</v>
      </c>
      <c r="AR33" t="s">
        <v>119</v>
      </c>
      <c r="AS33" t="s">
        <v>285</v>
      </c>
      <c r="AT33" t="s">
        <v>288</v>
      </c>
      <c r="AU33" t="s">
        <v>349</v>
      </c>
      <c r="AV33" t="s">
        <v>48</v>
      </c>
      <c r="AW33">
        <v>1</v>
      </c>
      <c r="BB33">
        <v>0.84620689655172421</v>
      </c>
      <c r="BC33" t="s">
        <v>67</v>
      </c>
      <c r="BF33" t="s">
        <v>119</v>
      </c>
      <c r="BG33" s="5" t="s">
        <v>285</v>
      </c>
      <c r="BH33" t="s">
        <v>349</v>
      </c>
      <c r="BI33">
        <v>1312</v>
      </c>
      <c r="BJ33">
        <v>1</v>
      </c>
      <c r="BK33" t="s">
        <v>288</v>
      </c>
      <c r="BL33" t="s">
        <v>179</v>
      </c>
      <c r="BM33">
        <v>0.84620689655172421</v>
      </c>
      <c r="BN33" t="s">
        <v>67</v>
      </c>
      <c r="BO33" t="s">
        <v>184</v>
      </c>
      <c r="BP33">
        <v>1017.524</v>
      </c>
    </row>
    <row r="34" spans="1:68" ht="16.5">
      <c r="A34" s="104" t="str">
        <f t="shared" si="18"/>
        <v>명진교통</v>
      </c>
      <c r="B34" s="105" t="str">
        <f t="shared" si="19"/>
        <v>박승우</v>
      </c>
      <c r="C34" s="106" t="str">
        <f t="shared" si="20"/>
        <v>D</v>
      </c>
      <c r="D34" s="107">
        <f t="shared" si="21"/>
        <v>0.82233628954639926</v>
      </c>
      <c r="E34" s="108">
        <f t="shared" si="22"/>
        <v>9253</v>
      </c>
      <c r="F34" s="109" t="str">
        <f t="shared" si="23"/>
        <v>594</v>
      </c>
      <c r="G34" s="110" t="str">
        <f t="shared" si="24"/>
        <v>71바5364</v>
      </c>
      <c r="H34" s="111">
        <f t="shared" si="25"/>
        <v>3</v>
      </c>
      <c r="I34" s="112">
        <f t="shared" si="26"/>
        <v>808.572</v>
      </c>
      <c r="J34" s="113">
        <f t="shared" si="27"/>
        <v>2.5806487664421868E-2</v>
      </c>
      <c r="K34" s="113">
        <f t="shared" si="28"/>
        <v>0.40402251964804259</v>
      </c>
      <c r="L34" s="113">
        <f t="shared" si="29"/>
        <v>0.16572426450582015</v>
      </c>
      <c r="M34" s="114">
        <f t="shared" si="30"/>
        <v>13.787000000000001</v>
      </c>
      <c r="N34" s="115">
        <f t="shared" si="31"/>
        <v>0.37102447277422418</v>
      </c>
      <c r="O34" s="115">
        <f t="shared" si="32"/>
        <v>33.515877373938253</v>
      </c>
      <c r="P34" s="229">
        <f t="shared" si="33"/>
        <v>28</v>
      </c>
      <c r="Q34" s="230">
        <f t="shared" si="34"/>
        <v>3</v>
      </c>
      <c r="R34" s="230">
        <f t="shared" si="35"/>
        <v>271</v>
      </c>
      <c r="T34">
        <v>509</v>
      </c>
      <c r="U34">
        <v>9253</v>
      </c>
      <c r="V34" t="s">
        <v>351</v>
      </c>
      <c r="W34">
        <v>808.572</v>
      </c>
      <c r="X34">
        <v>376.77300000000002</v>
      </c>
      <c r="Y34">
        <v>2.1459999999999999</v>
      </c>
      <c r="Z34">
        <v>13.787000000000001</v>
      </c>
      <c r="AA34">
        <v>59.771093999999998</v>
      </c>
      <c r="AB34">
        <v>1.5424819999999999</v>
      </c>
      <c r="AC34">
        <v>24.148868</v>
      </c>
      <c r="AD34" s="1">
        <v>134</v>
      </c>
      <c r="AE34">
        <v>3</v>
      </c>
      <c r="AF34">
        <v>271</v>
      </c>
      <c r="AG34">
        <v>87</v>
      </c>
      <c r="AH34">
        <v>13.527809</v>
      </c>
      <c r="AI34">
        <v>133.30000000000001</v>
      </c>
      <c r="AJ34">
        <v>0</v>
      </c>
      <c r="AK34">
        <v>28</v>
      </c>
      <c r="AL34">
        <v>11384</v>
      </c>
      <c r="AM34" t="s">
        <v>352</v>
      </c>
      <c r="AN34" t="s">
        <v>545</v>
      </c>
      <c r="AO34">
        <v>350.74400000000003</v>
      </c>
      <c r="AR34" t="s">
        <v>119</v>
      </c>
      <c r="AS34" t="s">
        <v>125</v>
      </c>
      <c r="AT34" t="s">
        <v>284</v>
      </c>
      <c r="AU34" t="s">
        <v>351</v>
      </c>
      <c r="AV34" t="s">
        <v>48</v>
      </c>
      <c r="AW34">
        <v>3</v>
      </c>
      <c r="BB34">
        <v>0.82233628954639926</v>
      </c>
      <c r="BC34" t="s">
        <v>67</v>
      </c>
      <c r="BF34" t="s">
        <v>119</v>
      </c>
      <c r="BG34" s="5" t="s">
        <v>125</v>
      </c>
      <c r="BH34" t="s">
        <v>351</v>
      </c>
      <c r="BI34">
        <v>9253</v>
      </c>
      <c r="BJ34">
        <v>3</v>
      </c>
      <c r="BK34" t="s">
        <v>284</v>
      </c>
      <c r="BL34" t="s">
        <v>277</v>
      </c>
      <c r="BM34">
        <v>0.82233628954639926</v>
      </c>
      <c r="BN34" t="s">
        <v>67</v>
      </c>
      <c r="BO34" t="s">
        <v>184</v>
      </c>
      <c r="BP34">
        <v>808.572</v>
      </c>
    </row>
    <row r="35" spans="1:68" ht="16.5">
      <c r="A35" s="121" t="str">
        <f t="shared" si="18"/>
        <v>명진교통</v>
      </c>
      <c r="B35" s="122" t="str">
        <f t="shared" si="19"/>
        <v>박영길</v>
      </c>
      <c r="C35" s="123" t="str">
        <f t="shared" si="20"/>
        <v>F</v>
      </c>
      <c r="D35" s="124">
        <f t="shared" si="21"/>
        <v>0.77804689364064517</v>
      </c>
      <c r="E35" s="125">
        <f t="shared" si="22"/>
        <v>6956</v>
      </c>
      <c r="F35" s="126" t="str">
        <f t="shared" si="23"/>
        <v>591</v>
      </c>
      <c r="G35" s="127" t="str">
        <f t="shared" si="24"/>
        <v>72바1869</v>
      </c>
      <c r="H35" s="128">
        <f t="shared" si="25"/>
        <v>2</v>
      </c>
      <c r="I35" s="129">
        <f t="shared" si="26"/>
        <v>2133.7629999999999</v>
      </c>
      <c r="J35" s="130">
        <f t="shared" si="27"/>
        <v>1.0946238452966172E-2</v>
      </c>
      <c r="K35" s="130">
        <f t="shared" si="28"/>
        <v>0.43190700473040167</v>
      </c>
      <c r="L35" s="130">
        <f t="shared" si="29"/>
        <v>0.22401738149925743</v>
      </c>
      <c r="M35" s="131">
        <f t="shared" si="30"/>
        <v>18.064</v>
      </c>
      <c r="N35" s="132">
        <f t="shared" si="31"/>
        <v>4.6865560983108248E-2</v>
      </c>
      <c r="O35" s="132">
        <f t="shared" si="32"/>
        <v>11.060272392013546</v>
      </c>
      <c r="P35" s="227">
        <f t="shared" si="33"/>
        <v>109</v>
      </c>
      <c r="Q35" s="228">
        <f t="shared" si="34"/>
        <v>1</v>
      </c>
      <c r="R35" s="228">
        <f t="shared" si="35"/>
        <v>236</v>
      </c>
      <c r="T35">
        <v>509</v>
      </c>
      <c r="U35">
        <v>6956</v>
      </c>
      <c r="V35" t="s">
        <v>353</v>
      </c>
      <c r="W35">
        <v>2133.7629999999999</v>
      </c>
      <c r="X35">
        <v>1140.944</v>
      </c>
      <c r="Y35">
        <v>1.87</v>
      </c>
      <c r="Z35">
        <v>18.064</v>
      </c>
      <c r="AA35">
        <v>156.342748</v>
      </c>
      <c r="AB35">
        <v>1.711365</v>
      </c>
      <c r="AC35">
        <v>67.525527999999994</v>
      </c>
      <c r="AD35" s="1">
        <v>478</v>
      </c>
      <c r="AE35">
        <v>1</v>
      </c>
      <c r="AF35">
        <v>236</v>
      </c>
      <c r="AG35">
        <v>88</v>
      </c>
      <c r="AH35">
        <v>13.647981</v>
      </c>
      <c r="AI35">
        <v>1663.2</v>
      </c>
      <c r="AJ35">
        <v>12</v>
      </c>
      <c r="AK35">
        <v>109</v>
      </c>
      <c r="AL35">
        <v>56610</v>
      </c>
      <c r="AM35" t="s">
        <v>354</v>
      </c>
      <c r="AN35" t="s">
        <v>546</v>
      </c>
      <c r="AO35">
        <v>1256.921</v>
      </c>
      <c r="AR35" t="s">
        <v>119</v>
      </c>
      <c r="AS35" t="s">
        <v>123</v>
      </c>
      <c r="AT35" t="s">
        <v>259</v>
      </c>
      <c r="AU35" t="s">
        <v>353</v>
      </c>
      <c r="AV35" t="s">
        <v>213</v>
      </c>
      <c r="AW35">
        <v>2</v>
      </c>
      <c r="BB35">
        <v>0.77804689364064517</v>
      </c>
      <c r="BC35" t="s">
        <v>70</v>
      </c>
      <c r="BF35" t="s">
        <v>119</v>
      </c>
      <c r="BG35" t="s">
        <v>123</v>
      </c>
      <c r="BH35" t="s">
        <v>353</v>
      </c>
      <c r="BI35">
        <v>6956</v>
      </c>
      <c r="BJ35">
        <v>2</v>
      </c>
      <c r="BK35" t="s">
        <v>259</v>
      </c>
      <c r="BL35" t="s">
        <v>295</v>
      </c>
      <c r="BM35">
        <v>0.77804689364064517</v>
      </c>
      <c r="BN35" t="s">
        <v>70</v>
      </c>
      <c r="BO35" t="s">
        <v>197</v>
      </c>
      <c r="BP35">
        <v>2133.7629999999999</v>
      </c>
    </row>
    <row r="36" spans="1:68" ht="16.5">
      <c r="A36" s="104" t="str">
        <f t="shared" si="18"/>
        <v>명진교통</v>
      </c>
      <c r="B36" s="105" t="str">
        <f t="shared" si="19"/>
        <v>박용재</v>
      </c>
      <c r="C36" s="106" t="str">
        <f t="shared" si="20"/>
        <v>C</v>
      </c>
      <c r="D36" s="107">
        <f t="shared" si="21"/>
        <v>0.89000247192730375</v>
      </c>
      <c r="E36" s="108">
        <f t="shared" si="22"/>
        <v>3342</v>
      </c>
      <c r="F36" s="109" t="str">
        <f t="shared" si="23"/>
        <v>591</v>
      </c>
      <c r="G36" s="110" t="str">
        <f t="shared" si="24"/>
        <v>71바5454</v>
      </c>
      <c r="H36" s="111">
        <f t="shared" si="25"/>
        <v>2</v>
      </c>
      <c r="I36" s="112">
        <f t="shared" si="26"/>
        <v>2802.1559999999999</v>
      </c>
      <c r="J36" s="113">
        <f t="shared" si="27"/>
        <v>1.4854066471652213E-2</v>
      </c>
      <c r="K36" s="113">
        <f t="shared" si="28"/>
        <v>0.3585885868273776</v>
      </c>
      <c r="L36" s="113">
        <f t="shared" si="29"/>
        <v>0.1149115181310391</v>
      </c>
      <c r="M36" s="114">
        <f t="shared" si="30"/>
        <v>6.0229999999999997</v>
      </c>
      <c r="N36" s="115">
        <f t="shared" si="31"/>
        <v>7.1373613745987025E-2</v>
      </c>
      <c r="O36" s="115">
        <f t="shared" si="32"/>
        <v>1.0349173993168117</v>
      </c>
      <c r="P36" s="229">
        <f t="shared" si="33"/>
        <v>92</v>
      </c>
      <c r="Q36" s="230">
        <f t="shared" si="34"/>
        <v>2</v>
      </c>
      <c r="R36" s="230">
        <f t="shared" si="35"/>
        <v>29</v>
      </c>
      <c r="T36">
        <v>509</v>
      </c>
      <c r="U36">
        <v>3342</v>
      </c>
      <c r="V36" t="s">
        <v>355</v>
      </c>
      <c r="W36">
        <v>2802.1559999999999</v>
      </c>
      <c r="X36">
        <v>1170.019</v>
      </c>
      <c r="Y36">
        <v>2.395</v>
      </c>
      <c r="Z36">
        <v>6.0229999999999997</v>
      </c>
      <c r="AA36">
        <v>191.95773800000001</v>
      </c>
      <c r="AB36">
        <v>2.851353</v>
      </c>
      <c r="AC36">
        <v>68.833854000000002</v>
      </c>
      <c r="AD36" s="1">
        <v>322</v>
      </c>
      <c r="AE36">
        <v>2</v>
      </c>
      <c r="AF36">
        <v>29</v>
      </c>
      <c r="AG36">
        <v>66</v>
      </c>
      <c r="AH36">
        <v>14.597775</v>
      </c>
      <c r="AI36">
        <v>0</v>
      </c>
      <c r="AJ36">
        <v>0</v>
      </c>
      <c r="AK36">
        <v>92</v>
      </c>
      <c r="AL36">
        <v>26000</v>
      </c>
      <c r="AM36" t="s">
        <v>356</v>
      </c>
      <c r="AN36" t="s">
        <v>547</v>
      </c>
      <c r="AO36">
        <v>2680.33</v>
      </c>
      <c r="AR36" t="s">
        <v>119</v>
      </c>
      <c r="AS36" t="s">
        <v>123</v>
      </c>
      <c r="AT36" t="s">
        <v>251</v>
      </c>
      <c r="AU36" t="s">
        <v>355</v>
      </c>
      <c r="AV36" t="s">
        <v>213</v>
      </c>
      <c r="AW36">
        <v>2</v>
      </c>
      <c r="BB36">
        <v>0.89000247192730375</v>
      </c>
      <c r="BC36" t="s">
        <v>69</v>
      </c>
      <c r="BF36" t="s">
        <v>119</v>
      </c>
      <c r="BG36" s="5" t="s">
        <v>123</v>
      </c>
      <c r="BH36" t="s">
        <v>355</v>
      </c>
      <c r="BI36">
        <v>3342</v>
      </c>
      <c r="BJ36">
        <v>2</v>
      </c>
      <c r="BK36" t="s">
        <v>251</v>
      </c>
      <c r="BL36" t="s">
        <v>257</v>
      </c>
      <c r="BM36">
        <v>0.89000247192730375</v>
      </c>
      <c r="BN36" t="s">
        <v>69</v>
      </c>
      <c r="BO36" t="s">
        <v>182</v>
      </c>
      <c r="BP36">
        <v>2802.1559999999999</v>
      </c>
    </row>
    <row r="37" spans="1:68" ht="16.5">
      <c r="A37" s="121" t="str">
        <f t="shared" si="18"/>
        <v>명진교통</v>
      </c>
      <c r="B37" s="122" t="str">
        <f t="shared" si="19"/>
        <v>박종래</v>
      </c>
      <c r="C37" s="123" t="str">
        <f t="shared" si="20"/>
        <v>A</v>
      </c>
      <c r="D37" s="124">
        <f t="shared" si="21"/>
        <v>0.98179992122905924</v>
      </c>
      <c r="E37" s="125">
        <f t="shared" si="22"/>
        <v>5606</v>
      </c>
      <c r="F37" s="126" t="str">
        <f t="shared" si="23"/>
        <v>585</v>
      </c>
      <c r="G37" s="127" t="str">
        <f t="shared" si="24"/>
        <v>71바7251</v>
      </c>
      <c r="H37" s="128">
        <f t="shared" si="25"/>
        <v>3</v>
      </c>
      <c r="I37" s="129">
        <f t="shared" si="26"/>
        <v>1376.1420000000001</v>
      </c>
      <c r="J37" s="130">
        <f t="shared" si="27"/>
        <v>5.6698897560486725E-2</v>
      </c>
      <c r="K37" s="130">
        <f t="shared" si="28"/>
        <v>0.36081651601812537</v>
      </c>
      <c r="L37" s="130">
        <f t="shared" si="29"/>
        <v>0.15696054622270084</v>
      </c>
      <c r="M37" s="131">
        <f t="shared" si="30"/>
        <v>8.7469999999999999</v>
      </c>
      <c r="N37" s="132">
        <f t="shared" si="31"/>
        <v>0.21800075864264007</v>
      </c>
      <c r="O37" s="132">
        <f t="shared" si="32"/>
        <v>1.5260053104984805</v>
      </c>
      <c r="P37" s="227">
        <f t="shared" si="33"/>
        <v>15</v>
      </c>
      <c r="Q37" s="228">
        <f t="shared" si="34"/>
        <v>3</v>
      </c>
      <c r="R37" s="228">
        <f t="shared" si="35"/>
        <v>21</v>
      </c>
      <c r="T37">
        <v>509</v>
      </c>
      <c r="U37">
        <v>5606</v>
      </c>
      <c r="V37" t="s">
        <v>357</v>
      </c>
      <c r="W37">
        <v>1376.1420000000001</v>
      </c>
      <c r="X37">
        <v>564.29300000000001</v>
      </c>
      <c r="Y37">
        <v>2.4390000000000001</v>
      </c>
      <c r="Z37">
        <v>8.7469999999999999</v>
      </c>
      <c r="AA37">
        <v>107.482178</v>
      </c>
      <c r="AB37">
        <v>6.0941210000000003</v>
      </c>
      <c r="AC37">
        <v>38.781345000000002</v>
      </c>
      <c r="AD37" s="1">
        <v>216</v>
      </c>
      <c r="AE37">
        <v>3</v>
      </c>
      <c r="AF37">
        <v>21</v>
      </c>
      <c r="AG37">
        <v>83</v>
      </c>
      <c r="AH37">
        <v>12.803443</v>
      </c>
      <c r="AI37">
        <v>73.3</v>
      </c>
      <c r="AJ37">
        <v>2</v>
      </c>
      <c r="AK37">
        <v>15</v>
      </c>
      <c r="AL37">
        <v>2694</v>
      </c>
      <c r="AM37" t="s">
        <v>358</v>
      </c>
      <c r="AN37" t="s">
        <v>548</v>
      </c>
      <c r="AO37">
        <v>1066.509</v>
      </c>
      <c r="AR37" t="s">
        <v>119</v>
      </c>
      <c r="AS37" t="s">
        <v>122</v>
      </c>
      <c r="AT37" t="s">
        <v>234</v>
      </c>
      <c r="AU37" t="s">
        <v>357</v>
      </c>
      <c r="AV37" t="s">
        <v>213</v>
      </c>
      <c r="AW37">
        <v>3</v>
      </c>
      <c r="BB37">
        <v>0.98179992122905924</v>
      </c>
      <c r="BC37" t="s">
        <v>66</v>
      </c>
      <c r="BF37" t="s">
        <v>119</v>
      </c>
      <c r="BG37" t="s">
        <v>122</v>
      </c>
      <c r="BH37" t="s">
        <v>357</v>
      </c>
      <c r="BI37">
        <v>5606</v>
      </c>
      <c r="BJ37">
        <v>3</v>
      </c>
      <c r="BK37" t="s">
        <v>234</v>
      </c>
      <c r="BL37" t="s">
        <v>239</v>
      </c>
      <c r="BM37">
        <v>0.98179992122905924</v>
      </c>
      <c r="BN37" t="s">
        <v>66</v>
      </c>
      <c r="BO37" t="s">
        <v>183</v>
      </c>
      <c r="BP37">
        <v>1376.1420000000001</v>
      </c>
    </row>
    <row r="38" spans="1:68" ht="16.5">
      <c r="A38" s="104" t="str">
        <f t="shared" si="18"/>
        <v>명진교통</v>
      </c>
      <c r="B38" s="105" t="str">
        <f t="shared" si="19"/>
        <v>박춘자</v>
      </c>
      <c r="C38" s="106" t="str">
        <f t="shared" si="20"/>
        <v>C</v>
      </c>
      <c r="D38" s="107">
        <f t="shared" si="21"/>
        <v>0.89915182796083459</v>
      </c>
      <c r="E38" s="108">
        <f t="shared" si="22"/>
        <v>9271</v>
      </c>
      <c r="F38" s="109" t="str">
        <f t="shared" si="23"/>
        <v>585</v>
      </c>
      <c r="G38" s="110" t="str">
        <f t="shared" si="24"/>
        <v>71바7252</v>
      </c>
      <c r="H38" s="111">
        <f t="shared" si="25"/>
        <v>2</v>
      </c>
      <c r="I38" s="112">
        <f t="shared" si="26"/>
        <v>1342.2060000000001</v>
      </c>
      <c r="J38" s="113">
        <f t="shared" si="27"/>
        <v>2.384759039744028E-2</v>
      </c>
      <c r="K38" s="113">
        <f t="shared" si="28"/>
        <v>0.39191572088444032</v>
      </c>
      <c r="L38" s="113">
        <f t="shared" si="29"/>
        <v>0.24809902503788536</v>
      </c>
      <c r="M38" s="114">
        <f t="shared" si="30"/>
        <v>8.7029999999999994</v>
      </c>
      <c r="N38" s="115">
        <f t="shared" si="31"/>
        <v>0</v>
      </c>
      <c r="O38" s="115">
        <f t="shared" si="32"/>
        <v>3.5016979509851693</v>
      </c>
      <c r="P38" s="229">
        <f t="shared" si="33"/>
        <v>31</v>
      </c>
      <c r="Q38" s="230">
        <f t="shared" si="34"/>
        <v>0</v>
      </c>
      <c r="R38" s="230">
        <f t="shared" si="35"/>
        <v>47</v>
      </c>
      <c r="T38">
        <v>509</v>
      </c>
      <c r="U38">
        <v>9271</v>
      </c>
      <c r="V38" t="s">
        <v>359</v>
      </c>
      <c r="W38">
        <v>1342.2059999999999</v>
      </c>
      <c r="X38">
        <v>576.23099999999999</v>
      </c>
      <c r="Y38">
        <v>2.3290000000000002</v>
      </c>
      <c r="Z38">
        <v>8.7029999999999994</v>
      </c>
      <c r="AA38">
        <v>110.10718300000001</v>
      </c>
      <c r="AB38">
        <v>2.625791</v>
      </c>
      <c r="AC38">
        <v>43.152735999999997</v>
      </c>
      <c r="AD38" s="1">
        <v>333</v>
      </c>
      <c r="AE38">
        <v>0</v>
      </c>
      <c r="AF38">
        <v>47</v>
      </c>
      <c r="AG38">
        <v>64</v>
      </c>
      <c r="AH38">
        <v>12.189994</v>
      </c>
      <c r="AI38">
        <v>5.8</v>
      </c>
      <c r="AJ38">
        <v>0</v>
      </c>
      <c r="AK38">
        <v>31</v>
      </c>
      <c r="AL38">
        <v>3336</v>
      </c>
      <c r="AM38" t="s">
        <v>360</v>
      </c>
      <c r="AN38" t="s">
        <v>549</v>
      </c>
      <c r="AO38">
        <v>1252.1500000000001</v>
      </c>
      <c r="AR38" t="s">
        <v>119</v>
      </c>
      <c r="AS38" t="s">
        <v>122</v>
      </c>
      <c r="AT38" t="s">
        <v>237</v>
      </c>
      <c r="AU38" t="s">
        <v>359</v>
      </c>
      <c r="AV38" t="s">
        <v>48</v>
      </c>
      <c r="AW38">
        <v>2</v>
      </c>
      <c r="BB38">
        <v>0.89915182796083459</v>
      </c>
      <c r="BC38" t="s">
        <v>69</v>
      </c>
      <c r="BF38" t="s">
        <v>119</v>
      </c>
      <c r="BG38" s="5" t="s">
        <v>122</v>
      </c>
      <c r="BH38" t="s">
        <v>359</v>
      </c>
      <c r="BI38">
        <v>9271</v>
      </c>
      <c r="BJ38">
        <v>2</v>
      </c>
      <c r="BK38" t="s">
        <v>237</v>
      </c>
      <c r="BL38" t="s">
        <v>241</v>
      </c>
      <c r="BM38">
        <v>0.89915182796083459</v>
      </c>
      <c r="BN38" t="s">
        <v>69</v>
      </c>
      <c r="BO38" t="s">
        <v>182</v>
      </c>
      <c r="BP38">
        <v>1342.2060000000001</v>
      </c>
    </row>
    <row r="39" spans="1:68" ht="16.5">
      <c r="A39" s="121" t="str">
        <f t="shared" si="18"/>
        <v>명진교통</v>
      </c>
      <c r="B39" s="122" t="str">
        <f t="shared" si="19"/>
        <v>서동원</v>
      </c>
      <c r="C39" s="123" t="str">
        <f t="shared" si="20"/>
        <v>D</v>
      </c>
      <c r="D39" s="124">
        <f t="shared" si="21"/>
        <v>0.83960000000000012</v>
      </c>
      <c r="E39" s="125">
        <f t="shared" si="22"/>
        <v>2448</v>
      </c>
      <c r="F39" s="126" t="str">
        <f t="shared" si="23"/>
        <v>594</v>
      </c>
      <c r="G39" s="127" t="str">
        <f t="shared" si="24"/>
        <v>71바5361</v>
      </c>
      <c r="H39" s="128">
        <f t="shared" si="25"/>
        <v>1</v>
      </c>
      <c r="I39" s="129">
        <f t="shared" si="26"/>
        <v>2213.1030000000001</v>
      </c>
      <c r="J39" s="130">
        <f t="shared" si="27"/>
        <v>2.5448084558485233E-2</v>
      </c>
      <c r="K39" s="130">
        <f t="shared" si="28"/>
        <v>0.36501063744536505</v>
      </c>
      <c r="L39" s="130">
        <f t="shared" si="29"/>
        <v>0.25484579795879359</v>
      </c>
      <c r="M39" s="131">
        <f t="shared" si="30"/>
        <v>12.8</v>
      </c>
      <c r="N39" s="132">
        <f t="shared" si="31"/>
        <v>0.1355562755099966</v>
      </c>
      <c r="O39" s="132">
        <f t="shared" si="32"/>
        <v>16.808978163239576</v>
      </c>
      <c r="P39" s="227">
        <f t="shared" si="33"/>
        <v>43</v>
      </c>
      <c r="Q39" s="228">
        <f t="shared" si="34"/>
        <v>3</v>
      </c>
      <c r="R39" s="228">
        <f t="shared" si="35"/>
        <v>372</v>
      </c>
      <c r="T39">
        <v>509</v>
      </c>
      <c r="U39">
        <v>2448</v>
      </c>
      <c r="V39" t="s">
        <v>361</v>
      </c>
      <c r="W39">
        <v>2213.1030000000001</v>
      </c>
      <c r="X39">
        <v>1054.55</v>
      </c>
      <c r="Y39">
        <v>2.0990000000000002</v>
      </c>
      <c r="Z39">
        <v>12.8</v>
      </c>
      <c r="AA39">
        <v>146.788533</v>
      </c>
      <c r="AB39">
        <v>3.735487</v>
      </c>
      <c r="AC39">
        <v>53.579376000000003</v>
      </c>
      <c r="AD39" s="1">
        <v>564</v>
      </c>
      <c r="AE39">
        <v>3</v>
      </c>
      <c r="AF39">
        <v>372</v>
      </c>
      <c r="AG39">
        <v>88</v>
      </c>
      <c r="AH39">
        <v>15.076810999999999</v>
      </c>
      <c r="AI39">
        <v>387.9</v>
      </c>
      <c r="AJ39">
        <v>0.9</v>
      </c>
      <c r="AK39">
        <v>43</v>
      </c>
      <c r="AL39">
        <v>12535</v>
      </c>
      <c r="AM39" t="s">
        <v>362</v>
      </c>
      <c r="AN39" t="s">
        <v>550</v>
      </c>
      <c r="AO39">
        <v>2213.1030000000001</v>
      </c>
      <c r="AR39" t="s">
        <v>119</v>
      </c>
      <c r="AS39" t="s">
        <v>125</v>
      </c>
      <c r="AT39" t="s">
        <v>282</v>
      </c>
      <c r="AU39" t="s">
        <v>361</v>
      </c>
      <c r="AV39" t="s">
        <v>48</v>
      </c>
      <c r="AW39">
        <v>1</v>
      </c>
      <c r="BB39">
        <v>0.83960000000000012</v>
      </c>
      <c r="BC39" t="s">
        <v>67</v>
      </c>
      <c r="BF39" t="s">
        <v>119</v>
      </c>
      <c r="BG39" t="s">
        <v>125</v>
      </c>
      <c r="BH39" t="s">
        <v>361</v>
      </c>
      <c r="BI39">
        <v>2448</v>
      </c>
      <c r="BJ39">
        <v>1</v>
      </c>
      <c r="BK39" t="s">
        <v>282</v>
      </c>
      <c r="BL39" t="s">
        <v>179</v>
      </c>
      <c r="BM39">
        <v>0.83960000000000012</v>
      </c>
      <c r="BN39" t="s">
        <v>67</v>
      </c>
      <c r="BO39" t="s">
        <v>184</v>
      </c>
      <c r="BP39">
        <v>2213.1030000000001</v>
      </c>
    </row>
    <row r="40" spans="1:68" ht="16.5">
      <c r="A40" s="104" t="str">
        <f t="shared" si="18"/>
        <v>명진교통</v>
      </c>
      <c r="B40" s="105" t="str">
        <f t="shared" si="19"/>
        <v>송재웅</v>
      </c>
      <c r="C40" s="106" t="str">
        <f t="shared" si="20"/>
        <v>D</v>
      </c>
      <c r="D40" s="107">
        <f t="shared" si="21"/>
        <v>0.80952380952380942</v>
      </c>
      <c r="E40" s="108">
        <f t="shared" si="22"/>
        <v>5802</v>
      </c>
      <c r="F40" s="109" t="str">
        <f t="shared" si="23"/>
        <v>예비</v>
      </c>
      <c r="G40" s="110" t="str">
        <f t="shared" si="24"/>
        <v>71바5707</v>
      </c>
      <c r="H40" s="111">
        <f t="shared" si="25"/>
        <v>2</v>
      </c>
      <c r="I40" s="112">
        <f t="shared" si="26"/>
        <v>1068.8319999999999</v>
      </c>
      <c r="J40" s="113">
        <f t="shared" si="27"/>
        <v>5.4166216206658589E-3</v>
      </c>
      <c r="K40" s="113">
        <f t="shared" si="28"/>
        <v>0.504030964536757</v>
      </c>
      <c r="L40" s="113">
        <f t="shared" si="29"/>
        <v>0.19554055267806356</v>
      </c>
      <c r="M40" s="114">
        <f t="shared" si="30"/>
        <v>24.529</v>
      </c>
      <c r="N40" s="115">
        <f t="shared" si="31"/>
        <v>0</v>
      </c>
      <c r="O40" s="115">
        <f t="shared" si="32"/>
        <v>56.603844196281543</v>
      </c>
      <c r="P40" s="229">
        <f t="shared" si="33"/>
        <v>77</v>
      </c>
      <c r="Q40" s="230">
        <f t="shared" si="34"/>
        <v>0</v>
      </c>
      <c r="R40" s="230">
        <f t="shared" si="35"/>
        <v>605</v>
      </c>
      <c r="T40">
        <v>509</v>
      </c>
      <c r="U40">
        <v>5802</v>
      </c>
      <c r="V40" t="s">
        <v>363</v>
      </c>
      <c r="W40">
        <v>1068.8320000000001</v>
      </c>
      <c r="X40">
        <v>629.34</v>
      </c>
      <c r="Y40">
        <v>1.698</v>
      </c>
      <c r="Z40">
        <v>24.529</v>
      </c>
      <c r="AA40">
        <v>79.178319999999999</v>
      </c>
      <c r="AB40">
        <v>0.42887900000000001</v>
      </c>
      <c r="AC40">
        <v>39.908324999999998</v>
      </c>
      <c r="AD40" s="1">
        <v>209</v>
      </c>
      <c r="AE40">
        <v>0</v>
      </c>
      <c r="AF40">
        <v>605</v>
      </c>
      <c r="AG40">
        <v>89</v>
      </c>
      <c r="AH40">
        <v>13.499048</v>
      </c>
      <c r="AI40">
        <v>4370.3999999999996</v>
      </c>
      <c r="AJ40">
        <v>14.3</v>
      </c>
      <c r="AK40">
        <v>77</v>
      </c>
      <c r="AL40">
        <v>34258</v>
      </c>
      <c r="AM40" t="s">
        <v>364</v>
      </c>
      <c r="AN40" t="s">
        <v>551</v>
      </c>
      <c r="AO40">
        <v>992.14099999999996</v>
      </c>
      <c r="AR40" t="s">
        <v>119</v>
      </c>
      <c r="AS40" t="s">
        <v>91</v>
      </c>
      <c r="AT40" t="s">
        <v>295</v>
      </c>
      <c r="AU40" t="s">
        <v>363</v>
      </c>
      <c r="AV40" t="s">
        <v>48</v>
      </c>
      <c r="AW40">
        <v>2</v>
      </c>
      <c r="BB40">
        <v>0.80952380952380942</v>
      </c>
      <c r="BC40" t="s">
        <v>67</v>
      </c>
      <c r="BF40" t="s">
        <v>119</v>
      </c>
      <c r="BG40" t="s">
        <v>91</v>
      </c>
      <c r="BH40" t="s">
        <v>363</v>
      </c>
      <c r="BI40">
        <v>5802</v>
      </c>
      <c r="BJ40">
        <v>2</v>
      </c>
      <c r="BK40" t="s">
        <v>295</v>
      </c>
      <c r="BL40" t="s">
        <v>259</v>
      </c>
      <c r="BM40">
        <v>0.80952380952380942</v>
      </c>
      <c r="BN40" t="s">
        <v>67</v>
      </c>
      <c r="BO40" t="s">
        <v>184</v>
      </c>
      <c r="BP40">
        <v>1068.8319999999999</v>
      </c>
    </row>
    <row r="41" spans="1:68" ht="16.5">
      <c r="A41" s="121" t="str">
        <f t="shared" si="18"/>
        <v>명진교통</v>
      </c>
      <c r="B41" s="122" t="str">
        <f t="shared" si="19"/>
        <v>송정헌</v>
      </c>
      <c r="C41" s="123" t="str">
        <f t="shared" si="20"/>
        <v>D</v>
      </c>
      <c r="D41" s="124">
        <f t="shared" si="21"/>
        <v>0.830922568172202</v>
      </c>
      <c r="E41" s="125">
        <f t="shared" si="22"/>
        <v>9582</v>
      </c>
      <c r="F41" s="126" t="str">
        <f t="shared" si="23"/>
        <v>565</v>
      </c>
      <c r="G41" s="127" t="str">
        <f t="shared" si="24"/>
        <v>71바5802</v>
      </c>
      <c r="H41" s="128">
        <f t="shared" si="25"/>
        <v>3</v>
      </c>
      <c r="I41" s="129">
        <f t="shared" si="26"/>
        <v>1793.8630000000001</v>
      </c>
      <c r="J41" s="130">
        <f t="shared" si="27"/>
        <v>1.2650601505481134E-2</v>
      </c>
      <c r="K41" s="130">
        <f t="shared" si="28"/>
        <v>0.34806226548330832</v>
      </c>
      <c r="L41" s="130">
        <f t="shared" si="29"/>
        <v>0.1482833415929756</v>
      </c>
      <c r="M41" s="131">
        <f t="shared" si="30"/>
        <v>4.92</v>
      </c>
      <c r="N41" s="132">
        <f t="shared" si="31"/>
        <v>0</v>
      </c>
      <c r="O41" s="132">
        <f t="shared" si="32"/>
        <v>1.9510965999075738</v>
      </c>
      <c r="P41" s="227">
        <f t="shared" si="33"/>
        <v>26</v>
      </c>
      <c r="Q41" s="228">
        <f t="shared" si="34"/>
        <v>0</v>
      </c>
      <c r="R41" s="228">
        <f t="shared" si="35"/>
        <v>35</v>
      </c>
      <c r="T41">
        <v>509</v>
      </c>
      <c r="U41">
        <v>9582</v>
      </c>
      <c r="V41" t="s">
        <v>365</v>
      </c>
      <c r="W41">
        <v>1793.8630000000001</v>
      </c>
      <c r="X41">
        <v>981.39499999999998</v>
      </c>
      <c r="Y41">
        <v>1.8280000000000001</v>
      </c>
      <c r="Z41">
        <v>4.92</v>
      </c>
      <c r="AA41">
        <v>145.246058</v>
      </c>
      <c r="AB41">
        <v>1.83745</v>
      </c>
      <c r="AC41">
        <v>50.554671999999997</v>
      </c>
      <c r="AD41" s="1">
        <v>266</v>
      </c>
      <c r="AE41">
        <v>0</v>
      </c>
      <c r="AF41">
        <v>35</v>
      </c>
      <c r="AG41">
        <v>88</v>
      </c>
      <c r="AH41">
        <v>12.35051</v>
      </c>
      <c r="AI41">
        <v>266</v>
      </c>
      <c r="AJ41">
        <v>1.3</v>
      </c>
      <c r="AK41">
        <v>26</v>
      </c>
      <c r="AL41">
        <v>8583</v>
      </c>
      <c r="AM41" t="s">
        <v>366</v>
      </c>
      <c r="AN41" t="s">
        <v>552</v>
      </c>
      <c r="AO41">
        <v>1577.3589999999999</v>
      </c>
      <c r="AR41" t="s">
        <v>119</v>
      </c>
      <c r="AS41" t="s">
        <v>121</v>
      </c>
      <c r="AT41" t="s">
        <v>226</v>
      </c>
      <c r="AU41" t="s">
        <v>365</v>
      </c>
      <c r="AV41" t="s">
        <v>213</v>
      </c>
      <c r="AW41">
        <v>3</v>
      </c>
      <c r="BB41">
        <v>0.830922568172202</v>
      </c>
      <c r="BC41" t="s">
        <v>67</v>
      </c>
      <c r="BF41" t="s">
        <v>119</v>
      </c>
      <c r="BG41" t="s">
        <v>121</v>
      </c>
      <c r="BH41" t="s">
        <v>365</v>
      </c>
      <c r="BI41">
        <v>9582</v>
      </c>
      <c r="BJ41">
        <v>3</v>
      </c>
      <c r="BK41" t="s">
        <v>226</v>
      </c>
      <c r="BL41" t="s">
        <v>223</v>
      </c>
      <c r="BM41">
        <v>0.830922568172202</v>
      </c>
      <c r="BN41" t="s">
        <v>67</v>
      </c>
      <c r="BO41" t="s">
        <v>184</v>
      </c>
      <c r="BP41">
        <v>1793.8630000000001</v>
      </c>
    </row>
    <row r="42" spans="1:68" ht="16.5">
      <c r="A42" s="104" t="str">
        <f t="shared" si="18"/>
        <v>명진교통</v>
      </c>
      <c r="B42" s="105" t="str">
        <f t="shared" si="19"/>
        <v>심명걸</v>
      </c>
      <c r="C42" s="106" t="str">
        <f t="shared" si="20"/>
        <v>D</v>
      </c>
      <c r="D42" s="107">
        <f t="shared" si="21"/>
        <v>0.80938027313591632</v>
      </c>
      <c r="E42" s="108">
        <f t="shared" si="22"/>
        <v>6391</v>
      </c>
      <c r="F42" s="109" t="str">
        <f t="shared" si="23"/>
        <v>예비</v>
      </c>
      <c r="G42" s="110" t="str">
        <f t="shared" si="24"/>
        <v>71바5707</v>
      </c>
      <c r="H42" s="111">
        <f t="shared" si="25"/>
        <v>7</v>
      </c>
      <c r="I42" s="112">
        <f t="shared" si="26"/>
        <v>1174.8720000000001</v>
      </c>
      <c r="J42" s="113">
        <f t="shared" si="27"/>
        <v>1.4062349698246927E-2</v>
      </c>
      <c r="K42" s="113">
        <f t="shared" si="28"/>
        <v>0.44798857553025795</v>
      </c>
      <c r="L42" s="113">
        <f t="shared" si="29"/>
        <v>0.17448709306205271</v>
      </c>
      <c r="M42" s="114">
        <f t="shared" si="30"/>
        <v>16.847000000000001</v>
      </c>
      <c r="N42" s="115">
        <f t="shared" si="31"/>
        <v>0.17023131030444166</v>
      </c>
      <c r="O42" s="115">
        <f t="shared" si="32"/>
        <v>31.492792406321708</v>
      </c>
      <c r="P42" s="229">
        <f t="shared" si="33"/>
        <v>64</v>
      </c>
      <c r="Q42" s="230">
        <f t="shared" si="34"/>
        <v>2</v>
      </c>
      <c r="R42" s="230">
        <f t="shared" si="35"/>
        <v>370</v>
      </c>
      <c r="T42">
        <v>509</v>
      </c>
      <c r="U42">
        <v>6391</v>
      </c>
      <c r="V42" t="s">
        <v>367</v>
      </c>
      <c r="W42">
        <v>1174.8720000000001</v>
      </c>
      <c r="X42">
        <v>665.23699999999997</v>
      </c>
      <c r="Y42">
        <v>1.766</v>
      </c>
      <c r="Z42">
        <v>16.847000000000001</v>
      </c>
      <c r="AA42">
        <v>84.444706999999994</v>
      </c>
      <c r="AB42">
        <v>1.1874910000000001</v>
      </c>
      <c r="AC42">
        <v>37.830264</v>
      </c>
      <c r="AD42" s="1">
        <v>205</v>
      </c>
      <c r="AE42">
        <v>2</v>
      </c>
      <c r="AF42">
        <v>370</v>
      </c>
      <c r="AG42">
        <v>93</v>
      </c>
      <c r="AH42">
        <v>13.912914000000001</v>
      </c>
      <c r="AI42">
        <v>2474.9</v>
      </c>
      <c r="AJ42">
        <v>0</v>
      </c>
      <c r="AK42">
        <v>64</v>
      </c>
      <c r="AL42">
        <v>29679</v>
      </c>
      <c r="AM42" t="s">
        <v>368</v>
      </c>
      <c r="AN42" t="s">
        <v>553</v>
      </c>
      <c r="AO42">
        <v>301.56599999999997</v>
      </c>
      <c r="AR42" t="s">
        <v>119</v>
      </c>
      <c r="AS42" t="s">
        <v>91</v>
      </c>
      <c r="AT42" t="s">
        <v>295</v>
      </c>
      <c r="AU42" t="s">
        <v>367</v>
      </c>
      <c r="AV42" t="s">
        <v>48</v>
      </c>
      <c r="AW42">
        <v>7</v>
      </c>
      <c r="BB42">
        <v>0.80938027313591632</v>
      </c>
      <c r="BC42" t="s">
        <v>67</v>
      </c>
      <c r="BF42" t="s">
        <v>119</v>
      </c>
      <c r="BG42" t="s">
        <v>91</v>
      </c>
      <c r="BH42" t="s">
        <v>367</v>
      </c>
      <c r="BI42">
        <v>6391</v>
      </c>
      <c r="BJ42">
        <v>7</v>
      </c>
      <c r="BK42" t="s">
        <v>295</v>
      </c>
      <c r="BL42" t="s">
        <v>212</v>
      </c>
      <c r="BM42">
        <v>0.80938027313591632</v>
      </c>
      <c r="BN42" t="s">
        <v>67</v>
      </c>
      <c r="BO42" t="s">
        <v>184</v>
      </c>
      <c r="BP42">
        <v>1174.8720000000001</v>
      </c>
    </row>
    <row r="43" spans="1:68" ht="16.5">
      <c r="A43" s="121" t="str">
        <f t="shared" si="18"/>
        <v>명진교통</v>
      </c>
      <c r="B43" s="122" t="str">
        <f t="shared" si="19"/>
        <v>심용석</v>
      </c>
      <c r="C43" s="123" t="str">
        <f t="shared" si="20"/>
        <v>B</v>
      </c>
      <c r="D43" s="124">
        <f t="shared" si="21"/>
        <v>0.92730769230769228</v>
      </c>
      <c r="E43" s="125">
        <f t="shared" si="22"/>
        <v>2848</v>
      </c>
      <c r="F43" s="126" t="str">
        <f t="shared" si="23"/>
        <v>592</v>
      </c>
      <c r="G43" s="127" t="str">
        <f t="shared" si="24"/>
        <v>71바5354</v>
      </c>
      <c r="H43" s="128">
        <f t="shared" si="25"/>
        <v>1</v>
      </c>
      <c r="I43" s="129">
        <f t="shared" si="26"/>
        <v>5557.0429999999997</v>
      </c>
      <c r="J43" s="130">
        <f t="shared" si="27"/>
        <v>3.6338992104203535E-2</v>
      </c>
      <c r="K43" s="130">
        <f t="shared" si="28"/>
        <v>0.37147608007917893</v>
      </c>
      <c r="L43" s="130">
        <f t="shared" si="29"/>
        <v>0.14792039579323032</v>
      </c>
      <c r="M43" s="131">
        <f t="shared" si="30"/>
        <v>13.249000000000001</v>
      </c>
      <c r="N43" s="132">
        <f t="shared" si="31"/>
        <v>1.3676338297184312</v>
      </c>
      <c r="O43" s="132">
        <f t="shared" si="32"/>
        <v>11.642882734576645</v>
      </c>
      <c r="P43" s="227">
        <f t="shared" si="33"/>
        <v>161</v>
      </c>
      <c r="Q43" s="228">
        <f t="shared" si="34"/>
        <v>76</v>
      </c>
      <c r="R43" s="228">
        <f t="shared" si="35"/>
        <v>647</v>
      </c>
      <c r="T43">
        <v>509</v>
      </c>
      <c r="U43">
        <v>2848</v>
      </c>
      <c r="V43" t="s">
        <v>369</v>
      </c>
      <c r="W43">
        <v>5557.0429999999997</v>
      </c>
      <c r="X43">
        <v>2304.5680000000002</v>
      </c>
      <c r="Y43">
        <v>2.411</v>
      </c>
      <c r="Z43">
        <v>13.249000000000001</v>
      </c>
      <c r="AA43">
        <v>403.60348900000002</v>
      </c>
      <c r="AB43">
        <v>14.666544</v>
      </c>
      <c r="AC43">
        <v>149.92904200000001</v>
      </c>
      <c r="AD43" s="1">
        <v>822</v>
      </c>
      <c r="AE43">
        <v>76</v>
      </c>
      <c r="AF43">
        <v>647</v>
      </c>
      <c r="AG43">
        <v>74</v>
      </c>
      <c r="AH43">
        <v>13.76857</v>
      </c>
      <c r="AI43">
        <v>499</v>
      </c>
      <c r="AJ43">
        <v>0</v>
      </c>
      <c r="AK43">
        <v>161</v>
      </c>
      <c r="AL43">
        <v>48008</v>
      </c>
      <c r="AM43" t="s">
        <v>370</v>
      </c>
      <c r="AN43" t="s">
        <v>554</v>
      </c>
      <c r="AO43">
        <v>5557.0429999999997</v>
      </c>
      <c r="AR43" t="s">
        <v>119</v>
      </c>
      <c r="AS43" t="s">
        <v>124</v>
      </c>
      <c r="AT43" t="s">
        <v>268</v>
      </c>
      <c r="AU43" t="s">
        <v>369</v>
      </c>
      <c r="AV43" t="s">
        <v>48</v>
      </c>
      <c r="AW43">
        <v>1</v>
      </c>
      <c r="BB43">
        <v>0.92730769230769228</v>
      </c>
      <c r="BC43" t="s">
        <v>68</v>
      </c>
      <c r="BF43" t="s">
        <v>119</v>
      </c>
      <c r="BG43" s="5" t="s">
        <v>124</v>
      </c>
      <c r="BH43" t="s">
        <v>369</v>
      </c>
      <c r="BI43">
        <v>2848</v>
      </c>
      <c r="BJ43">
        <v>1</v>
      </c>
      <c r="BK43" t="s">
        <v>268</v>
      </c>
      <c r="BL43" t="s">
        <v>179</v>
      </c>
      <c r="BM43">
        <v>0.92730769230769228</v>
      </c>
      <c r="BN43" t="s">
        <v>68</v>
      </c>
      <c r="BO43" t="s">
        <v>180</v>
      </c>
      <c r="BP43">
        <v>5557.0429999999997</v>
      </c>
    </row>
    <row r="44" spans="1:68" ht="16.5">
      <c r="A44" s="104" t="str">
        <f t="shared" si="18"/>
        <v>명진교통</v>
      </c>
      <c r="B44" s="105" t="str">
        <f t="shared" si="19"/>
        <v>안성순</v>
      </c>
      <c r="C44" s="106" t="str">
        <f t="shared" si="20"/>
        <v>C</v>
      </c>
      <c r="D44" s="107">
        <f t="shared" si="21"/>
        <v>0.86043843471979198</v>
      </c>
      <c r="E44" s="108">
        <f t="shared" si="22"/>
        <v>1212</v>
      </c>
      <c r="F44" s="109" t="str">
        <f t="shared" si="23"/>
        <v>순환52</v>
      </c>
      <c r="G44" s="110" t="str">
        <f t="shared" si="24"/>
        <v>71바5704</v>
      </c>
      <c r="H44" s="111">
        <f t="shared" si="25"/>
        <v>2</v>
      </c>
      <c r="I44" s="112">
        <f t="shared" si="26"/>
        <v>2498.5170000000003</v>
      </c>
      <c r="J44" s="113">
        <f t="shared" si="27"/>
        <v>3.788458217988297E-2</v>
      </c>
      <c r="K44" s="113">
        <f t="shared" si="28"/>
        <v>0.39666716033752264</v>
      </c>
      <c r="L44" s="113">
        <f t="shared" si="29"/>
        <v>0.21652844467338023</v>
      </c>
      <c r="M44" s="114">
        <f t="shared" si="30"/>
        <v>14.6</v>
      </c>
      <c r="N44" s="115">
        <f t="shared" si="31"/>
        <v>0</v>
      </c>
      <c r="O44" s="115">
        <f t="shared" si="32"/>
        <v>7.6445347380065858</v>
      </c>
      <c r="P44" s="229">
        <f t="shared" si="33"/>
        <v>57</v>
      </c>
      <c r="Q44" s="230">
        <f t="shared" si="34"/>
        <v>0</v>
      </c>
      <c r="R44" s="230">
        <f t="shared" si="35"/>
        <v>191</v>
      </c>
      <c r="T44">
        <v>509</v>
      </c>
      <c r="U44">
        <v>1212</v>
      </c>
      <c r="V44" t="s">
        <v>371</v>
      </c>
      <c r="W44">
        <v>2498.5169999999998</v>
      </c>
      <c r="X44">
        <v>1265.288</v>
      </c>
      <c r="Y44">
        <v>1.9750000000000001</v>
      </c>
      <c r="Z44">
        <v>14.6</v>
      </c>
      <c r="AA44">
        <v>180.26855800000001</v>
      </c>
      <c r="AB44">
        <v>6.8293990000000004</v>
      </c>
      <c r="AC44">
        <v>71.506617000000006</v>
      </c>
      <c r="AD44" s="1">
        <v>541</v>
      </c>
      <c r="AE44">
        <v>0</v>
      </c>
      <c r="AF44">
        <v>191</v>
      </c>
      <c r="AG44">
        <v>81</v>
      </c>
      <c r="AH44">
        <v>13.859971</v>
      </c>
      <c r="AI44">
        <v>673.4</v>
      </c>
      <c r="AJ44">
        <v>4</v>
      </c>
      <c r="AK44">
        <v>57</v>
      </c>
      <c r="AL44">
        <v>28436</v>
      </c>
      <c r="AM44" t="s">
        <v>372</v>
      </c>
      <c r="AN44" t="s">
        <v>555</v>
      </c>
      <c r="AO44">
        <v>2387.0160000000001</v>
      </c>
      <c r="AR44" t="s">
        <v>119</v>
      </c>
      <c r="AS44" t="s">
        <v>126</v>
      </c>
      <c r="AT44" t="s">
        <v>290</v>
      </c>
      <c r="AU44" t="s">
        <v>371</v>
      </c>
      <c r="AV44" t="s">
        <v>48</v>
      </c>
      <c r="AW44">
        <v>2</v>
      </c>
      <c r="BB44">
        <v>0.86043843471979198</v>
      </c>
      <c r="BC44" t="s">
        <v>69</v>
      </c>
      <c r="BF44" t="s">
        <v>119</v>
      </c>
      <c r="BG44" s="5" t="s">
        <v>126</v>
      </c>
      <c r="BH44" t="s">
        <v>371</v>
      </c>
      <c r="BI44">
        <v>1212</v>
      </c>
      <c r="BJ44">
        <v>2</v>
      </c>
      <c r="BK44" t="s">
        <v>290</v>
      </c>
      <c r="BL44" t="s">
        <v>294</v>
      </c>
      <c r="BM44">
        <v>0.86043843471979198</v>
      </c>
      <c r="BN44" t="s">
        <v>69</v>
      </c>
      <c r="BO44" t="s">
        <v>182</v>
      </c>
      <c r="BP44">
        <v>2498.5170000000003</v>
      </c>
    </row>
    <row r="45" spans="1:68" ht="16.5">
      <c r="A45" s="121" t="str">
        <f t="shared" si="18"/>
        <v>명진교통</v>
      </c>
      <c r="B45" s="122" t="str">
        <f t="shared" si="19"/>
        <v>양태익</v>
      </c>
      <c r="C45" s="123" t="str">
        <f t="shared" si="20"/>
        <v>B</v>
      </c>
      <c r="D45" s="124">
        <f t="shared" si="21"/>
        <v>0.90076910294096924</v>
      </c>
      <c r="E45" s="125">
        <f t="shared" si="22"/>
        <v>8061</v>
      </c>
      <c r="F45" s="126" t="str">
        <f t="shared" si="23"/>
        <v>592</v>
      </c>
      <c r="G45" s="127" t="str">
        <f t="shared" si="24"/>
        <v>71바5358</v>
      </c>
      <c r="H45" s="128">
        <f t="shared" si="25"/>
        <v>2</v>
      </c>
      <c r="I45" s="129">
        <f t="shared" si="26"/>
        <v>1495.953</v>
      </c>
      <c r="J45" s="130">
        <f t="shared" si="27"/>
        <v>2.6519187599451495E-2</v>
      </c>
      <c r="K45" s="130">
        <f t="shared" si="28"/>
        <v>0.4225042864241938</v>
      </c>
      <c r="L45" s="130">
        <f t="shared" si="29"/>
        <v>0.22594292735132721</v>
      </c>
      <c r="M45" s="131">
        <f t="shared" si="30"/>
        <v>11.846</v>
      </c>
      <c r="N45" s="132">
        <f t="shared" si="31"/>
        <v>0.4679291394849972</v>
      </c>
      <c r="O45" s="132">
        <f t="shared" si="32"/>
        <v>17.246531141018469</v>
      </c>
      <c r="P45" s="227">
        <f t="shared" si="33"/>
        <v>90</v>
      </c>
      <c r="Q45" s="228">
        <f t="shared" si="34"/>
        <v>7</v>
      </c>
      <c r="R45" s="228">
        <f t="shared" si="35"/>
        <v>258</v>
      </c>
      <c r="T45">
        <v>509</v>
      </c>
      <c r="U45">
        <v>8061</v>
      </c>
      <c r="V45" t="s">
        <v>556</v>
      </c>
      <c r="W45">
        <v>1495.953</v>
      </c>
      <c r="X45">
        <v>615.13400000000001</v>
      </c>
      <c r="Y45">
        <v>2.4319999999999999</v>
      </c>
      <c r="Z45">
        <v>11.846</v>
      </c>
      <c r="AA45">
        <v>114.004699</v>
      </c>
      <c r="AB45">
        <v>3.0233120000000002</v>
      </c>
      <c r="AC45">
        <v>48.167473999999999</v>
      </c>
      <c r="AD45" s="1">
        <v>338</v>
      </c>
      <c r="AE45">
        <v>7</v>
      </c>
      <c r="AF45">
        <v>258</v>
      </c>
      <c r="AG45">
        <v>80</v>
      </c>
      <c r="AH45">
        <v>13.121853</v>
      </c>
      <c r="AI45">
        <v>238.3</v>
      </c>
      <c r="AJ45">
        <v>0</v>
      </c>
      <c r="AK45">
        <v>90</v>
      </c>
      <c r="AL45">
        <v>27903</v>
      </c>
      <c r="AM45" t="s">
        <v>557</v>
      </c>
      <c r="AN45" t="s">
        <v>558</v>
      </c>
      <c r="AO45">
        <v>1381.396</v>
      </c>
      <c r="AR45" t="s">
        <v>119</v>
      </c>
      <c r="AS45" t="s">
        <v>124</v>
      </c>
      <c r="AT45" t="s">
        <v>275</v>
      </c>
      <c r="AU45" t="s">
        <v>556</v>
      </c>
      <c r="AV45" t="s">
        <v>48</v>
      </c>
      <c r="AW45">
        <v>2</v>
      </c>
      <c r="BB45">
        <v>0.90076910294096924</v>
      </c>
      <c r="BC45" t="s">
        <v>68</v>
      </c>
      <c r="BF45" t="s">
        <v>119</v>
      </c>
      <c r="BG45" t="s">
        <v>124</v>
      </c>
      <c r="BH45" t="s">
        <v>556</v>
      </c>
      <c r="BI45">
        <v>8061</v>
      </c>
      <c r="BJ45">
        <v>2</v>
      </c>
      <c r="BK45" t="s">
        <v>275</v>
      </c>
      <c r="BL45" t="s">
        <v>277</v>
      </c>
      <c r="BM45">
        <v>0.90076910294096924</v>
      </c>
      <c r="BN45" t="s">
        <v>68</v>
      </c>
      <c r="BO45" t="s">
        <v>180</v>
      </c>
      <c r="BP45">
        <v>1495.953</v>
      </c>
    </row>
    <row r="46" spans="1:68" ht="16.5">
      <c r="A46" s="104" t="str">
        <f t="shared" si="18"/>
        <v>명진교통</v>
      </c>
      <c r="B46" s="105" t="str">
        <f t="shared" si="19"/>
        <v>여홍태</v>
      </c>
      <c r="C46" s="106" t="str">
        <f t="shared" si="20"/>
        <v>B</v>
      </c>
      <c r="D46" s="107">
        <f t="shared" si="21"/>
        <v>0.92162575032357841</v>
      </c>
      <c r="E46" s="108">
        <f t="shared" si="22"/>
        <v>322</v>
      </c>
      <c r="F46" s="109" t="str">
        <f t="shared" si="23"/>
        <v>522</v>
      </c>
      <c r="G46" s="110" t="str">
        <f t="shared" si="24"/>
        <v>71바5715</v>
      </c>
      <c r="H46" s="111">
        <f t="shared" si="25"/>
        <v>6</v>
      </c>
      <c r="I46" s="112">
        <f t="shared" si="26"/>
        <v>1072.6479999999999</v>
      </c>
      <c r="J46" s="113">
        <f t="shared" si="27"/>
        <v>1.5733692528937745E-2</v>
      </c>
      <c r="K46" s="113">
        <f t="shared" si="28"/>
        <v>0.42015160075312552</v>
      </c>
      <c r="L46" s="113">
        <f t="shared" si="29"/>
        <v>0.10721131256479294</v>
      </c>
      <c r="M46" s="114">
        <f t="shared" si="30"/>
        <v>10.840999999999999</v>
      </c>
      <c r="N46" s="115">
        <f t="shared" si="31"/>
        <v>0</v>
      </c>
      <c r="O46" s="115">
        <f t="shared" si="32"/>
        <v>9.0053987365425581</v>
      </c>
      <c r="P46" s="229">
        <f t="shared" si="33"/>
        <v>47</v>
      </c>
      <c r="Q46" s="230">
        <f t="shared" si="34"/>
        <v>0</v>
      </c>
      <c r="R46" s="230">
        <f t="shared" si="35"/>
        <v>100</v>
      </c>
      <c r="T46">
        <v>509</v>
      </c>
      <c r="U46">
        <v>322</v>
      </c>
      <c r="V46" t="s">
        <v>373</v>
      </c>
      <c r="W46">
        <v>1110.4449999999999</v>
      </c>
      <c r="X46">
        <v>531.29100000000005</v>
      </c>
      <c r="Y46">
        <v>2.09</v>
      </c>
      <c r="Z46">
        <v>10.840999999999999</v>
      </c>
      <c r="AA46">
        <v>77.487213999999994</v>
      </c>
      <c r="AB46">
        <v>1.21916</v>
      </c>
      <c r="AC46">
        <v>32.556376999999998</v>
      </c>
      <c r="AD46" s="1">
        <v>115</v>
      </c>
      <c r="AE46">
        <v>0</v>
      </c>
      <c r="AF46">
        <v>100</v>
      </c>
      <c r="AG46">
        <v>82</v>
      </c>
      <c r="AH46">
        <v>14.330686</v>
      </c>
      <c r="AI46">
        <v>1484</v>
      </c>
      <c r="AJ46">
        <v>0</v>
      </c>
      <c r="AK46">
        <v>47</v>
      </c>
      <c r="AL46">
        <v>19141</v>
      </c>
      <c r="AM46" t="s">
        <v>374</v>
      </c>
      <c r="AN46" t="s">
        <v>559</v>
      </c>
      <c r="AO46">
        <v>230.857</v>
      </c>
      <c r="AR46" t="s">
        <v>119</v>
      </c>
      <c r="AS46" t="s">
        <v>120</v>
      </c>
      <c r="AT46" t="s">
        <v>218</v>
      </c>
      <c r="AU46" t="s">
        <v>373</v>
      </c>
      <c r="AV46" t="s">
        <v>213</v>
      </c>
      <c r="AW46">
        <v>6</v>
      </c>
      <c r="BB46">
        <v>0.92162575032357841</v>
      </c>
      <c r="BC46" t="s">
        <v>68</v>
      </c>
      <c r="BF46" t="s">
        <v>119</v>
      </c>
      <c r="BG46" s="5" t="s">
        <v>120</v>
      </c>
      <c r="BH46" t="s">
        <v>373</v>
      </c>
      <c r="BI46">
        <v>322</v>
      </c>
      <c r="BJ46">
        <v>6</v>
      </c>
      <c r="BK46" t="s">
        <v>218</v>
      </c>
      <c r="BL46" t="s">
        <v>220</v>
      </c>
      <c r="BM46">
        <v>0.92162575032357841</v>
      </c>
      <c r="BN46" t="s">
        <v>68</v>
      </c>
      <c r="BO46" t="s">
        <v>180</v>
      </c>
      <c r="BP46">
        <v>1072.6479999999999</v>
      </c>
    </row>
    <row r="47" spans="1:68" ht="16.5">
      <c r="A47" s="121" t="str">
        <f t="shared" si="18"/>
        <v>명진교통</v>
      </c>
      <c r="B47" s="122" t="str">
        <f t="shared" si="19"/>
        <v>오기상</v>
      </c>
      <c r="C47" s="123" t="str">
        <f t="shared" si="20"/>
        <v>D</v>
      </c>
      <c r="D47" s="124">
        <f t="shared" si="21"/>
        <v>0.82887567011240992</v>
      </c>
      <c r="E47" s="125">
        <f t="shared" si="22"/>
        <v>8977</v>
      </c>
      <c r="F47" s="126" t="str">
        <f t="shared" si="23"/>
        <v>596</v>
      </c>
      <c r="G47" s="127" t="str">
        <f t="shared" si="24"/>
        <v>71바5365</v>
      </c>
      <c r="H47" s="128">
        <f t="shared" si="25"/>
        <v>9</v>
      </c>
      <c r="I47" s="129">
        <f t="shared" si="26"/>
        <v>2501.3150000000005</v>
      </c>
      <c r="J47" s="130">
        <f t="shared" si="27"/>
        <v>4.0964207998756587E-2</v>
      </c>
      <c r="K47" s="130">
        <f t="shared" si="28"/>
        <v>0.34043933645584346</v>
      </c>
      <c r="L47" s="130">
        <f t="shared" si="29"/>
        <v>0.25866394276610499</v>
      </c>
      <c r="M47" s="131">
        <f t="shared" si="30"/>
        <v>11.113</v>
      </c>
      <c r="N47" s="132">
        <f t="shared" si="31"/>
        <v>0.23987382636733079</v>
      </c>
      <c r="O47" s="132">
        <f t="shared" si="32"/>
        <v>11.633880578815543</v>
      </c>
      <c r="P47" s="227">
        <f t="shared" si="33"/>
        <v>15</v>
      </c>
      <c r="Q47" s="228">
        <f t="shared" si="34"/>
        <v>6</v>
      </c>
      <c r="R47" s="228">
        <f t="shared" si="35"/>
        <v>291</v>
      </c>
      <c r="T47">
        <v>509</v>
      </c>
      <c r="U47">
        <v>8977</v>
      </c>
      <c r="V47" t="s">
        <v>375</v>
      </c>
      <c r="W47">
        <v>2501.3150000000001</v>
      </c>
      <c r="X47">
        <v>1106.9760000000001</v>
      </c>
      <c r="Y47">
        <v>2.2599999999999998</v>
      </c>
      <c r="Z47">
        <v>11.113</v>
      </c>
      <c r="AA47">
        <v>175.13047</v>
      </c>
      <c r="AB47">
        <v>7.1740810000000002</v>
      </c>
      <c r="AC47">
        <v>59.621301000000003</v>
      </c>
      <c r="AD47" s="1">
        <v>647</v>
      </c>
      <c r="AE47">
        <v>6</v>
      </c>
      <c r="AF47">
        <v>291</v>
      </c>
      <c r="AG47">
        <v>77</v>
      </c>
      <c r="AH47">
        <v>14.282579999999999</v>
      </c>
      <c r="AI47">
        <v>410.3</v>
      </c>
      <c r="AJ47">
        <v>0</v>
      </c>
      <c r="AK47">
        <v>15</v>
      </c>
      <c r="AL47">
        <v>6151</v>
      </c>
      <c r="AM47" t="s">
        <v>376</v>
      </c>
      <c r="AN47" t="s">
        <v>560</v>
      </c>
      <c r="AO47">
        <v>1026.5540000000001</v>
      </c>
      <c r="AR47" t="s">
        <v>119</v>
      </c>
      <c r="AS47" t="s">
        <v>285</v>
      </c>
      <c r="AT47" t="s">
        <v>288</v>
      </c>
      <c r="AU47" t="s">
        <v>375</v>
      </c>
      <c r="AV47" t="s">
        <v>48</v>
      </c>
      <c r="AW47">
        <v>9</v>
      </c>
      <c r="BB47">
        <v>0.82887567011240992</v>
      </c>
      <c r="BC47" t="s">
        <v>67</v>
      </c>
      <c r="BF47" t="s">
        <v>119</v>
      </c>
      <c r="BG47" s="5" t="s">
        <v>285</v>
      </c>
      <c r="BH47" t="s">
        <v>375</v>
      </c>
      <c r="BI47">
        <v>8977</v>
      </c>
      <c r="BJ47">
        <v>9</v>
      </c>
      <c r="BK47" t="s">
        <v>288</v>
      </c>
      <c r="BL47" t="s">
        <v>251</v>
      </c>
      <c r="BM47">
        <v>0.82887567011240992</v>
      </c>
      <c r="BN47" t="s">
        <v>67</v>
      </c>
      <c r="BO47" t="s">
        <v>184</v>
      </c>
      <c r="BP47">
        <v>2501.3150000000005</v>
      </c>
    </row>
    <row r="48" spans="1:68" ht="16.5">
      <c r="A48" s="104" t="str">
        <f t="shared" si="18"/>
        <v>명진교통</v>
      </c>
      <c r="B48" s="105" t="str">
        <f t="shared" si="19"/>
        <v>옥유석</v>
      </c>
      <c r="C48" s="106" t="str">
        <f t="shared" si="20"/>
        <v>C</v>
      </c>
      <c r="D48" s="107">
        <f t="shared" si="21"/>
        <v>0.86703703703703705</v>
      </c>
      <c r="E48" s="108">
        <f t="shared" si="22"/>
        <v>25</v>
      </c>
      <c r="F48" s="109" t="str">
        <f t="shared" si="23"/>
        <v>592</v>
      </c>
      <c r="G48" s="110" t="str">
        <f t="shared" si="24"/>
        <v>71바5363</v>
      </c>
      <c r="H48" s="111">
        <f t="shared" si="25"/>
        <v>1</v>
      </c>
      <c r="I48" s="112">
        <f t="shared" si="26"/>
        <v>1434.759</v>
      </c>
      <c r="J48" s="113">
        <f t="shared" si="27"/>
        <v>6.5331213191602705E-3</v>
      </c>
      <c r="K48" s="113">
        <f t="shared" si="28"/>
        <v>0.36356003329225428</v>
      </c>
      <c r="L48" s="113">
        <f t="shared" si="29"/>
        <v>6.2728304893016881E-2</v>
      </c>
      <c r="M48" s="114">
        <f t="shared" si="30"/>
        <v>14.005000000000001</v>
      </c>
      <c r="N48" s="115">
        <f t="shared" si="31"/>
        <v>1.3939623309559306</v>
      </c>
      <c r="O48" s="115">
        <f t="shared" si="32"/>
        <v>10.594113715265072</v>
      </c>
      <c r="P48" s="229">
        <f t="shared" si="33"/>
        <v>2</v>
      </c>
      <c r="Q48" s="230">
        <f t="shared" si="34"/>
        <v>20</v>
      </c>
      <c r="R48" s="230">
        <f t="shared" si="35"/>
        <v>152</v>
      </c>
      <c r="T48">
        <v>509</v>
      </c>
      <c r="U48">
        <v>25</v>
      </c>
      <c r="V48" t="s">
        <v>377</v>
      </c>
      <c r="W48">
        <v>1434.759</v>
      </c>
      <c r="X48">
        <v>612.84199999999998</v>
      </c>
      <c r="Y48">
        <v>2.3410000000000002</v>
      </c>
      <c r="Z48">
        <v>14.005000000000001</v>
      </c>
      <c r="AA48">
        <v>91.710221000000004</v>
      </c>
      <c r="AB48">
        <v>0.59915399999999996</v>
      </c>
      <c r="AC48">
        <v>33.342171</v>
      </c>
      <c r="AD48" s="1">
        <v>90</v>
      </c>
      <c r="AE48">
        <v>20</v>
      </c>
      <c r="AF48">
        <v>152</v>
      </c>
      <c r="AG48">
        <v>77</v>
      </c>
      <c r="AH48">
        <v>15.644482999999999</v>
      </c>
      <c r="AI48">
        <v>106.8</v>
      </c>
      <c r="AJ48">
        <v>0</v>
      </c>
      <c r="AK48">
        <v>2</v>
      </c>
      <c r="AL48">
        <v>440</v>
      </c>
      <c r="AM48" t="s">
        <v>378</v>
      </c>
      <c r="AN48" t="s">
        <v>561</v>
      </c>
      <c r="AO48">
        <v>1434.759</v>
      </c>
      <c r="AR48" t="s">
        <v>119</v>
      </c>
      <c r="AS48" t="s">
        <v>124</v>
      </c>
      <c r="AT48" t="s">
        <v>277</v>
      </c>
      <c r="AU48" t="s">
        <v>377</v>
      </c>
      <c r="AV48" t="s">
        <v>48</v>
      </c>
      <c r="AW48">
        <v>1</v>
      </c>
      <c r="BB48">
        <v>0.86703703703703705</v>
      </c>
      <c r="BC48" t="s">
        <v>69</v>
      </c>
      <c r="BF48" t="s">
        <v>119</v>
      </c>
      <c r="BG48" s="5" t="s">
        <v>124</v>
      </c>
      <c r="BH48" t="s">
        <v>377</v>
      </c>
      <c r="BI48">
        <v>25</v>
      </c>
      <c r="BJ48">
        <v>1</v>
      </c>
      <c r="BK48" t="s">
        <v>277</v>
      </c>
      <c r="BL48" t="s">
        <v>179</v>
      </c>
      <c r="BM48">
        <v>0.86703703703703705</v>
      </c>
      <c r="BN48" t="s">
        <v>69</v>
      </c>
      <c r="BO48" t="s">
        <v>182</v>
      </c>
      <c r="BP48">
        <v>1434.759</v>
      </c>
    </row>
    <row r="49" spans="1:68" ht="16.5">
      <c r="A49" s="121" t="str">
        <f t="shared" si="18"/>
        <v>명진교통</v>
      </c>
      <c r="B49" s="122" t="str">
        <f t="shared" si="19"/>
        <v>유선민</v>
      </c>
      <c r="C49" s="123" t="str">
        <f t="shared" si="20"/>
        <v>S</v>
      </c>
      <c r="D49" s="124">
        <f t="shared" si="21"/>
        <v>1.0355264811840792</v>
      </c>
      <c r="E49" s="125">
        <f t="shared" si="22"/>
        <v>3992</v>
      </c>
      <c r="F49" s="126" t="str">
        <f t="shared" si="23"/>
        <v>585</v>
      </c>
      <c r="G49" s="127" t="str">
        <f t="shared" si="24"/>
        <v>71바7254</v>
      </c>
      <c r="H49" s="128">
        <f t="shared" si="25"/>
        <v>3</v>
      </c>
      <c r="I49" s="129">
        <f t="shared" si="26"/>
        <v>2744.3109999999997</v>
      </c>
      <c r="J49" s="130">
        <f t="shared" si="27"/>
        <v>2.7095362215191873E-2</v>
      </c>
      <c r="K49" s="130">
        <f t="shared" si="28"/>
        <v>0.33808809979604515</v>
      </c>
      <c r="L49" s="130">
        <f t="shared" si="29"/>
        <v>8.1259011824825991E-2</v>
      </c>
      <c r="M49" s="131">
        <f t="shared" si="30"/>
        <v>8.2219999999999995</v>
      </c>
      <c r="N49" s="132">
        <f t="shared" si="31"/>
        <v>0.18219509377763671</v>
      </c>
      <c r="O49" s="132">
        <f t="shared" si="32"/>
        <v>4.4819993069298629</v>
      </c>
      <c r="P49" s="227">
        <f t="shared" si="33"/>
        <v>36</v>
      </c>
      <c r="Q49" s="228">
        <f t="shared" si="34"/>
        <v>5</v>
      </c>
      <c r="R49" s="228">
        <f t="shared" si="35"/>
        <v>123</v>
      </c>
      <c r="T49">
        <v>509</v>
      </c>
      <c r="U49">
        <v>3992</v>
      </c>
      <c r="V49" t="s">
        <v>379</v>
      </c>
      <c r="W49">
        <v>2744.3110000000001</v>
      </c>
      <c r="X49">
        <v>1140.9490000000001</v>
      </c>
      <c r="Y49">
        <v>2.4049999999999998</v>
      </c>
      <c r="Z49">
        <v>8.2219999999999995</v>
      </c>
      <c r="AA49">
        <v>201.77408800000001</v>
      </c>
      <c r="AB49">
        <v>5.4671419999999999</v>
      </c>
      <c r="AC49">
        <v>68.217417999999995</v>
      </c>
      <c r="AD49" s="1">
        <v>223</v>
      </c>
      <c r="AE49">
        <v>5</v>
      </c>
      <c r="AF49">
        <v>123</v>
      </c>
      <c r="AG49">
        <v>78</v>
      </c>
      <c r="AH49">
        <v>13.600908</v>
      </c>
      <c r="AI49">
        <v>589.1</v>
      </c>
      <c r="AJ49">
        <v>0</v>
      </c>
      <c r="AK49">
        <v>36</v>
      </c>
      <c r="AL49">
        <v>25978</v>
      </c>
      <c r="AM49" t="s">
        <v>380</v>
      </c>
      <c r="AN49" t="s">
        <v>562</v>
      </c>
      <c r="AO49">
        <v>1556.2470000000001</v>
      </c>
      <c r="AR49" t="s">
        <v>119</v>
      </c>
      <c r="AS49" t="s">
        <v>122</v>
      </c>
      <c r="AT49" t="s">
        <v>239</v>
      </c>
      <c r="AU49" t="s">
        <v>379</v>
      </c>
      <c r="AV49" t="s">
        <v>213</v>
      </c>
      <c r="AW49">
        <v>3</v>
      </c>
      <c r="BB49">
        <v>1.0355264811840792</v>
      </c>
      <c r="BC49" t="s">
        <v>71</v>
      </c>
      <c r="BF49" t="s">
        <v>119</v>
      </c>
      <c r="BG49" t="s">
        <v>122</v>
      </c>
      <c r="BH49" t="s">
        <v>379</v>
      </c>
      <c r="BI49">
        <v>3992</v>
      </c>
      <c r="BJ49">
        <v>3</v>
      </c>
      <c r="BK49" t="s">
        <v>239</v>
      </c>
      <c r="BL49" t="s">
        <v>296</v>
      </c>
      <c r="BM49">
        <v>1.0355264811840792</v>
      </c>
      <c r="BN49" t="s">
        <v>71</v>
      </c>
      <c r="BO49" t="s">
        <v>181</v>
      </c>
      <c r="BP49">
        <v>2744.3109999999997</v>
      </c>
    </row>
    <row r="50" spans="1:68" ht="16.5">
      <c r="A50" s="104" t="str">
        <f t="shared" si="18"/>
        <v>명진교통</v>
      </c>
      <c r="B50" s="105" t="str">
        <f t="shared" si="19"/>
        <v>윤길환</v>
      </c>
      <c r="C50" s="106" t="str">
        <f t="shared" si="20"/>
        <v>F</v>
      </c>
      <c r="D50" s="107">
        <f t="shared" si="21"/>
        <v>0.70173913043478275</v>
      </c>
      <c r="E50" s="108">
        <f t="shared" si="22"/>
        <v>2158</v>
      </c>
      <c r="F50" s="109" t="str">
        <f t="shared" si="23"/>
        <v>522</v>
      </c>
      <c r="G50" s="110" t="str">
        <f t="shared" si="24"/>
        <v>71바5708</v>
      </c>
      <c r="H50" s="111">
        <f t="shared" si="25"/>
        <v>2</v>
      </c>
      <c r="I50" s="112">
        <f t="shared" si="26"/>
        <v>1538.1819999999998</v>
      </c>
      <c r="J50" s="113">
        <f t="shared" si="27"/>
        <v>5.3118134598477071E-3</v>
      </c>
      <c r="K50" s="113">
        <f t="shared" si="28"/>
        <v>0.45353485327907861</v>
      </c>
      <c r="L50" s="113">
        <f t="shared" si="29"/>
        <v>0.21778957236529881</v>
      </c>
      <c r="M50" s="114">
        <f t="shared" si="30"/>
        <v>16.902000000000001</v>
      </c>
      <c r="N50" s="115">
        <f t="shared" si="31"/>
        <v>6.3599354593749574E-2</v>
      </c>
      <c r="O50" s="115">
        <f t="shared" si="32"/>
        <v>20.351793469999865</v>
      </c>
      <c r="P50" s="229">
        <f t="shared" si="33"/>
        <v>72</v>
      </c>
      <c r="Q50" s="230">
        <f t="shared" si="34"/>
        <v>1</v>
      </c>
      <c r="R50" s="230">
        <f t="shared" si="35"/>
        <v>320</v>
      </c>
      <c r="T50">
        <v>509</v>
      </c>
      <c r="U50">
        <v>2158</v>
      </c>
      <c r="V50" t="s">
        <v>381</v>
      </c>
      <c r="W50">
        <v>1572.3430000000001</v>
      </c>
      <c r="X50">
        <v>970.375</v>
      </c>
      <c r="Y50">
        <v>1.62</v>
      </c>
      <c r="Z50">
        <v>16.902000000000001</v>
      </c>
      <c r="AA50">
        <v>121.32165500000001</v>
      </c>
      <c r="AB50">
        <v>0.64443799999999996</v>
      </c>
      <c r="AC50">
        <v>55.023598999999997</v>
      </c>
      <c r="AD50" s="1">
        <v>335</v>
      </c>
      <c r="AE50">
        <v>1</v>
      </c>
      <c r="AF50">
        <v>320</v>
      </c>
      <c r="AG50">
        <v>91</v>
      </c>
      <c r="AH50">
        <v>12.960118</v>
      </c>
      <c r="AI50">
        <v>1833.1</v>
      </c>
      <c r="AJ50">
        <v>126.8</v>
      </c>
      <c r="AK50">
        <v>72</v>
      </c>
      <c r="AL50">
        <v>38717</v>
      </c>
      <c r="AM50" t="s">
        <v>382</v>
      </c>
      <c r="AN50" t="s">
        <v>563</v>
      </c>
      <c r="AO50">
        <v>1426.62</v>
      </c>
      <c r="AR50" t="s">
        <v>119</v>
      </c>
      <c r="AS50" t="s">
        <v>120</v>
      </c>
      <c r="AT50" t="s">
        <v>211</v>
      </c>
      <c r="AU50" t="s">
        <v>381</v>
      </c>
      <c r="AV50" t="s">
        <v>48</v>
      </c>
      <c r="AW50">
        <v>2</v>
      </c>
      <c r="BB50">
        <v>0.70173913043478275</v>
      </c>
      <c r="BC50" t="s">
        <v>70</v>
      </c>
      <c r="BF50" t="s">
        <v>119</v>
      </c>
      <c r="BG50" s="5" t="s">
        <v>120</v>
      </c>
      <c r="BH50" t="s">
        <v>381</v>
      </c>
      <c r="BI50">
        <v>2158</v>
      </c>
      <c r="BJ50">
        <v>2</v>
      </c>
      <c r="BK50" t="s">
        <v>211</v>
      </c>
      <c r="BL50" t="s">
        <v>259</v>
      </c>
      <c r="BM50">
        <v>0.70173913043478275</v>
      </c>
      <c r="BN50" t="s">
        <v>70</v>
      </c>
      <c r="BO50" t="s">
        <v>197</v>
      </c>
      <c r="BP50">
        <v>1538.1819999999998</v>
      </c>
    </row>
    <row r="51" spans="1:68" ht="16.5">
      <c r="A51" s="121" t="str">
        <f t="shared" si="18"/>
        <v>명진교통</v>
      </c>
      <c r="B51" s="122" t="str">
        <f t="shared" si="19"/>
        <v>윤백남</v>
      </c>
      <c r="C51" s="123" t="str">
        <f t="shared" si="20"/>
        <v>C</v>
      </c>
      <c r="D51" s="124">
        <f t="shared" si="21"/>
        <v>0.89818181818181808</v>
      </c>
      <c r="E51" s="125">
        <f t="shared" si="22"/>
        <v>3175</v>
      </c>
      <c r="F51" s="126" t="str">
        <f t="shared" si="23"/>
        <v>565</v>
      </c>
      <c r="G51" s="127" t="str">
        <f t="shared" si="24"/>
        <v>71바5801</v>
      </c>
      <c r="H51" s="128">
        <f t="shared" si="25"/>
        <v>1</v>
      </c>
      <c r="I51" s="129">
        <f t="shared" si="26"/>
        <v>1368.15</v>
      </c>
      <c r="J51" s="130">
        <f t="shared" si="27"/>
        <v>2.4731027222432353E-2</v>
      </c>
      <c r="K51" s="130">
        <f t="shared" si="28"/>
        <v>0.40388370143506008</v>
      </c>
      <c r="L51" s="130">
        <f t="shared" si="29"/>
        <v>0.20246318020684864</v>
      </c>
      <c r="M51" s="131">
        <f t="shared" si="30"/>
        <v>6.1269999999999998</v>
      </c>
      <c r="N51" s="132">
        <f t="shared" si="31"/>
        <v>7.3091400796696265E-2</v>
      </c>
      <c r="O51" s="132">
        <f t="shared" si="32"/>
        <v>2.1927420239008879</v>
      </c>
      <c r="P51" s="227">
        <f t="shared" si="33"/>
        <v>75</v>
      </c>
      <c r="Q51" s="228">
        <f t="shared" si="34"/>
        <v>1</v>
      </c>
      <c r="R51" s="228">
        <f t="shared" si="35"/>
        <v>30</v>
      </c>
      <c r="T51">
        <v>509</v>
      </c>
      <c r="U51">
        <v>3175</v>
      </c>
      <c r="V51" t="s">
        <v>564</v>
      </c>
      <c r="W51">
        <v>1368.15</v>
      </c>
      <c r="X51">
        <v>692.529</v>
      </c>
      <c r="Y51">
        <v>1.976</v>
      </c>
      <c r="Z51">
        <v>6.1269999999999998</v>
      </c>
      <c r="AA51">
        <v>116.350808</v>
      </c>
      <c r="AB51">
        <v>2.877475</v>
      </c>
      <c r="AC51">
        <v>46.992195000000002</v>
      </c>
      <c r="AD51" s="1">
        <v>277</v>
      </c>
      <c r="AE51">
        <v>1</v>
      </c>
      <c r="AF51">
        <v>30</v>
      </c>
      <c r="AG51">
        <v>94</v>
      </c>
      <c r="AH51">
        <v>11.758834999999999</v>
      </c>
      <c r="AI51">
        <v>206.6</v>
      </c>
      <c r="AJ51">
        <v>1.5</v>
      </c>
      <c r="AK51">
        <v>75</v>
      </c>
      <c r="AL51">
        <v>21661</v>
      </c>
      <c r="AM51" t="s">
        <v>565</v>
      </c>
      <c r="AN51" t="s">
        <v>566</v>
      </c>
      <c r="AO51">
        <v>1368.15</v>
      </c>
      <c r="AR51" t="s">
        <v>119</v>
      </c>
      <c r="AS51" t="s">
        <v>121</v>
      </c>
      <c r="AT51" t="s">
        <v>223</v>
      </c>
      <c r="AU51" t="s">
        <v>564</v>
      </c>
      <c r="AV51" t="s">
        <v>213</v>
      </c>
      <c r="AW51">
        <v>1</v>
      </c>
      <c r="BB51">
        <v>0.89818181818181808</v>
      </c>
      <c r="BC51" t="s">
        <v>69</v>
      </c>
      <c r="BF51" t="s">
        <v>119</v>
      </c>
      <c r="BG51" t="s">
        <v>121</v>
      </c>
      <c r="BH51" t="s">
        <v>564</v>
      </c>
      <c r="BI51">
        <v>3175</v>
      </c>
      <c r="BJ51">
        <v>1</v>
      </c>
      <c r="BK51" t="s">
        <v>223</v>
      </c>
      <c r="BL51" t="s">
        <v>179</v>
      </c>
      <c r="BM51">
        <v>0.89818181818181808</v>
      </c>
      <c r="BN51" t="s">
        <v>69</v>
      </c>
      <c r="BO51" t="s">
        <v>182</v>
      </c>
      <c r="BP51">
        <v>1368.15</v>
      </c>
    </row>
    <row r="52" spans="1:68" ht="16.5">
      <c r="A52" s="104" t="str">
        <f t="shared" si="18"/>
        <v>명진교통</v>
      </c>
      <c r="B52" s="105" t="str">
        <f t="shared" si="19"/>
        <v>윤성철</v>
      </c>
      <c r="C52" s="106" t="str">
        <f t="shared" si="20"/>
        <v>D</v>
      </c>
      <c r="D52" s="107">
        <f t="shared" si="21"/>
        <v>0.81529062797502427</v>
      </c>
      <c r="E52" s="108">
        <f t="shared" si="22"/>
        <v>7432</v>
      </c>
      <c r="F52" s="109" t="str">
        <f t="shared" si="23"/>
        <v>565</v>
      </c>
      <c r="G52" s="110" t="str">
        <f t="shared" si="24"/>
        <v>71바5805</v>
      </c>
      <c r="H52" s="111">
        <f t="shared" si="25"/>
        <v>4</v>
      </c>
      <c r="I52" s="112">
        <f t="shared" si="26"/>
        <v>1365.7260000000001</v>
      </c>
      <c r="J52" s="113">
        <f t="shared" si="27"/>
        <v>2.1718487622084E-2</v>
      </c>
      <c r="K52" s="113">
        <f t="shared" si="28"/>
        <v>0.39194168023012427</v>
      </c>
      <c r="L52" s="113">
        <f t="shared" si="29"/>
        <v>0.19696483774929963</v>
      </c>
      <c r="M52" s="114">
        <f t="shared" si="30"/>
        <v>7.0190000000000001</v>
      </c>
      <c r="N52" s="115">
        <f t="shared" si="31"/>
        <v>0</v>
      </c>
      <c r="O52" s="115">
        <f t="shared" si="32"/>
        <v>3.3681719466422986</v>
      </c>
      <c r="P52" s="229">
        <f t="shared" si="33"/>
        <v>36</v>
      </c>
      <c r="Q52" s="230">
        <f t="shared" si="34"/>
        <v>0</v>
      </c>
      <c r="R52" s="230">
        <f t="shared" si="35"/>
        <v>46</v>
      </c>
      <c r="T52">
        <v>509</v>
      </c>
      <c r="U52">
        <v>7432</v>
      </c>
      <c r="V52" t="s">
        <v>383</v>
      </c>
      <c r="W52">
        <v>1365.7260000000001</v>
      </c>
      <c r="X52">
        <v>762.28899999999999</v>
      </c>
      <c r="Y52">
        <v>1.792</v>
      </c>
      <c r="Z52">
        <v>7.0190000000000001</v>
      </c>
      <c r="AA52">
        <v>112.549964</v>
      </c>
      <c r="AB52">
        <v>2.4444149999999998</v>
      </c>
      <c r="AC52">
        <v>44.113022000000001</v>
      </c>
      <c r="AD52" s="1">
        <v>269</v>
      </c>
      <c r="AE52">
        <v>0</v>
      </c>
      <c r="AF52">
        <v>46</v>
      </c>
      <c r="AG52">
        <v>93</v>
      </c>
      <c r="AH52">
        <v>12.134397</v>
      </c>
      <c r="AI52">
        <v>146.9</v>
      </c>
      <c r="AJ52">
        <v>3</v>
      </c>
      <c r="AK52">
        <v>36</v>
      </c>
      <c r="AL52">
        <v>15645</v>
      </c>
      <c r="AM52" t="s">
        <v>384</v>
      </c>
      <c r="AN52" t="s">
        <v>567</v>
      </c>
      <c r="AO52">
        <v>692.15899999999999</v>
      </c>
      <c r="AR52" t="s">
        <v>119</v>
      </c>
      <c r="AS52" t="s">
        <v>121</v>
      </c>
      <c r="AT52" t="s">
        <v>230</v>
      </c>
      <c r="AU52" t="s">
        <v>383</v>
      </c>
      <c r="AV52" t="s">
        <v>213</v>
      </c>
      <c r="AW52">
        <v>4</v>
      </c>
      <c r="BB52">
        <v>0.81529062797502427</v>
      </c>
      <c r="BC52" t="s">
        <v>67</v>
      </c>
      <c r="BF52" t="s">
        <v>119</v>
      </c>
      <c r="BG52" t="s">
        <v>121</v>
      </c>
      <c r="BH52" t="s">
        <v>383</v>
      </c>
      <c r="BI52">
        <v>7432</v>
      </c>
      <c r="BJ52">
        <v>4</v>
      </c>
      <c r="BK52" t="s">
        <v>230</v>
      </c>
      <c r="BL52" t="s">
        <v>226</v>
      </c>
      <c r="BM52">
        <v>0.81529062797502427</v>
      </c>
      <c r="BN52" t="s">
        <v>67</v>
      </c>
      <c r="BO52" t="s">
        <v>184</v>
      </c>
      <c r="BP52">
        <v>1365.7260000000001</v>
      </c>
    </row>
    <row r="53" spans="1:68" ht="16.5">
      <c r="A53" s="121" t="str">
        <f t="shared" si="18"/>
        <v>명진교통</v>
      </c>
      <c r="B53" s="122" t="str">
        <f t="shared" si="19"/>
        <v>윤영철</v>
      </c>
      <c r="C53" s="123" t="str">
        <f t="shared" si="20"/>
        <v>D</v>
      </c>
      <c r="D53" s="124">
        <f t="shared" si="21"/>
        <v>0.8313636363636363</v>
      </c>
      <c r="E53" s="125">
        <f t="shared" si="22"/>
        <v>8567</v>
      </c>
      <c r="F53" s="126" t="str">
        <f t="shared" si="23"/>
        <v>522</v>
      </c>
      <c r="G53" s="127" t="str">
        <f t="shared" si="24"/>
        <v>71바5710</v>
      </c>
      <c r="H53" s="128">
        <f t="shared" si="25"/>
        <v>1</v>
      </c>
      <c r="I53" s="129">
        <f t="shared" si="26"/>
        <v>1166.8219999999999</v>
      </c>
      <c r="J53" s="130">
        <f t="shared" si="27"/>
        <v>5.975242765070294E-3</v>
      </c>
      <c r="K53" s="130">
        <f t="shared" si="28"/>
        <v>0.43158848833872115</v>
      </c>
      <c r="L53" s="130">
        <f t="shared" si="29"/>
        <v>0.18083306622603965</v>
      </c>
      <c r="M53" s="131">
        <f t="shared" si="30"/>
        <v>11.462</v>
      </c>
      <c r="N53" s="132">
        <f t="shared" si="31"/>
        <v>5.1421724993186624</v>
      </c>
      <c r="O53" s="132">
        <f t="shared" si="32"/>
        <v>20.14017562233143</v>
      </c>
      <c r="P53" s="227">
        <f t="shared" si="33"/>
        <v>57</v>
      </c>
      <c r="Q53" s="228">
        <f t="shared" si="34"/>
        <v>60</v>
      </c>
      <c r="R53" s="228">
        <f t="shared" si="35"/>
        <v>235</v>
      </c>
      <c r="T53">
        <v>509</v>
      </c>
      <c r="U53">
        <v>8567</v>
      </c>
      <c r="V53" t="s">
        <v>385</v>
      </c>
      <c r="W53">
        <v>1166.8219999999999</v>
      </c>
      <c r="X53">
        <v>637.798</v>
      </c>
      <c r="Y53">
        <v>1.829</v>
      </c>
      <c r="Z53">
        <v>11.462</v>
      </c>
      <c r="AA53">
        <v>77.401374000000004</v>
      </c>
      <c r="AB53">
        <v>0.46249200000000001</v>
      </c>
      <c r="AC53">
        <v>33.405541999999997</v>
      </c>
      <c r="AD53" s="1">
        <v>211</v>
      </c>
      <c r="AE53">
        <v>60</v>
      </c>
      <c r="AF53">
        <v>235</v>
      </c>
      <c r="AG53">
        <v>87</v>
      </c>
      <c r="AH53">
        <v>15.074952</v>
      </c>
      <c r="AI53">
        <v>2404.5</v>
      </c>
      <c r="AJ53">
        <v>0</v>
      </c>
      <c r="AK53">
        <v>57</v>
      </c>
      <c r="AL53">
        <v>26756</v>
      </c>
      <c r="AM53" t="s">
        <v>386</v>
      </c>
      <c r="AN53" t="s">
        <v>568</v>
      </c>
      <c r="AO53">
        <v>1166.8219999999999</v>
      </c>
      <c r="AR53" t="s">
        <v>119</v>
      </c>
      <c r="AS53" t="s">
        <v>120</v>
      </c>
      <c r="AT53" t="s">
        <v>212</v>
      </c>
      <c r="AU53" t="s">
        <v>385</v>
      </c>
      <c r="AV53" t="s">
        <v>213</v>
      </c>
      <c r="AW53">
        <v>1</v>
      </c>
      <c r="BB53">
        <v>0.8313636363636363</v>
      </c>
      <c r="BC53" t="s">
        <v>67</v>
      </c>
      <c r="BF53" t="s">
        <v>119</v>
      </c>
      <c r="BG53" t="s">
        <v>120</v>
      </c>
      <c r="BH53" t="s">
        <v>385</v>
      </c>
      <c r="BI53">
        <v>8567</v>
      </c>
      <c r="BJ53">
        <v>1</v>
      </c>
      <c r="BK53" t="s">
        <v>212</v>
      </c>
      <c r="BL53" t="s">
        <v>179</v>
      </c>
      <c r="BM53">
        <v>0.8313636363636363</v>
      </c>
      <c r="BN53" t="s">
        <v>67</v>
      </c>
      <c r="BO53" t="s">
        <v>184</v>
      </c>
      <c r="BP53">
        <v>1166.8219999999999</v>
      </c>
    </row>
    <row r="54" spans="1:68" ht="16.5">
      <c r="A54" s="104" t="str">
        <f t="shared" si="18"/>
        <v>명진교통</v>
      </c>
      <c r="B54" s="105" t="str">
        <f t="shared" si="19"/>
        <v>윤은중</v>
      </c>
      <c r="C54" s="106" t="str">
        <f t="shared" si="20"/>
        <v>B</v>
      </c>
      <c r="D54" s="107">
        <f t="shared" si="21"/>
        <v>0.94840000000000002</v>
      </c>
      <c r="E54" s="108">
        <f t="shared" si="22"/>
        <v>2425</v>
      </c>
      <c r="F54" s="109" t="str">
        <f t="shared" si="23"/>
        <v>591</v>
      </c>
      <c r="G54" s="110" t="str">
        <f t="shared" si="24"/>
        <v>71바7256</v>
      </c>
      <c r="H54" s="111">
        <f t="shared" si="25"/>
        <v>1</v>
      </c>
      <c r="I54" s="112">
        <f t="shared" si="26"/>
        <v>2780.7660000000001</v>
      </c>
      <c r="J54" s="113">
        <f t="shared" si="27"/>
        <v>2.235563092287305E-2</v>
      </c>
      <c r="K54" s="113">
        <f t="shared" si="28"/>
        <v>0.32853783127202935</v>
      </c>
      <c r="L54" s="113">
        <f t="shared" si="29"/>
        <v>0.22655627981642468</v>
      </c>
      <c r="M54" s="114">
        <f t="shared" si="30"/>
        <v>10.795</v>
      </c>
      <c r="N54" s="115">
        <f t="shared" si="31"/>
        <v>0</v>
      </c>
      <c r="O54" s="115">
        <f t="shared" si="32"/>
        <v>5.8976555380783564</v>
      </c>
      <c r="P54" s="229">
        <f t="shared" si="33"/>
        <v>18</v>
      </c>
      <c r="Q54" s="230">
        <f t="shared" si="34"/>
        <v>0</v>
      </c>
      <c r="R54" s="230">
        <f t="shared" si="35"/>
        <v>164</v>
      </c>
      <c r="T54">
        <v>509</v>
      </c>
      <c r="U54">
        <v>2425</v>
      </c>
      <c r="V54" t="s">
        <v>387</v>
      </c>
      <c r="W54">
        <v>2780.7660000000001</v>
      </c>
      <c r="X54">
        <v>1172.742</v>
      </c>
      <c r="Y54">
        <v>2.371</v>
      </c>
      <c r="Z54">
        <v>10.795</v>
      </c>
      <c r="AA54">
        <v>176.66130799999999</v>
      </c>
      <c r="AB54">
        <v>3.9493749999999999</v>
      </c>
      <c r="AC54">
        <v>58.039923000000002</v>
      </c>
      <c r="AD54" s="1">
        <v>630</v>
      </c>
      <c r="AE54">
        <v>0</v>
      </c>
      <c r="AF54">
        <v>164</v>
      </c>
      <c r="AG54">
        <v>74</v>
      </c>
      <c r="AH54">
        <v>15.740662</v>
      </c>
      <c r="AI54">
        <v>183.4</v>
      </c>
      <c r="AJ54">
        <v>0</v>
      </c>
      <c r="AK54">
        <v>18</v>
      </c>
      <c r="AL54">
        <v>7703</v>
      </c>
      <c r="AM54" t="s">
        <v>388</v>
      </c>
      <c r="AN54" t="s">
        <v>569</v>
      </c>
      <c r="AO54">
        <v>2780.7660000000001</v>
      </c>
      <c r="AR54" t="s">
        <v>119</v>
      </c>
      <c r="AS54" t="s">
        <v>123</v>
      </c>
      <c r="AT54" t="s">
        <v>257</v>
      </c>
      <c r="AU54" t="s">
        <v>387</v>
      </c>
      <c r="AV54" t="s">
        <v>48</v>
      </c>
      <c r="AW54">
        <v>1</v>
      </c>
      <c r="BB54">
        <v>0.94840000000000002</v>
      </c>
      <c r="BC54" t="s">
        <v>68</v>
      </c>
      <c r="BF54" t="s">
        <v>119</v>
      </c>
      <c r="BG54" t="s">
        <v>123</v>
      </c>
      <c r="BH54" t="s">
        <v>387</v>
      </c>
      <c r="BI54">
        <v>2425</v>
      </c>
      <c r="BJ54">
        <v>1</v>
      </c>
      <c r="BK54" t="s">
        <v>257</v>
      </c>
      <c r="BL54" t="s">
        <v>179</v>
      </c>
      <c r="BM54">
        <v>0.94840000000000002</v>
      </c>
      <c r="BN54" t="s">
        <v>68</v>
      </c>
      <c r="BO54" t="s">
        <v>180</v>
      </c>
      <c r="BP54">
        <v>2780.7660000000001</v>
      </c>
    </row>
    <row r="55" spans="1:68" ht="16.5">
      <c r="A55" s="121" t="str">
        <f t="shared" si="18"/>
        <v>명진교통</v>
      </c>
      <c r="B55" s="122" t="str">
        <f t="shared" si="19"/>
        <v>이강수</v>
      </c>
      <c r="C55" s="123" t="str">
        <f t="shared" si="20"/>
        <v>C</v>
      </c>
      <c r="D55" s="124">
        <f t="shared" si="21"/>
        <v>0.88714285714285712</v>
      </c>
      <c r="E55" s="125">
        <f t="shared" si="22"/>
        <v>2407</v>
      </c>
      <c r="F55" s="126" t="str">
        <f t="shared" si="23"/>
        <v>522</v>
      </c>
      <c r="G55" s="127" t="str">
        <f t="shared" si="24"/>
        <v>71바5711</v>
      </c>
      <c r="H55" s="128">
        <f t="shared" si="25"/>
        <v>1</v>
      </c>
      <c r="I55" s="129">
        <f t="shared" si="26"/>
        <v>6003.5190000000002</v>
      </c>
      <c r="J55" s="130">
        <f t="shared" si="27"/>
        <v>9.3942656666215641E-3</v>
      </c>
      <c r="K55" s="130">
        <f t="shared" si="28"/>
        <v>0.47812302513255606</v>
      </c>
      <c r="L55" s="130">
        <f t="shared" si="29"/>
        <v>0.17772909521898739</v>
      </c>
      <c r="M55" s="131">
        <f t="shared" si="30"/>
        <v>17.283999999999999</v>
      </c>
      <c r="N55" s="132">
        <f t="shared" si="31"/>
        <v>0.26651035834149939</v>
      </c>
      <c r="O55" s="132">
        <f t="shared" si="32"/>
        <v>19.555197543307518</v>
      </c>
      <c r="P55" s="227">
        <f t="shared" si="33"/>
        <v>351</v>
      </c>
      <c r="Q55" s="228">
        <f t="shared" si="34"/>
        <v>16</v>
      </c>
      <c r="R55" s="228">
        <f t="shared" si="35"/>
        <v>1174</v>
      </c>
      <c r="T55">
        <v>509</v>
      </c>
      <c r="U55">
        <v>2407</v>
      </c>
      <c r="V55" t="s">
        <v>389</v>
      </c>
      <c r="W55">
        <v>6003.5190000000002</v>
      </c>
      <c r="X55">
        <v>3223.1860000000001</v>
      </c>
      <c r="Y55">
        <v>1.863</v>
      </c>
      <c r="Z55">
        <v>17.283999999999999</v>
      </c>
      <c r="AA55">
        <v>466.23857099999998</v>
      </c>
      <c r="AB55">
        <v>4.379969</v>
      </c>
      <c r="AC55">
        <v>222.91939600000001</v>
      </c>
      <c r="AD55" s="1">
        <v>1067</v>
      </c>
      <c r="AE55">
        <v>16</v>
      </c>
      <c r="AF55">
        <v>1174</v>
      </c>
      <c r="AG55">
        <v>94</v>
      </c>
      <c r="AH55">
        <v>12.876495</v>
      </c>
      <c r="AI55">
        <v>8352.5</v>
      </c>
      <c r="AJ55">
        <v>74.2</v>
      </c>
      <c r="AK55">
        <v>351</v>
      </c>
      <c r="AL55">
        <v>215791</v>
      </c>
      <c r="AM55" t="s">
        <v>390</v>
      </c>
      <c r="AN55" t="s">
        <v>570</v>
      </c>
      <c r="AO55">
        <v>6003.5190000000002</v>
      </c>
      <c r="AR55" t="s">
        <v>119</v>
      </c>
      <c r="AS55" t="s">
        <v>120</v>
      </c>
      <c r="AT55" t="s">
        <v>214</v>
      </c>
      <c r="AU55" t="s">
        <v>389</v>
      </c>
      <c r="AV55" t="s">
        <v>48</v>
      </c>
      <c r="AW55">
        <v>1</v>
      </c>
      <c r="BB55">
        <v>0.88714285714285712</v>
      </c>
      <c r="BC55" t="s">
        <v>69</v>
      </c>
      <c r="BF55" t="s">
        <v>119</v>
      </c>
      <c r="BG55" t="s">
        <v>120</v>
      </c>
      <c r="BH55" t="s">
        <v>389</v>
      </c>
      <c r="BI55">
        <v>2407</v>
      </c>
      <c r="BJ55">
        <v>1</v>
      </c>
      <c r="BK55" t="s">
        <v>214</v>
      </c>
      <c r="BL55" t="s">
        <v>179</v>
      </c>
      <c r="BM55">
        <v>0.88714285714285712</v>
      </c>
      <c r="BN55" t="s">
        <v>69</v>
      </c>
      <c r="BO55" t="s">
        <v>182</v>
      </c>
      <c r="BP55">
        <v>6003.5190000000002</v>
      </c>
    </row>
    <row r="56" spans="1:68" ht="16.5">
      <c r="A56" s="104" t="str">
        <f t="shared" si="18"/>
        <v>명진교통</v>
      </c>
      <c r="B56" s="105" t="str">
        <f t="shared" si="19"/>
        <v>이규리</v>
      </c>
      <c r="C56" s="106" t="str">
        <f t="shared" si="20"/>
        <v>F</v>
      </c>
      <c r="D56" s="107">
        <f t="shared" si="21"/>
        <v>0.78103177033037074</v>
      </c>
      <c r="E56" s="108">
        <f t="shared" si="22"/>
        <v>8762</v>
      </c>
      <c r="F56" s="109" t="str">
        <f t="shared" si="23"/>
        <v>596</v>
      </c>
      <c r="G56" s="110" t="str">
        <f t="shared" si="24"/>
        <v>71바5365</v>
      </c>
      <c r="H56" s="111">
        <f t="shared" si="25"/>
        <v>8</v>
      </c>
      <c r="I56" s="112">
        <f t="shared" si="26"/>
        <v>4487.4970000000003</v>
      </c>
      <c r="J56" s="113">
        <f t="shared" si="27"/>
        <v>5.8116233690380596E-2</v>
      </c>
      <c r="K56" s="113">
        <f t="shared" si="28"/>
        <v>0.36820609858839937</v>
      </c>
      <c r="L56" s="113">
        <f t="shared" si="29"/>
        <v>0.17403911356375279</v>
      </c>
      <c r="M56" s="114">
        <f t="shared" si="30"/>
        <v>12.409000000000001</v>
      </c>
      <c r="N56" s="115">
        <f t="shared" si="31"/>
        <v>0.57938757396383767</v>
      </c>
      <c r="O56" s="115">
        <f t="shared" si="32"/>
        <v>14.484689349095943</v>
      </c>
      <c r="P56" s="229">
        <f t="shared" si="33"/>
        <v>75</v>
      </c>
      <c r="Q56" s="230">
        <f t="shared" si="34"/>
        <v>26</v>
      </c>
      <c r="R56" s="230">
        <f t="shared" si="35"/>
        <v>650</v>
      </c>
      <c r="T56">
        <v>509</v>
      </c>
      <c r="U56">
        <v>8762</v>
      </c>
      <c r="V56" t="s">
        <v>391</v>
      </c>
      <c r="W56">
        <v>4487.4970000000003</v>
      </c>
      <c r="X56">
        <v>2063.8910000000001</v>
      </c>
      <c r="Y56">
        <v>2.1739999999999999</v>
      </c>
      <c r="Z56">
        <v>12.409000000000001</v>
      </c>
      <c r="AA56">
        <v>345.05319300000002</v>
      </c>
      <c r="AB56">
        <v>20.053191999999999</v>
      </c>
      <c r="AC56">
        <v>127.05069</v>
      </c>
      <c r="AD56" s="1">
        <v>781</v>
      </c>
      <c r="AE56">
        <v>26</v>
      </c>
      <c r="AF56">
        <v>650</v>
      </c>
      <c r="AG56">
        <v>81</v>
      </c>
      <c r="AH56">
        <v>13.005231999999999</v>
      </c>
      <c r="AI56">
        <v>698.9</v>
      </c>
      <c r="AJ56">
        <v>0</v>
      </c>
      <c r="AK56">
        <v>75</v>
      </c>
      <c r="AL56">
        <v>31385</v>
      </c>
      <c r="AM56" t="s">
        <v>392</v>
      </c>
      <c r="AN56" t="s">
        <v>571</v>
      </c>
      <c r="AO56">
        <v>2668.114</v>
      </c>
      <c r="AR56" t="s">
        <v>119</v>
      </c>
      <c r="AS56" t="s">
        <v>285</v>
      </c>
      <c r="AT56" t="s">
        <v>288</v>
      </c>
      <c r="AU56" t="s">
        <v>391</v>
      </c>
      <c r="AV56" t="s">
        <v>48</v>
      </c>
      <c r="AW56">
        <v>8</v>
      </c>
      <c r="BB56">
        <v>0.78103177033037074</v>
      </c>
      <c r="BC56" t="s">
        <v>70</v>
      </c>
      <c r="BF56" t="s">
        <v>119</v>
      </c>
      <c r="BG56" s="5" t="s">
        <v>285</v>
      </c>
      <c r="BH56" t="s">
        <v>391</v>
      </c>
      <c r="BI56">
        <v>8762</v>
      </c>
      <c r="BJ56">
        <v>8</v>
      </c>
      <c r="BK56" t="s">
        <v>288</v>
      </c>
      <c r="BL56" t="s">
        <v>255</v>
      </c>
      <c r="BM56">
        <v>0.78103177033037074</v>
      </c>
      <c r="BN56" t="s">
        <v>70</v>
      </c>
      <c r="BO56" t="s">
        <v>197</v>
      </c>
      <c r="BP56">
        <v>4487.4970000000003</v>
      </c>
    </row>
    <row r="57" spans="1:68" ht="16.5">
      <c r="A57" s="121" t="str">
        <f t="shared" si="18"/>
        <v>명진교통</v>
      </c>
      <c r="B57" s="122" t="str">
        <f t="shared" si="19"/>
        <v>이기재</v>
      </c>
      <c r="C57" s="123" t="str">
        <f t="shared" si="20"/>
        <v>D</v>
      </c>
      <c r="D57" s="124">
        <f t="shared" si="21"/>
        <v>0.83170004587319801</v>
      </c>
      <c r="E57" s="125">
        <f t="shared" si="22"/>
        <v>1208</v>
      </c>
      <c r="F57" s="126" t="str">
        <f t="shared" si="23"/>
        <v>585</v>
      </c>
      <c r="G57" s="127" t="str">
        <f t="shared" si="24"/>
        <v>71바7257</v>
      </c>
      <c r="H57" s="128">
        <f t="shared" si="25"/>
        <v>2</v>
      </c>
      <c r="I57" s="129">
        <f t="shared" si="26"/>
        <v>2155.9429999999998</v>
      </c>
      <c r="J57" s="130">
        <f t="shared" si="27"/>
        <v>2.7396630987987159E-2</v>
      </c>
      <c r="K57" s="130">
        <f t="shared" si="28"/>
        <v>0.39357069179639881</v>
      </c>
      <c r="L57" s="130">
        <f t="shared" si="29"/>
        <v>0.19249117439561253</v>
      </c>
      <c r="M57" s="131">
        <f t="shared" si="30"/>
        <v>13.782</v>
      </c>
      <c r="N57" s="132">
        <f t="shared" si="31"/>
        <v>0</v>
      </c>
      <c r="O57" s="132">
        <f t="shared" si="32"/>
        <v>6.5400615878991228</v>
      </c>
      <c r="P57" s="227">
        <f t="shared" si="33"/>
        <v>5</v>
      </c>
      <c r="Q57" s="228">
        <f t="shared" si="34"/>
        <v>0</v>
      </c>
      <c r="R57" s="228">
        <f t="shared" si="35"/>
        <v>141</v>
      </c>
      <c r="T57">
        <v>509</v>
      </c>
      <c r="U57">
        <v>1208</v>
      </c>
      <c r="V57" t="s">
        <v>393</v>
      </c>
      <c r="W57">
        <v>2155.9430000000002</v>
      </c>
      <c r="X57">
        <v>1037.537</v>
      </c>
      <c r="Y57">
        <v>2.0779999999999998</v>
      </c>
      <c r="Z57">
        <v>13.782</v>
      </c>
      <c r="AA57">
        <v>165.54966200000001</v>
      </c>
      <c r="AB57">
        <v>4.5355030000000003</v>
      </c>
      <c r="AC57">
        <v>65.155495000000002</v>
      </c>
      <c r="AD57" s="1">
        <v>415</v>
      </c>
      <c r="AE57">
        <v>0</v>
      </c>
      <c r="AF57">
        <v>141</v>
      </c>
      <c r="AG57">
        <v>69</v>
      </c>
      <c r="AH57">
        <v>13.022938</v>
      </c>
      <c r="AI57">
        <v>30.7</v>
      </c>
      <c r="AJ57">
        <v>0</v>
      </c>
      <c r="AK57">
        <v>5</v>
      </c>
      <c r="AL57">
        <v>805</v>
      </c>
      <c r="AM57" t="s">
        <v>394</v>
      </c>
      <c r="AN57" t="s">
        <v>572</v>
      </c>
      <c r="AO57">
        <v>2048.1469999999999</v>
      </c>
      <c r="AR57" t="s">
        <v>119</v>
      </c>
      <c r="AS57" t="s">
        <v>122</v>
      </c>
      <c r="AT57" t="s">
        <v>242</v>
      </c>
      <c r="AU57" t="s">
        <v>393</v>
      </c>
      <c r="AV57" t="s">
        <v>48</v>
      </c>
      <c r="AW57">
        <v>2</v>
      </c>
      <c r="BB57">
        <v>0.83170004587319801</v>
      </c>
      <c r="BC57" t="s">
        <v>67</v>
      </c>
      <c r="BF57" t="s">
        <v>119</v>
      </c>
      <c r="BG57" t="s">
        <v>122</v>
      </c>
      <c r="BH57" t="s">
        <v>393</v>
      </c>
      <c r="BI57">
        <v>1208</v>
      </c>
      <c r="BJ57">
        <v>2</v>
      </c>
      <c r="BK57" t="s">
        <v>242</v>
      </c>
      <c r="BL57" t="s">
        <v>244</v>
      </c>
      <c r="BM57">
        <v>0.83170004587319801</v>
      </c>
      <c r="BN57" t="s">
        <v>67</v>
      </c>
      <c r="BO57" t="s">
        <v>184</v>
      </c>
      <c r="BP57">
        <v>2155.9429999999998</v>
      </c>
    </row>
    <row r="58" spans="1:68" ht="16.5">
      <c r="A58" s="104" t="str">
        <f t="shared" si="18"/>
        <v>명진교통</v>
      </c>
      <c r="B58" s="105" t="str">
        <f t="shared" si="19"/>
        <v>이말규</v>
      </c>
      <c r="C58" s="106" t="str">
        <f t="shared" si="20"/>
        <v>C</v>
      </c>
      <c r="D58" s="107">
        <f t="shared" si="21"/>
        <v>0.85718027301083843</v>
      </c>
      <c r="E58" s="108">
        <f t="shared" si="22"/>
        <v>6033</v>
      </c>
      <c r="F58" s="109" t="str">
        <f t="shared" si="23"/>
        <v>565</v>
      </c>
      <c r="G58" s="110" t="str">
        <f t="shared" si="24"/>
        <v>71바5801</v>
      </c>
      <c r="H58" s="111">
        <f t="shared" si="25"/>
        <v>3</v>
      </c>
      <c r="I58" s="112">
        <f t="shared" si="26"/>
        <v>484.73600000000005</v>
      </c>
      <c r="J58" s="113">
        <f t="shared" si="27"/>
        <v>1.9021610155400947E-2</v>
      </c>
      <c r="K58" s="113">
        <f t="shared" si="28"/>
        <v>0.46574733040014221</v>
      </c>
      <c r="L58" s="113">
        <f t="shared" si="29"/>
        <v>0.15266041721679427</v>
      </c>
      <c r="M58" s="114">
        <f t="shared" si="30"/>
        <v>7.4189999999999996</v>
      </c>
      <c r="N58" s="115">
        <f t="shared" si="31"/>
        <v>0</v>
      </c>
      <c r="O58" s="115">
        <f t="shared" si="32"/>
        <v>5.1574465275944021</v>
      </c>
      <c r="P58" s="229">
        <f t="shared" si="33"/>
        <v>33</v>
      </c>
      <c r="Q58" s="230">
        <f t="shared" si="34"/>
        <v>0</v>
      </c>
      <c r="R58" s="230">
        <f t="shared" si="35"/>
        <v>25</v>
      </c>
      <c r="T58">
        <v>509</v>
      </c>
      <c r="U58">
        <v>6033</v>
      </c>
      <c r="V58" t="s">
        <v>573</v>
      </c>
      <c r="W58">
        <v>484.73599999999999</v>
      </c>
      <c r="X58">
        <v>257.31200000000001</v>
      </c>
      <c r="Y58">
        <v>1.8839999999999999</v>
      </c>
      <c r="Z58">
        <v>7.4189999999999996</v>
      </c>
      <c r="AA58">
        <v>43.634160999999999</v>
      </c>
      <c r="AB58">
        <v>0.82999199999999995</v>
      </c>
      <c r="AC58">
        <v>20.322493999999999</v>
      </c>
      <c r="AD58" s="1">
        <v>74</v>
      </c>
      <c r="AE58">
        <v>0</v>
      </c>
      <c r="AF58">
        <v>25</v>
      </c>
      <c r="AG58">
        <v>73</v>
      </c>
      <c r="AH58">
        <v>11.109094000000001</v>
      </c>
      <c r="AI58">
        <v>138.1</v>
      </c>
      <c r="AJ58">
        <v>0</v>
      </c>
      <c r="AK58">
        <v>33</v>
      </c>
      <c r="AL58">
        <v>12580</v>
      </c>
      <c r="AM58" t="s">
        <v>574</v>
      </c>
      <c r="AN58" t="s">
        <v>575</v>
      </c>
      <c r="AO58">
        <v>198.09</v>
      </c>
      <c r="AR58" t="s">
        <v>119</v>
      </c>
      <c r="AS58" t="s">
        <v>121</v>
      </c>
      <c r="AT58" t="s">
        <v>223</v>
      </c>
      <c r="AU58" t="s">
        <v>573</v>
      </c>
      <c r="AV58" t="s">
        <v>213</v>
      </c>
      <c r="AW58">
        <v>3</v>
      </c>
      <c r="BB58">
        <v>0.85718027301083843</v>
      </c>
      <c r="BC58" t="s">
        <v>69</v>
      </c>
      <c r="BF58" t="s">
        <v>119</v>
      </c>
      <c r="BG58" t="s">
        <v>121</v>
      </c>
      <c r="BH58" t="s">
        <v>573</v>
      </c>
      <c r="BI58">
        <v>6033</v>
      </c>
      <c r="BJ58">
        <v>3</v>
      </c>
      <c r="BK58" t="s">
        <v>223</v>
      </c>
      <c r="BL58" t="s">
        <v>230</v>
      </c>
      <c r="BM58">
        <v>0.85718027301083843</v>
      </c>
      <c r="BN58" t="s">
        <v>69</v>
      </c>
      <c r="BO58" t="s">
        <v>182</v>
      </c>
      <c r="BP58">
        <v>484.73600000000005</v>
      </c>
    </row>
    <row r="59" spans="1:68" ht="16.5">
      <c r="A59" s="121" t="str">
        <f t="shared" si="18"/>
        <v>명진교통</v>
      </c>
      <c r="B59" s="122" t="str">
        <f t="shared" si="19"/>
        <v>이상범</v>
      </c>
      <c r="C59" s="123" t="str">
        <f t="shared" si="20"/>
        <v>C</v>
      </c>
      <c r="D59" s="124">
        <f t="shared" si="21"/>
        <v>0.87039333757351867</v>
      </c>
      <c r="E59" s="125">
        <f t="shared" si="22"/>
        <v>7056</v>
      </c>
      <c r="F59" s="126" t="str">
        <f t="shared" si="23"/>
        <v>592</v>
      </c>
      <c r="G59" s="127" t="str">
        <f t="shared" si="24"/>
        <v>71바5358</v>
      </c>
      <c r="H59" s="128">
        <f t="shared" si="25"/>
        <v>5</v>
      </c>
      <c r="I59" s="129">
        <f t="shared" si="26"/>
        <v>738.61200000000008</v>
      </c>
      <c r="J59" s="130">
        <f t="shared" si="27"/>
        <v>3.0040584989885835E-2</v>
      </c>
      <c r="K59" s="130">
        <f t="shared" si="28"/>
        <v>0.45209721955268511</v>
      </c>
      <c r="L59" s="130">
        <f t="shared" si="29"/>
        <v>0.27619372552842353</v>
      </c>
      <c r="M59" s="131">
        <f t="shared" si="30"/>
        <v>13.795999999999999</v>
      </c>
      <c r="N59" s="132">
        <f t="shared" si="31"/>
        <v>0.40616724342415234</v>
      </c>
      <c r="O59" s="132">
        <f t="shared" si="32"/>
        <v>22.474587469469764</v>
      </c>
      <c r="P59" s="227">
        <f t="shared" si="33"/>
        <v>47</v>
      </c>
      <c r="Q59" s="228">
        <f t="shared" si="34"/>
        <v>3</v>
      </c>
      <c r="R59" s="228">
        <f t="shared" si="35"/>
        <v>166</v>
      </c>
      <c r="T59">
        <v>509</v>
      </c>
      <c r="U59">
        <v>7056</v>
      </c>
      <c r="V59" t="s">
        <v>395</v>
      </c>
      <c r="W59">
        <v>738.61199999999997</v>
      </c>
      <c r="X59">
        <v>321.10199999999998</v>
      </c>
      <c r="Y59">
        <v>2.2999999999999998</v>
      </c>
      <c r="Z59">
        <v>13.795999999999999</v>
      </c>
      <c r="AA59">
        <v>57.042763999999998</v>
      </c>
      <c r="AB59">
        <v>1.713598</v>
      </c>
      <c r="AC59">
        <v>25.788875000000001</v>
      </c>
      <c r="AD59" s="1">
        <v>204</v>
      </c>
      <c r="AE59">
        <v>3</v>
      </c>
      <c r="AF59">
        <v>166</v>
      </c>
      <c r="AG59">
        <v>69</v>
      </c>
      <c r="AH59">
        <v>12.94839</v>
      </c>
      <c r="AI59">
        <v>20.7</v>
      </c>
      <c r="AJ59">
        <v>0</v>
      </c>
      <c r="AK59">
        <v>47</v>
      </c>
      <c r="AL59">
        <v>15171</v>
      </c>
      <c r="AM59" t="s">
        <v>396</v>
      </c>
      <c r="AN59" t="s">
        <v>576</v>
      </c>
      <c r="AO59">
        <v>239.494</v>
      </c>
      <c r="AR59" t="s">
        <v>119</v>
      </c>
      <c r="AS59" t="s">
        <v>124</v>
      </c>
      <c r="AT59" t="s">
        <v>275</v>
      </c>
      <c r="AU59" t="s">
        <v>395</v>
      </c>
      <c r="AV59" t="s">
        <v>48</v>
      </c>
      <c r="AW59">
        <v>5</v>
      </c>
      <c r="BB59">
        <v>0.87039333757351867</v>
      </c>
      <c r="BC59" t="s">
        <v>69</v>
      </c>
      <c r="BF59" t="s">
        <v>119</v>
      </c>
      <c r="BG59" t="s">
        <v>124</v>
      </c>
      <c r="BH59" t="s">
        <v>395</v>
      </c>
      <c r="BI59">
        <v>7056</v>
      </c>
      <c r="BJ59">
        <v>5</v>
      </c>
      <c r="BK59" t="s">
        <v>275</v>
      </c>
      <c r="BL59" t="s">
        <v>270</v>
      </c>
      <c r="BM59">
        <v>0.87039333757351867</v>
      </c>
      <c r="BN59" t="s">
        <v>69</v>
      </c>
      <c r="BO59" t="s">
        <v>182</v>
      </c>
      <c r="BP59">
        <v>738.61200000000008</v>
      </c>
    </row>
    <row r="60" spans="1:68" ht="16.5">
      <c r="A60" s="104" t="str">
        <f t="shared" si="18"/>
        <v>명진교통</v>
      </c>
      <c r="B60" s="105" t="str">
        <f t="shared" si="19"/>
        <v>이성진</v>
      </c>
      <c r="C60" s="106" t="str">
        <f t="shared" si="20"/>
        <v>B</v>
      </c>
      <c r="D60" s="107">
        <f t="shared" si="21"/>
        <v>0.94289900057277609</v>
      </c>
      <c r="E60" s="108">
        <f t="shared" si="22"/>
        <v>1780</v>
      </c>
      <c r="F60" s="109" t="str">
        <f t="shared" si="23"/>
        <v>522</v>
      </c>
      <c r="G60" s="110" t="str">
        <f t="shared" si="24"/>
        <v>71바5706</v>
      </c>
      <c r="H60" s="111">
        <f t="shared" si="25"/>
        <v>4</v>
      </c>
      <c r="I60" s="112">
        <f t="shared" si="26"/>
        <v>2544.511</v>
      </c>
      <c r="J60" s="113">
        <f t="shared" si="27"/>
        <v>1.4626033044479966E-3</v>
      </c>
      <c r="K60" s="113">
        <f t="shared" si="28"/>
        <v>0.40200977133244409</v>
      </c>
      <c r="L60" s="113">
        <f t="shared" si="29"/>
        <v>0.16309617054121597</v>
      </c>
      <c r="M60" s="114">
        <f t="shared" si="30"/>
        <v>14.414999999999999</v>
      </c>
      <c r="N60" s="115">
        <f t="shared" si="31"/>
        <v>0</v>
      </c>
      <c r="O60" s="115">
        <f t="shared" si="32"/>
        <v>13.715798438285391</v>
      </c>
      <c r="P60" s="229">
        <f t="shared" si="33"/>
        <v>59</v>
      </c>
      <c r="Q60" s="230">
        <f t="shared" si="34"/>
        <v>0</v>
      </c>
      <c r="R60" s="230">
        <f t="shared" si="35"/>
        <v>349</v>
      </c>
      <c r="T60">
        <v>509</v>
      </c>
      <c r="U60">
        <v>1780</v>
      </c>
      <c r="V60" t="s">
        <v>397</v>
      </c>
      <c r="W60">
        <v>2544.511</v>
      </c>
      <c r="X60">
        <v>1265.546</v>
      </c>
      <c r="Y60">
        <v>2.0110000000000001</v>
      </c>
      <c r="Z60">
        <v>14.414999999999999</v>
      </c>
      <c r="AA60">
        <v>176.615217</v>
      </c>
      <c r="AB60">
        <v>0.25831799999999999</v>
      </c>
      <c r="AC60">
        <v>71.001042999999996</v>
      </c>
      <c r="AD60" s="1">
        <v>415</v>
      </c>
      <c r="AE60">
        <v>0</v>
      </c>
      <c r="AF60">
        <v>349</v>
      </c>
      <c r="AG60">
        <v>80</v>
      </c>
      <c r="AH60">
        <v>14.407088</v>
      </c>
      <c r="AI60">
        <v>367.4</v>
      </c>
      <c r="AJ60">
        <v>0</v>
      </c>
      <c r="AK60">
        <v>59</v>
      </c>
      <c r="AL60">
        <v>19417</v>
      </c>
      <c r="AM60" t="s">
        <v>398</v>
      </c>
      <c r="AN60" t="s">
        <v>577</v>
      </c>
      <c r="AO60">
        <v>2190.1529999999998</v>
      </c>
      <c r="AR60" t="s">
        <v>119</v>
      </c>
      <c r="AS60" t="s">
        <v>120</v>
      </c>
      <c r="AT60" t="s">
        <v>209</v>
      </c>
      <c r="AU60" t="s">
        <v>397</v>
      </c>
      <c r="AV60" t="s">
        <v>48</v>
      </c>
      <c r="AW60">
        <v>4</v>
      </c>
      <c r="BB60">
        <v>0.94289900057277609</v>
      </c>
      <c r="BC60" t="s">
        <v>68</v>
      </c>
      <c r="BF60" t="s">
        <v>119</v>
      </c>
      <c r="BG60" t="s">
        <v>120</v>
      </c>
      <c r="BH60" t="s">
        <v>397</v>
      </c>
      <c r="BI60">
        <v>1780</v>
      </c>
      <c r="BJ60">
        <v>4</v>
      </c>
      <c r="BK60" t="s">
        <v>209</v>
      </c>
      <c r="BL60" t="s">
        <v>216</v>
      </c>
      <c r="BM60">
        <v>0.94289900057277609</v>
      </c>
      <c r="BN60" t="s">
        <v>68</v>
      </c>
      <c r="BO60" t="s">
        <v>180</v>
      </c>
      <c r="BP60">
        <v>2544.511</v>
      </c>
    </row>
    <row r="61" spans="1:68" ht="16.5">
      <c r="A61" s="121" t="str">
        <f t="shared" si="18"/>
        <v>명진교통</v>
      </c>
      <c r="B61" s="122" t="str">
        <f t="shared" si="19"/>
        <v>이신원</v>
      </c>
      <c r="C61" s="123" t="str">
        <f t="shared" si="20"/>
        <v>C</v>
      </c>
      <c r="D61" s="124">
        <f t="shared" si="21"/>
        <v>0.87249226940349545</v>
      </c>
      <c r="E61" s="125">
        <f t="shared" si="22"/>
        <v>1061</v>
      </c>
      <c r="F61" s="126" t="str">
        <f t="shared" si="23"/>
        <v>522</v>
      </c>
      <c r="G61" s="127" t="str">
        <f t="shared" si="24"/>
        <v>71바5715</v>
      </c>
      <c r="H61" s="128">
        <f t="shared" si="25"/>
        <v>2</v>
      </c>
      <c r="I61" s="129">
        <f t="shared" si="26"/>
        <v>2459.777</v>
      </c>
      <c r="J61" s="130">
        <f t="shared" si="27"/>
        <v>1.3961510129606372E-2</v>
      </c>
      <c r="K61" s="130">
        <f t="shared" si="28"/>
        <v>0.45235988711228958</v>
      </c>
      <c r="L61" s="130">
        <f t="shared" si="29"/>
        <v>0.13741083033136745</v>
      </c>
      <c r="M61" s="131">
        <f t="shared" si="30"/>
        <v>8.2349999999999994</v>
      </c>
      <c r="N61" s="132">
        <f t="shared" si="31"/>
        <v>0</v>
      </c>
      <c r="O61" s="132">
        <f t="shared" si="32"/>
        <v>8.4560510973149192</v>
      </c>
      <c r="P61" s="227">
        <f t="shared" si="33"/>
        <v>103</v>
      </c>
      <c r="Q61" s="228">
        <f t="shared" si="34"/>
        <v>0</v>
      </c>
      <c r="R61" s="228">
        <f t="shared" si="35"/>
        <v>208</v>
      </c>
      <c r="T61">
        <v>509</v>
      </c>
      <c r="U61">
        <v>1061</v>
      </c>
      <c r="V61" t="s">
        <v>399</v>
      </c>
      <c r="W61">
        <v>2459.777</v>
      </c>
      <c r="X61">
        <v>1227.921</v>
      </c>
      <c r="Y61">
        <v>2.0030000000000001</v>
      </c>
      <c r="Z61">
        <v>8.2349999999999994</v>
      </c>
      <c r="AA61">
        <v>184.71275499999999</v>
      </c>
      <c r="AB61">
        <v>2.5788690000000001</v>
      </c>
      <c r="AC61">
        <v>83.556640999999999</v>
      </c>
      <c r="AD61" s="1">
        <v>338</v>
      </c>
      <c r="AE61">
        <v>0</v>
      </c>
      <c r="AF61">
        <v>208</v>
      </c>
      <c r="AG61">
        <v>68</v>
      </c>
      <c r="AH61">
        <v>13.316768</v>
      </c>
      <c r="AI61">
        <v>266.7</v>
      </c>
      <c r="AJ61">
        <v>0</v>
      </c>
      <c r="AK61">
        <v>103</v>
      </c>
      <c r="AL61">
        <v>65486</v>
      </c>
      <c r="AM61" t="s">
        <v>400</v>
      </c>
      <c r="AN61" t="s">
        <v>578</v>
      </c>
      <c r="AO61">
        <v>2347.375</v>
      </c>
      <c r="AR61" t="s">
        <v>119</v>
      </c>
      <c r="AS61" t="s">
        <v>120</v>
      </c>
      <c r="AT61" t="s">
        <v>218</v>
      </c>
      <c r="AU61" t="s">
        <v>399</v>
      </c>
      <c r="AV61" t="s">
        <v>213</v>
      </c>
      <c r="AW61">
        <v>2</v>
      </c>
      <c r="BB61">
        <v>0.87249226940349545</v>
      </c>
      <c r="BC61" t="s">
        <v>69</v>
      </c>
      <c r="BF61" t="s">
        <v>119</v>
      </c>
      <c r="BG61" s="5" t="s">
        <v>120</v>
      </c>
      <c r="BH61" t="s">
        <v>399</v>
      </c>
      <c r="BI61">
        <v>1061</v>
      </c>
      <c r="BJ61">
        <v>2</v>
      </c>
      <c r="BK61" t="s">
        <v>218</v>
      </c>
      <c r="BL61" t="s">
        <v>206</v>
      </c>
      <c r="BM61">
        <v>0.87249226940349545</v>
      </c>
      <c r="BN61" t="s">
        <v>69</v>
      </c>
      <c r="BO61" t="s">
        <v>182</v>
      </c>
      <c r="BP61">
        <v>2459.777</v>
      </c>
    </row>
    <row r="62" spans="1:68" ht="16.5">
      <c r="A62" s="104" t="str">
        <f t="shared" si="18"/>
        <v>명진교통</v>
      </c>
      <c r="B62" s="105" t="str">
        <f t="shared" si="19"/>
        <v>이용수</v>
      </c>
      <c r="C62" s="106" t="str">
        <f t="shared" si="20"/>
        <v>A</v>
      </c>
      <c r="D62" s="107">
        <f t="shared" si="21"/>
        <v>0.98187608839822671</v>
      </c>
      <c r="E62" s="108">
        <f t="shared" si="22"/>
        <v>4847</v>
      </c>
      <c r="F62" s="109" t="str">
        <f t="shared" si="23"/>
        <v>순환52</v>
      </c>
      <c r="G62" s="110" t="str">
        <f t="shared" si="24"/>
        <v>71바5705</v>
      </c>
      <c r="H62" s="111">
        <f t="shared" si="25"/>
        <v>2</v>
      </c>
      <c r="I62" s="112">
        <f t="shared" si="26"/>
        <v>2665.4229999999998</v>
      </c>
      <c r="J62" s="113">
        <f t="shared" si="27"/>
        <v>3.2875221410099055E-2</v>
      </c>
      <c r="K62" s="113">
        <f t="shared" si="28"/>
        <v>0.35938167519478065</v>
      </c>
      <c r="L62" s="113">
        <f t="shared" si="29"/>
        <v>0.17220531225250177</v>
      </c>
      <c r="M62" s="114">
        <f t="shared" si="30"/>
        <v>10.125999999999999</v>
      </c>
      <c r="N62" s="115">
        <f t="shared" si="31"/>
        <v>0</v>
      </c>
      <c r="O62" s="115">
        <f t="shared" si="32"/>
        <v>3.0013997778213817</v>
      </c>
      <c r="P62" s="229">
        <f t="shared" si="33"/>
        <v>24</v>
      </c>
      <c r="Q62" s="230">
        <f t="shared" si="34"/>
        <v>0</v>
      </c>
      <c r="R62" s="230">
        <f t="shared" si="35"/>
        <v>80</v>
      </c>
      <c r="T62">
        <v>509</v>
      </c>
      <c r="U62">
        <v>4847</v>
      </c>
      <c r="V62" t="s">
        <v>401</v>
      </c>
      <c r="W62">
        <v>2665.4229999999998</v>
      </c>
      <c r="X62">
        <v>1138.539</v>
      </c>
      <c r="Y62">
        <v>2.3410000000000002</v>
      </c>
      <c r="Z62">
        <v>10.125999999999999</v>
      </c>
      <c r="AA62">
        <v>179.10994199999999</v>
      </c>
      <c r="AB62">
        <v>5.8882789999999998</v>
      </c>
      <c r="AC62">
        <v>64.368831</v>
      </c>
      <c r="AD62" s="1">
        <v>459</v>
      </c>
      <c r="AE62">
        <v>0</v>
      </c>
      <c r="AF62">
        <v>80</v>
      </c>
      <c r="AG62">
        <v>84</v>
      </c>
      <c r="AH62">
        <v>14.881491</v>
      </c>
      <c r="AI62">
        <v>661.6</v>
      </c>
      <c r="AJ62">
        <v>4</v>
      </c>
      <c r="AK62">
        <v>24</v>
      </c>
      <c r="AL62">
        <v>7521</v>
      </c>
      <c r="AM62" t="s">
        <v>402</v>
      </c>
      <c r="AN62" t="s">
        <v>579</v>
      </c>
      <c r="AO62">
        <v>2544.3939999999998</v>
      </c>
      <c r="AR62" t="s">
        <v>119</v>
      </c>
      <c r="AS62" t="s">
        <v>126</v>
      </c>
      <c r="AT62" t="s">
        <v>293</v>
      </c>
      <c r="AU62" t="s">
        <v>401</v>
      </c>
      <c r="AV62" t="s">
        <v>213</v>
      </c>
      <c r="AW62">
        <v>2</v>
      </c>
      <c r="BB62">
        <v>0.98187608839822671</v>
      </c>
      <c r="BC62" t="s">
        <v>66</v>
      </c>
      <c r="BF62" t="s">
        <v>119</v>
      </c>
      <c r="BG62" t="s">
        <v>126</v>
      </c>
      <c r="BH62" t="s">
        <v>401</v>
      </c>
      <c r="BI62">
        <v>4847</v>
      </c>
      <c r="BJ62">
        <v>2</v>
      </c>
      <c r="BK62" t="s">
        <v>293</v>
      </c>
      <c r="BL62" t="s">
        <v>296</v>
      </c>
      <c r="BM62">
        <v>0.98187608839822671</v>
      </c>
      <c r="BN62" t="s">
        <v>66</v>
      </c>
      <c r="BO62" t="s">
        <v>183</v>
      </c>
      <c r="BP62">
        <v>2665.4229999999998</v>
      </c>
    </row>
    <row r="63" spans="1:68" ht="16.5">
      <c r="A63" s="121" t="str">
        <f t="shared" si="18"/>
        <v>명진교통</v>
      </c>
      <c r="B63" s="122" t="str">
        <f t="shared" si="19"/>
        <v>이정교</v>
      </c>
      <c r="C63" s="123" t="str">
        <f t="shared" si="20"/>
        <v>S</v>
      </c>
      <c r="D63" s="124">
        <f t="shared" si="21"/>
        <v>1.0660924446428086</v>
      </c>
      <c r="E63" s="125">
        <f t="shared" si="22"/>
        <v>3782</v>
      </c>
      <c r="F63" s="126" t="str">
        <f t="shared" si="23"/>
        <v>585</v>
      </c>
      <c r="G63" s="127" t="str">
        <f t="shared" si="24"/>
        <v>71바7251</v>
      </c>
      <c r="H63" s="128">
        <f t="shared" si="25"/>
        <v>3</v>
      </c>
      <c r="I63" s="129">
        <f t="shared" si="26"/>
        <v>1138.1989999999998</v>
      </c>
      <c r="J63" s="130">
        <f t="shared" si="27"/>
        <v>2.2402453251693575E-2</v>
      </c>
      <c r="K63" s="130">
        <f t="shared" si="28"/>
        <v>0.36945995300376999</v>
      </c>
      <c r="L63" s="130">
        <f t="shared" si="29"/>
        <v>0.13618005287300378</v>
      </c>
      <c r="M63" s="131">
        <f t="shared" si="30"/>
        <v>6.7869999999999999</v>
      </c>
      <c r="N63" s="132">
        <f t="shared" si="31"/>
        <v>0</v>
      </c>
      <c r="O63" s="132">
        <f t="shared" si="32"/>
        <v>1.4057295780439096</v>
      </c>
      <c r="P63" s="227">
        <f t="shared" si="33"/>
        <v>11</v>
      </c>
      <c r="Q63" s="228">
        <f t="shared" si="34"/>
        <v>0</v>
      </c>
      <c r="R63" s="228">
        <f t="shared" si="35"/>
        <v>16</v>
      </c>
      <c r="T63">
        <v>509</v>
      </c>
      <c r="U63">
        <v>3782</v>
      </c>
      <c r="V63" t="s">
        <v>403</v>
      </c>
      <c r="W63">
        <v>1138.1990000000001</v>
      </c>
      <c r="X63">
        <v>431.10700000000003</v>
      </c>
      <c r="Y63">
        <v>2.64</v>
      </c>
      <c r="Z63">
        <v>6.7869999999999999</v>
      </c>
      <c r="AA63">
        <v>90.663016999999996</v>
      </c>
      <c r="AB63">
        <v>2.0310739999999998</v>
      </c>
      <c r="AC63">
        <v>33.496353999999997</v>
      </c>
      <c r="AD63" s="1">
        <v>155</v>
      </c>
      <c r="AE63">
        <v>0</v>
      </c>
      <c r="AF63">
        <v>16</v>
      </c>
      <c r="AG63">
        <v>62</v>
      </c>
      <c r="AH63">
        <v>12.554169999999999</v>
      </c>
      <c r="AI63">
        <v>8.3000000000000007</v>
      </c>
      <c r="AJ63">
        <v>0</v>
      </c>
      <c r="AK63">
        <v>11</v>
      </c>
      <c r="AL63">
        <v>1838</v>
      </c>
      <c r="AM63" t="s">
        <v>404</v>
      </c>
      <c r="AN63" t="s">
        <v>580</v>
      </c>
      <c r="AO63">
        <v>922.83199999999999</v>
      </c>
      <c r="AR63" t="s">
        <v>119</v>
      </c>
      <c r="AS63" t="s">
        <v>122</v>
      </c>
      <c r="AT63" t="s">
        <v>234</v>
      </c>
      <c r="AU63" t="s">
        <v>403</v>
      </c>
      <c r="AV63" t="s">
        <v>213</v>
      </c>
      <c r="AW63">
        <v>3</v>
      </c>
      <c r="BB63">
        <v>1.0660924446428086</v>
      </c>
      <c r="BC63" t="s">
        <v>71</v>
      </c>
      <c r="BF63" t="s">
        <v>119</v>
      </c>
      <c r="BG63" t="s">
        <v>122</v>
      </c>
      <c r="BH63" t="s">
        <v>403</v>
      </c>
      <c r="BI63">
        <v>3782</v>
      </c>
      <c r="BJ63">
        <v>3</v>
      </c>
      <c r="BK63" t="s">
        <v>234</v>
      </c>
      <c r="BL63" t="s">
        <v>239</v>
      </c>
      <c r="BM63">
        <v>1.0660924446428086</v>
      </c>
      <c r="BN63" t="s">
        <v>71</v>
      </c>
      <c r="BO63" t="s">
        <v>181</v>
      </c>
      <c r="BP63">
        <v>1138.1989999999998</v>
      </c>
    </row>
    <row r="64" spans="1:68" ht="16.5">
      <c r="A64" s="104" t="str">
        <f t="shared" si="18"/>
        <v>명진교통</v>
      </c>
      <c r="B64" s="105" t="str">
        <f t="shared" si="19"/>
        <v>이종민</v>
      </c>
      <c r="C64" s="106" t="str">
        <f t="shared" si="20"/>
        <v>D</v>
      </c>
      <c r="D64" s="107">
        <f t="shared" si="21"/>
        <v>0.80766371616556154</v>
      </c>
      <c r="E64" s="108">
        <f t="shared" si="22"/>
        <v>9853</v>
      </c>
      <c r="F64" s="109" t="str">
        <f t="shared" si="23"/>
        <v>522</v>
      </c>
      <c r="G64" s="110" t="str">
        <f t="shared" si="24"/>
        <v>71바5721</v>
      </c>
      <c r="H64" s="111">
        <f t="shared" si="25"/>
        <v>3</v>
      </c>
      <c r="I64" s="112">
        <f t="shared" si="26"/>
        <v>2287.2539999999999</v>
      </c>
      <c r="J64" s="113">
        <f t="shared" si="27"/>
        <v>7.0683340616932207E-3</v>
      </c>
      <c r="K64" s="113">
        <f t="shared" si="28"/>
        <v>0.44722550558450641</v>
      </c>
      <c r="L64" s="113">
        <f t="shared" si="29"/>
        <v>0.1359709065980429</v>
      </c>
      <c r="M64" s="114">
        <f t="shared" si="30"/>
        <v>8.7439999999999998</v>
      </c>
      <c r="N64" s="115">
        <f t="shared" si="31"/>
        <v>4.3720548745351417E-2</v>
      </c>
      <c r="O64" s="115">
        <f t="shared" si="32"/>
        <v>4.8967014594793588</v>
      </c>
      <c r="P64" s="229">
        <f t="shared" si="33"/>
        <v>114</v>
      </c>
      <c r="Q64" s="230">
        <f t="shared" si="34"/>
        <v>1</v>
      </c>
      <c r="R64" s="230">
        <f t="shared" si="35"/>
        <v>112</v>
      </c>
      <c r="T64">
        <v>509</v>
      </c>
      <c r="U64">
        <v>9853</v>
      </c>
      <c r="V64" t="s">
        <v>405</v>
      </c>
      <c r="W64">
        <v>2287.2539999999999</v>
      </c>
      <c r="X64">
        <v>1346.54</v>
      </c>
      <c r="Y64">
        <v>1.6990000000000001</v>
      </c>
      <c r="Z64">
        <v>8.7439999999999998</v>
      </c>
      <c r="AA64">
        <v>181.04831899999999</v>
      </c>
      <c r="AB64">
        <v>1.2797099999999999</v>
      </c>
      <c r="AC64">
        <v>80.969425999999999</v>
      </c>
      <c r="AD64" s="1">
        <v>311</v>
      </c>
      <c r="AE64">
        <v>1</v>
      </c>
      <c r="AF64">
        <v>112</v>
      </c>
      <c r="AG64">
        <v>89</v>
      </c>
      <c r="AH64">
        <v>12.633388999999999</v>
      </c>
      <c r="AI64">
        <v>2273.4</v>
      </c>
      <c r="AJ64">
        <v>14.8</v>
      </c>
      <c r="AK64">
        <v>114</v>
      </c>
      <c r="AL64">
        <v>67403</v>
      </c>
      <c r="AM64" t="s">
        <v>406</v>
      </c>
      <c r="AN64" t="s">
        <v>581</v>
      </c>
      <c r="AO64">
        <v>2058.2089999999998</v>
      </c>
      <c r="AR64" t="s">
        <v>119</v>
      </c>
      <c r="AS64" t="s">
        <v>120</v>
      </c>
      <c r="AT64" t="s">
        <v>220</v>
      </c>
      <c r="AU64" t="s">
        <v>405</v>
      </c>
      <c r="AV64" t="s">
        <v>213</v>
      </c>
      <c r="AW64">
        <v>3</v>
      </c>
      <c r="BB64">
        <v>0.80766371616556154</v>
      </c>
      <c r="BC64" t="s">
        <v>67</v>
      </c>
      <c r="BF64" t="s">
        <v>119</v>
      </c>
      <c r="BG64" s="5" t="s">
        <v>120</v>
      </c>
      <c r="BH64" t="s">
        <v>405</v>
      </c>
      <c r="BI64">
        <v>9853</v>
      </c>
      <c r="BJ64">
        <v>3</v>
      </c>
      <c r="BK64" t="s">
        <v>220</v>
      </c>
      <c r="BL64" t="s">
        <v>295</v>
      </c>
      <c r="BM64">
        <v>0.80766371616556154</v>
      </c>
      <c r="BN64" t="s">
        <v>67</v>
      </c>
      <c r="BO64" t="s">
        <v>184</v>
      </c>
      <c r="BP64">
        <v>2287.2539999999999</v>
      </c>
    </row>
    <row r="65" spans="1:68" ht="16.5">
      <c r="A65" s="121" t="str">
        <f t="shared" si="18"/>
        <v>명진교통</v>
      </c>
      <c r="B65" s="122" t="str">
        <f t="shared" si="19"/>
        <v>이중권</v>
      </c>
      <c r="C65" s="123" t="str">
        <f t="shared" si="20"/>
        <v>B</v>
      </c>
      <c r="D65" s="124">
        <f t="shared" si="21"/>
        <v>0.90637416805278381</v>
      </c>
      <c r="E65" s="125">
        <f t="shared" si="22"/>
        <v>1247</v>
      </c>
      <c r="F65" s="126" t="str">
        <f t="shared" si="23"/>
        <v>522</v>
      </c>
      <c r="G65" s="127" t="str">
        <f t="shared" si="24"/>
        <v>71바5713</v>
      </c>
      <c r="H65" s="128">
        <f t="shared" si="25"/>
        <v>5</v>
      </c>
      <c r="I65" s="129">
        <f t="shared" si="26"/>
        <v>928.226</v>
      </c>
      <c r="J65" s="130">
        <f t="shared" si="27"/>
        <v>2.3450307008191187E-2</v>
      </c>
      <c r="K65" s="130">
        <f t="shared" si="28"/>
        <v>0.41972932329298274</v>
      </c>
      <c r="L65" s="130">
        <f t="shared" si="29"/>
        <v>0.10450041261503125</v>
      </c>
      <c r="M65" s="131">
        <f t="shared" si="30"/>
        <v>13.254</v>
      </c>
      <c r="N65" s="132">
        <f t="shared" si="31"/>
        <v>0</v>
      </c>
      <c r="O65" s="132">
        <f t="shared" si="32"/>
        <v>4.0952975745600115</v>
      </c>
      <c r="P65" s="227">
        <f t="shared" si="33"/>
        <v>38</v>
      </c>
      <c r="Q65" s="228">
        <f t="shared" si="34"/>
        <v>0</v>
      </c>
      <c r="R65" s="228">
        <f t="shared" si="35"/>
        <v>40</v>
      </c>
      <c r="T65">
        <v>509</v>
      </c>
      <c r="U65">
        <v>1247</v>
      </c>
      <c r="V65" t="s">
        <v>407</v>
      </c>
      <c r="W65">
        <v>976.73</v>
      </c>
      <c r="X65">
        <v>483.88900000000001</v>
      </c>
      <c r="Y65">
        <v>2.0190000000000001</v>
      </c>
      <c r="Z65">
        <v>13.254</v>
      </c>
      <c r="AA65">
        <v>74.755823000000007</v>
      </c>
      <c r="AB65">
        <v>1.753047</v>
      </c>
      <c r="AC65">
        <v>31.377210999999999</v>
      </c>
      <c r="AD65" s="1">
        <v>97</v>
      </c>
      <c r="AE65">
        <v>0</v>
      </c>
      <c r="AF65">
        <v>40</v>
      </c>
      <c r="AG65">
        <v>89</v>
      </c>
      <c r="AH65">
        <v>13.065604</v>
      </c>
      <c r="AI65">
        <v>577.79999999999995</v>
      </c>
      <c r="AJ65">
        <v>24.3</v>
      </c>
      <c r="AK65">
        <v>38</v>
      </c>
      <c r="AL65">
        <v>18959</v>
      </c>
      <c r="AM65" t="s">
        <v>408</v>
      </c>
      <c r="AN65" t="s">
        <v>582</v>
      </c>
      <c r="AO65">
        <v>252.411</v>
      </c>
      <c r="AR65" t="s">
        <v>119</v>
      </c>
      <c r="AS65" t="s">
        <v>120</v>
      </c>
      <c r="AT65" t="s">
        <v>216</v>
      </c>
      <c r="AU65" t="s">
        <v>407</v>
      </c>
      <c r="AV65" t="s">
        <v>48</v>
      </c>
      <c r="AW65">
        <v>5</v>
      </c>
      <c r="BB65">
        <v>0.90637416805278381</v>
      </c>
      <c r="BC65" t="s">
        <v>68</v>
      </c>
      <c r="BF65" t="s">
        <v>119</v>
      </c>
      <c r="BG65" s="5" t="s">
        <v>120</v>
      </c>
      <c r="BH65" t="s">
        <v>407</v>
      </c>
      <c r="BI65">
        <v>1247</v>
      </c>
      <c r="BJ65">
        <v>5</v>
      </c>
      <c r="BK65" t="s">
        <v>216</v>
      </c>
      <c r="BL65" t="s">
        <v>209</v>
      </c>
      <c r="BM65">
        <v>0.90637416805278381</v>
      </c>
      <c r="BN65" t="s">
        <v>68</v>
      </c>
      <c r="BO65" t="s">
        <v>180</v>
      </c>
      <c r="BP65">
        <v>928.226</v>
      </c>
    </row>
    <row r="66" spans="1:68" ht="16.5">
      <c r="A66" s="104" t="str">
        <f t="shared" si="18"/>
        <v>명진교통</v>
      </c>
      <c r="B66" s="105" t="str">
        <f t="shared" si="19"/>
        <v>이진희</v>
      </c>
      <c r="C66" s="106" t="str">
        <f t="shared" si="20"/>
        <v>C</v>
      </c>
      <c r="D66" s="107">
        <f t="shared" si="21"/>
        <v>0.87499151625721572</v>
      </c>
      <c r="E66" s="108">
        <f t="shared" si="22"/>
        <v>412</v>
      </c>
      <c r="F66" s="109" t="str">
        <f t="shared" si="23"/>
        <v>522</v>
      </c>
      <c r="G66" s="110" t="str">
        <f t="shared" si="24"/>
        <v>71바5702</v>
      </c>
      <c r="H66" s="111">
        <f t="shared" si="25"/>
        <v>2</v>
      </c>
      <c r="I66" s="112">
        <f t="shared" si="26"/>
        <v>2484.5730000000003</v>
      </c>
      <c r="J66" s="113">
        <f t="shared" si="27"/>
        <v>1.6769936641919156E-2</v>
      </c>
      <c r="K66" s="113">
        <f t="shared" si="28"/>
        <v>0.38634052597154872</v>
      </c>
      <c r="L66" s="113">
        <f t="shared" si="29"/>
        <v>0.21090143054762325</v>
      </c>
      <c r="M66" s="114">
        <f t="shared" si="30"/>
        <v>11.967000000000001</v>
      </c>
      <c r="N66" s="115">
        <f t="shared" si="31"/>
        <v>0</v>
      </c>
      <c r="O66" s="115">
        <f t="shared" si="32"/>
        <v>19.03747645973775</v>
      </c>
      <c r="P66" s="229">
        <f t="shared" si="33"/>
        <v>64</v>
      </c>
      <c r="Q66" s="230">
        <f t="shared" si="34"/>
        <v>0</v>
      </c>
      <c r="R66" s="230">
        <f t="shared" si="35"/>
        <v>473</v>
      </c>
      <c r="T66">
        <v>509</v>
      </c>
      <c r="U66">
        <v>412</v>
      </c>
      <c r="V66" t="s">
        <v>409</v>
      </c>
      <c r="W66">
        <v>2484.5729999999999</v>
      </c>
      <c r="X66">
        <v>1234.9949999999999</v>
      </c>
      <c r="Y66">
        <v>2.012</v>
      </c>
      <c r="Z66">
        <v>11.967000000000001</v>
      </c>
      <c r="AA66">
        <v>177.26578599999999</v>
      </c>
      <c r="AB66">
        <v>2.9727359999999998</v>
      </c>
      <c r="AC66">
        <v>68.484956999999994</v>
      </c>
      <c r="AD66" s="1">
        <v>524</v>
      </c>
      <c r="AE66">
        <v>0</v>
      </c>
      <c r="AF66">
        <v>473</v>
      </c>
      <c r="AG66">
        <v>92</v>
      </c>
      <c r="AH66">
        <v>14.016088</v>
      </c>
      <c r="AI66">
        <v>779</v>
      </c>
      <c r="AJ66">
        <v>0</v>
      </c>
      <c r="AK66">
        <v>64</v>
      </c>
      <c r="AL66">
        <v>14045</v>
      </c>
      <c r="AM66" t="s">
        <v>410</v>
      </c>
      <c r="AN66" t="s">
        <v>583</v>
      </c>
      <c r="AO66">
        <v>2370.6790000000001</v>
      </c>
      <c r="AR66" t="s">
        <v>119</v>
      </c>
      <c r="AS66" t="s">
        <v>120</v>
      </c>
      <c r="AT66" t="s">
        <v>206</v>
      </c>
      <c r="AU66" t="s">
        <v>409</v>
      </c>
      <c r="AV66" t="s">
        <v>48</v>
      </c>
      <c r="AW66">
        <v>2</v>
      </c>
      <c r="BB66">
        <v>0.87499151625721572</v>
      </c>
      <c r="BC66" t="s">
        <v>69</v>
      </c>
      <c r="BF66" t="s">
        <v>119</v>
      </c>
      <c r="BG66" s="5" t="s">
        <v>120</v>
      </c>
      <c r="BH66" t="s">
        <v>409</v>
      </c>
      <c r="BI66">
        <v>412</v>
      </c>
      <c r="BJ66">
        <v>2</v>
      </c>
      <c r="BK66" t="s">
        <v>206</v>
      </c>
      <c r="BL66" t="s">
        <v>290</v>
      </c>
      <c r="BM66">
        <v>0.87499151625721572</v>
      </c>
      <c r="BN66" t="s">
        <v>69</v>
      </c>
      <c r="BO66" t="s">
        <v>182</v>
      </c>
      <c r="BP66">
        <v>2484.5730000000003</v>
      </c>
    </row>
    <row r="67" spans="1:68" ht="16.5">
      <c r="A67" s="121" t="str">
        <f t="shared" si="18"/>
        <v>명진교통</v>
      </c>
      <c r="B67" s="122" t="str">
        <f t="shared" si="19"/>
        <v>이찬열</v>
      </c>
      <c r="C67" s="123" t="str">
        <f t="shared" si="20"/>
        <v>S</v>
      </c>
      <c r="D67" s="124">
        <f t="shared" si="21"/>
        <v>1.0711111111111109</v>
      </c>
      <c r="E67" s="125">
        <f t="shared" si="22"/>
        <v>2728</v>
      </c>
      <c r="F67" s="126" t="str">
        <f t="shared" si="23"/>
        <v>591</v>
      </c>
      <c r="G67" s="127" t="str">
        <f t="shared" si="24"/>
        <v>71바5455</v>
      </c>
      <c r="H67" s="128">
        <f t="shared" si="25"/>
        <v>1</v>
      </c>
      <c r="I67" s="129">
        <f t="shared" si="26"/>
        <v>3026.1909999999998</v>
      </c>
      <c r="J67" s="130">
        <f t="shared" si="27"/>
        <v>1.3057907898505266E-2</v>
      </c>
      <c r="K67" s="130">
        <f t="shared" si="28"/>
        <v>0.30642578741436388</v>
      </c>
      <c r="L67" s="130">
        <f t="shared" si="29"/>
        <v>0.30533432952513573</v>
      </c>
      <c r="M67" s="131">
        <f t="shared" si="30"/>
        <v>7.6260000000000003</v>
      </c>
      <c r="N67" s="132">
        <f t="shared" si="31"/>
        <v>6.608968171539735E-2</v>
      </c>
      <c r="O67" s="132">
        <f t="shared" si="32"/>
        <v>1.6852868837426322</v>
      </c>
      <c r="P67" s="227">
        <f t="shared" si="33"/>
        <v>5</v>
      </c>
      <c r="Q67" s="228">
        <f t="shared" si="34"/>
        <v>2</v>
      </c>
      <c r="R67" s="228">
        <f t="shared" si="35"/>
        <v>51</v>
      </c>
      <c r="T67">
        <v>509</v>
      </c>
      <c r="U67">
        <v>2728</v>
      </c>
      <c r="V67" t="s">
        <v>411</v>
      </c>
      <c r="W67">
        <v>3026.1909999999998</v>
      </c>
      <c r="X67">
        <v>1046.3510000000001</v>
      </c>
      <c r="Y67">
        <v>2.8919999999999999</v>
      </c>
      <c r="Z67">
        <v>7.6260000000000003</v>
      </c>
      <c r="AA67">
        <v>182.918812</v>
      </c>
      <c r="AB67">
        <v>2.3885369999999999</v>
      </c>
      <c r="AC67">
        <v>56.051040999999998</v>
      </c>
      <c r="AD67" s="1">
        <v>924</v>
      </c>
      <c r="AE67">
        <v>2</v>
      </c>
      <c r="AF67">
        <v>51</v>
      </c>
      <c r="AG67">
        <v>69</v>
      </c>
      <c r="AH67">
        <v>16.543901999999999</v>
      </c>
      <c r="AI67">
        <v>28.3</v>
      </c>
      <c r="AJ67">
        <v>0</v>
      </c>
      <c r="AK67">
        <v>5</v>
      </c>
      <c r="AL67">
        <v>1770</v>
      </c>
      <c r="AM67" t="s">
        <v>412</v>
      </c>
      <c r="AN67" t="s">
        <v>584</v>
      </c>
      <c r="AO67">
        <v>3026.1909999999998</v>
      </c>
      <c r="AR67" t="s">
        <v>119</v>
      </c>
      <c r="AS67" t="s">
        <v>123</v>
      </c>
      <c r="AT67" t="s">
        <v>253</v>
      </c>
      <c r="AU67" t="s">
        <v>411</v>
      </c>
      <c r="AV67" t="s">
        <v>48</v>
      </c>
      <c r="AW67">
        <v>1</v>
      </c>
      <c r="BB67">
        <v>1.0711111111111109</v>
      </c>
      <c r="BC67" t="s">
        <v>71</v>
      </c>
      <c r="BF67" t="s">
        <v>119</v>
      </c>
      <c r="BG67" s="5" t="s">
        <v>123</v>
      </c>
      <c r="BH67" t="s">
        <v>411</v>
      </c>
      <c r="BI67">
        <v>2728</v>
      </c>
      <c r="BJ67">
        <v>1</v>
      </c>
      <c r="BK67" t="s">
        <v>253</v>
      </c>
      <c r="BL67" t="s">
        <v>179</v>
      </c>
      <c r="BM67">
        <v>1.0711111111111109</v>
      </c>
      <c r="BN67" t="s">
        <v>71</v>
      </c>
      <c r="BO67" t="s">
        <v>181</v>
      </c>
      <c r="BP67">
        <v>3026.1909999999998</v>
      </c>
    </row>
    <row r="68" spans="1:68" ht="16.5">
      <c r="A68" s="104" t="str">
        <f t="shared" si="18"/>
        <v>명진교통</v>
      </c>
      <c r="B68" s="105" t="str">
        <f t="shared" si="19"/>
        <v>이형완</v>
      </c>
      <c r="C68" s="106" t="str">
        <f t="shared" si="20"/>
        <v>C</v>
      </c>
      <c r="D68" s="107">
        <f t="shared" si="21"/>
        <v>0.87851851851851837</v>
      </c>
      <c r="E68" s="108">
        <f t="shared" si="22"/>
        <v>6971</v>
      </c>
      <c r="F68" s="109" t="str">
        <f t="shared" si="23"/>
        <v>591</v>
      </c>
      <c r="G68" s="110" t="str">
        <f t="shared" si="24"/>
        <v>71바5454</v>
      </c>
      <c r="H68" s="111">
        <f t="shared" si="25"/>
        <v>1</v>
      </c>
      <c r="I68" s="112">
        <f t="shared" si="26"/>
        <v>2697.7150000000001</v>
      </c>
      <c r="J68" s="113">
        <f t="shared" si="27"/>
        <v>1.9449052529752701E-2</v>
      </c>
      <c r="K68" s="113">
        <f t="shared" si="28"/>
        <v>0.33368084207732879</v>
      </c>
      <c r="L68" s="113">
        <f t="shared" si="29"/>
        <v>0.11750685302190927</v>
      </c>
      <c r="M68" s="114">
        <f t="shared" si="30"/>
        <v>5.593</v>
      </c>
      <c r="N68" s="115">
        <f t="shared" si="31"/>
        <v>0.11120522368004032</v>
      </c>
      <c r="O68" s="115">
        <f t="shared" si="32"/>
        <v>1.5568731315205646</v>
      </c>
      <c r="P68" s="229">
        <f t="shared" si="33"/>
        <v>59</v>
      </c>
      <c r="Q68" s="230">
        <f t="shared" si="34"/>
        <v>3</v>
      </c>
      <c r="R68" s="230">
        <f t="shared" si="35"/>
        <v>42</v>
      </c>
      <c r="T68">
        <v>509</v>
      </c>
      <c r="U68">
        <v>6971</v>
      </c>
      <c r="V68" t="s">
        <v>413</v>
      </c>
      <c r="W68">
        <v>2697.7150000000001</v>
      </c>
      <c r="X68">
        <v>1137.432</v>
      </c>
      <c r="Y68">
        <v>2.3719999999999999</v>
      </c>
      <c r="Z68">
        <v>5.593</v>
      </c>
      <c r="AA68">
        <v>184.31190900000001</v>
      </c>
      <c r="AB68">
        <v>3.584692</v>
      </c>
      <c r="AC68">
        <v>61.501353000000002</v>
      </c>
      <c r="AD68" s="1">
        <v>317</v>
      </c>
      <c r="AE68">
        <v>3</v>
      </c>
      <c r="AF68">
        <v>42</v>
      </c>
      <c r="AG68">
        <v>72</v>
      </c>
      <c r="AH68">
        <v>14.636683</v>
      </c>
      <c r="AI68">
        <v>150.69999999999999</v>
      </c>
      <c r="AJ68">
        <v>0</v>
      </c>
      <c r="AK68">
        <v>59</v>
      </c>
      <c r="AL68">
        <v>18336</v>
      </c>
      <c r="AM68" t="s">
        <v>414</v>
      </c>
      <c r="AN68" t="s">
        <v>585</v>
      </c>
      <c r="AO68">
        <v>2697.7150000000001</v>
      </c>
      <c r="AR68" t="s">
        <v>119</v>
      </c>
      <c r="AS68" t="s">
        <v>123</v>
      </c>
      <c r="AT68" t="s">
        <v>251</v>
      </c>
      <c r="AU68" t="s">
        <v>413</v>
      </c>
      <c r="AV68" t="s">
        <v>213</v>
      </c>
      <c r="AW68">
        <v>1</v>
      </c>
      <c r="BB68">
        <v>0.87851851851851837</v>
      </c>
      <c r="BC68" t="s">
        <v>69</v>
      </c>
      <c r="BF68" t="s">
        <v>119</v>
      </c>
      <c r="BG68" t="s">
        <v>123</v>
      </c>
      <c r="BH68" t="s">
        <v>413</v>
      </c>
      <c r="BI68">
        <v>6971</v>
      </c>
      <c r="BJ68">
        <v>1</v>
      </c>
      <c r="BK68" t="s">
        <v>251</v>
      </c>
      <c r="BL68" t="s">
        <v>179</v>
      </c>
      <c r="BM68">
        <v>0.87851851851851837</v>
      </c>
      <c r="BN68" t="s">
        <v>69</v>
      </c>
      <c r="BO68" t="s">
        <v>182</v>
      </c>
      <c r="BP68">
        <v>2697.7150000000001</v>
      </c>
    </row>
    <row r="69" spans="1:68" ht="16.5">
      <c r="A69" s="121" t="str">
        <f t="shared" si="18"/>
        <v>명진교통</v>
      </c>
      <c r="B69" s="122" t="str">
        <f t="shared" si="19"/>
        <v>이흥우</v>
      </c>
      <c r="C69" s="123" t="str">
        <f t="shared" si="20"/>
        <v>F</v>
      </c>
      <c r="D69" s="124">
        <f t="shared" si="21"/>
        <v>0.76999999999999991</v>
      </c>
      <c r="E69" s="125">
        <f t="shared" si="22"/>
        <v>5625</v>
      </c>
      <c r="F69" s="126" t="str">
        <f t="shared" si="23"/>
        <v>596</v>
      </c>
      <c r="G69" s="127" t="str">
        <f t="shared" si="24"/>
        <v>71바5360</v>
      </c>
      <c r="H69" s="128">
        <f t="shared" si="25"/>
        <v>1</v>
      </c>
      <c r="I69" s="129">
        <f t="shared" si="26"/>
        <v>2052.462</v>
      </c>
      <c r="J69" s="130">
        <f t="shared" si="27"/>
        <v>4.8588410148159469E-2</v>
      </c>
      <c r="K69" s="130">
        <f t="shared" si="28"/>
        <v>0.33136685318444131</v>
      </c>
      <c r="L69" s="130">
        <f t="shared" si="29"/>
        <v>0.23678879316645082</v>
      </c>
      <c r="M69" s="131">
        <f t="shared" si="30"/>
        <v>10.361000000000001</v>
      </c>
      <c r="N69" s="132">
        <f t="shared" si="31"/>
        <v>1.0718834258563619</v>
      </c>
      <c r="O69" s="132">
        <f t="shared" si="32"/>
        <v>10.134170571732875</v>
      </c>
      <c r="P69" s="227">
        <f t="shared" si="33"/>
        <v>2</v>
      </c>
      <c r="Q69" s="228">
        <f t="shared" si="34"/>
        <v>22</v>
      </c>
      <c r="R69" s="228">
        <f t="shared" si="35"/>
        <v>208</v>
      </c>
      <c r="T69">
        <v>509</v>
      </c>
      <c r="U69">
        <v>5625</v>
      </c>
      <c r="V69" t="s">
        <v>415</v>
      </c>
      <c r="W69">
        <v>2052.462</v>
      </c>
      <c r="X69">
        <v>1025.3699999999999</v>
      </c>
      <c r="Y69">
        <v>2.0019999999999998</v>
      </c>
      <c r="Z69">
        <v>10.361000000000001</v>
      </c>
      <c r="AA69">
        <v>151.457415</v>
      </c>
      <c r="AB69">
        <v>7.3590749999999998</v>
      </c>
      <c r="AC69">
        <v>50.187967</v>
      </c>
      <c r="AD69" s="1">
        <v>486</v>
      </c>
      <c r="AE69">
        <v>22</v>
      </c>
      <c r="AF69">
        <v>208</v>
      </c>
      <c r="AG69">
        <v>78</v>
      </c>
      <c r="AH69">
        <v>13.551413</v>
      </c>
      <c r="AI69">
        <v>142.5</v>
      </c>
      <c r="AJ69">
        <v>0</v>
      </c>
      <c r="AK69">
        <v>2</v>
      </c>
      <c r="AL69">
        <v>847</v>
      </c>
      <c r="AM69" t="s">
        <v>416</v>
      </c>
      <c r="AN69" t="s">
        <v>586</v>
      </c>
      <c r="AO69">
        <v>2052.462</v>
      </c>
      <c r="AR69" t="s">
        <v>119</v>
      </c>
      <c r="AS69" t="s">
        <v>285</v>
      </c>
      <c r="AT69" t="s">
        <v>286</v>
      </c>
      <c r="AU69" t="s">
        <v>415</v>
      </c>
      <c r="AV69" t="s">
        <v>48</v>
      </c>
      <c r="AW69">
        <v>1</v>
      </c>
      <c r="BB69">
        <v>0.76999999999999991</v>
      </c>
      <c r="BC69" t="s">
        <v>70</v>
      </c>
      <c r="BF69" t="s">
        <v>119</v>
      </c>
      <c r="BG69" s="5" t="s">
        <v>285</v>
      </c>
      <c r="BH69" t="s">
        <v>415</v>
      </c>
      <c r="BI69">
        <v>5625</v>
      </c>
      <c r="BJ69">
        <v>1</v>
      </c>
      <c r="BK69" t="s">
        <v>286</v>
      </c>
      <c r="BL69" t="s">
        <v>179</v>
      </c>
      <c r="BM69">
        <v>0.76999999999999991</v>
      </c>
      <c r="BN69" t="s">
        <v>70</v>
      </c>
      <c r="BO69" t="s">
        <v>197</v>
      </c>
      <c r="BP69">
        <v>2052.462</v>
      </c>
    </row>
    <row r="70" spans="1:68" ht="16.5">
      <c r="A70" s="104" t="str">
        <f t="shared" si="18"/>
        <v>명진교통</v>
      </c>
      <c r="B70" s="105" t="str">
        <f t="shared" si="19"/>
        <v>임상은</v>
      </c>
      <c r="C70" s="106" t="str">
        <f t="shared" si="20"/>
        <v>D</v>
      </c>
      <c r="D70" s="107">
        <f t="shared" si="21"/>
        <v>0.8448148148148148</v>
      </c>
      <c r="E70" s="108">
        <f t="shared" si="22"/>
        <v>9700</v>
      </c>
      <c r="F70" s="109" t="str">
        <f t="shared" si="23"/>
        <v>592</v>
      </c>
      <c r="G70" s="110" t="str">
        <f t="shared" si="24"/>
        <v>71바5351</v>
      </c>
      <c r="H70" s="111">
        <f t="shared" si="25"/>
        <v>1</v>
      </c>
      <c r="I70" s="112">
        <f t="shared" si="26"/>
        <v>3383.3829999999998</v>
      </c>
      <c r="J70" s="113">
        <f t="shared" si="27"/>
        <v>1.8391428231262576E-2</v>
      </c>
      <c r="K70" s="113">
        <f t="shared" si="28"/>
        <v>0.41013991752939344</v>
      </c>
      <c r="L70" s="113">
        <f t="shared" si="29"/>
        <v>0.14393877370667171</v>
      </c>
      <c r="M70" s="114">
        <f t="shared" si="30"/>
        <v>13.417999999999999</v>
      </c>
      <c r="N70" s="115">
        <f t="shared" si="31"/>
        <v>1.8191036396156175</v>
      </c>
      <c r="O70" s="115">
        <f t="shared" si="32"/>
        <v>18.249717158724422</v>
      </c>
      <c r="P70" s="229">
        <f t="shared" si="33"/>
        <v>178</v>
      </c>
      <c r="Q70" s="230">
        <f t="shared" si="34"/>
        <v>62</v>
      </c>
      <c r="R70" s="230">
        <f t="shared" si="35"/>
        <v>622</v>
      </c>
      <c r="T70">
        <v>509</v>
      </c>
      <c r="U70">
        <v>9700</v>
      </c>
      <c r="V70" t="s">
        <v>417</v>
      </c>
      <c r="W70">
        <v>3408.2719999999999</v>
      </c>
      <c r="X70">
        <v>1491.136</v>
      </c>
      <c r="Y70">
        <v>2.286</v>
      </c>
      <c r="Z70">
        <v>13.417999999999999</v>
      </c>
      <c r="AA70">
        <v>260.67105500000002</v>
      </c>
      <c r="AB70">
        <v>4.7941130000000003</v>
      </c>
      <c r="AC70">
        <v>106.91160499999999</v>
      </c>
      <c r="AD70" s="1">
        <v>487</v>
      </c>
      <c r="AE70">
        <v>62</v>
      </c>
      <c r="AF70">
        <v>622</v>
      </c>
      <c r="AG70">
        <v>88</v>
      </c>
      <c r="AH70">
        <v>13.074992</v>
      </c>
      <c r="AI70">
        <v>335.2</v>
      </c>
      <c r="AJ70">
        <v>3.3</v>
      </c>
      <c r="AK70">
        <v>178</v>
      </c>
      <c r="AL70">
        <v>66007</v>
      </c>
      <c r="AM70" t="s">
        <v>418</v>
      </c>
      <c r="AN70" t="s">
        <v>587</v>
      </c>
      <c r="AO70">
        <v>3383.3829999999998</v>
      </c>
      <c r="AR70" t="s">
        <v>119</v>
      </c>
      <c r="AS70" t="s">
        <v>124</v>
      </c>
      <c r="AT70" t="s">
        <v>261</v>
      </c>
      <c r="AU70" t="s">
        <v>417</v>
      </c>
      <c r="AV70" t="s">
        <v>48</v>
      </c>
      <c r="AW70">
        <v>1</v>
      </c>
      <c r="BB70">
        <v>0.8448148148148148</v>
      </c>
      <c r="BC70" t="s">
        <v>67</v>
      </c>
      <c r="BF70" t="s">
        <v>119</v>
      </c>
      <c r="BG70" t="s">
        <v>124</v>
      </c>
      <c r="BH70" t="s">
        <v>417</v>
      </c>
      <c r="BI70">
        <v>9700</v>
      </c>
      <c r="BJ70">
        <v>1</v>
      </c>
      <c r="BK70" t="s">
        <v>261</v>
      </c>
      <c r="BL70" t="s">
        <v>179</v>
      </c>
      <c r="BM70">
        <v>0.8448148148148148</v>
      </c>
      <c r="BN70" t="s">
        <v>67</v>
      </c>
      <c r="BO70" t="s">
        <v>184</v>
      </c>
      <c r="BP70">
        <v>3383.3829999999998</v>
      </c>
    </row>
    <row r="71" spans="1:68" ht="16.5">
      <c r="A71" s="121" t="str">
        <f t="shared" si="18"/>
        <v>명진교통</v>
      </c>
      <c r="B71" s="122" t="str">
        <f t="shared" si="19"/>
        <v>임상철</v>
      </c>
      <c r="C71" s="123" t="str">
        <f t="shared" si="20"/>
        <v>A</v>
      </c>
      <c r="D71" s="124">
        <f t="shared" si="21"/>
        <v>0.96199999999999997</v>
      </c>
      <c r="E71" s="125">
        <f t="shared" si="22"/>
        <v>2987</v>
      </c>
      <c r="F71" s="126" t="str">
        <f t="shared" si="23"/>
        <v>591</v>
      </c>
      <c r="G71" s="127" t="str">
        <f t="shared" si="24"/>
        <v>71바7256</v>
      </c>
      <c r="H71" s="128">
        <f t="shared" si="25"/>
        <v>1</v>
      </c>
      <c r="I71" s="129">
        <f t="shared" si="26"/>
        <v>2817.4859999999999</v>
      </c>
      <c r="J71" s="130">
        <f t="shared" si="27"/>
        <v>6.5770844647087087E-2</v>
      </c>
      <c r="K71" s="130">
        <f t="shared" si="28"/>
        <v>0.31609903878379353</v>
      </c>
      <c r="L71" s="130">
        <f t="shared" si="29"/>
        <v>0.2214740374929991</v>
      </c>
      <c r="M71" s="131">
        <f t="shared" si="30"/>
        <v>10.177</v>
      </c>
      <c r="N71" s="132">
        <f t="shared" si="31"/>
        <v>3.549263421362165E-2</v>
      </c>
      <c r="O71" s="132">
        <f t="shared" si="32"/>
        <v>3.549263421362165</v>
      </c>
      <c r="P71" s="227">
        <f t="shared" si="33"/>
        <v>7</v>
      </c>
      <c r="Q71" s="228">
        <f t="shared" si="34"/>
        <v>1</v>
      </c>
      <c r="R71" s="228">
        <f t="shared" si="35"/>
        <v>100</v>
      </c>
      <c r="T71">
        <v>509</v>
      </c>
      <c r="U71">
        <v>2987</v>
      </c>
      <c r="V71" t="s">
        <v>419</v>
      </c>
      <c r="W71">
        <v>2817.4859999999999</v>
      </c>
      <c r="X71">
        <v>1171.58</v>
      </c>
      <c r="Y71">
        <v>2.4049999999999998</v>
      </c>
      <c r="Z71">
        <v>10.177</v>
      </c>
      <c r="AA71">
        <v>191.982406</v>
      </c>
      <c r="AB71">
        <v>12.626844999999999</v>
      </c>
      <c r="AC71">
        <v>60.685454</v>
      </c>
      <c r="AD71" s="1">
        <v>624</v>
      </c>
      <c r="AE71">
        <v>1</v>
      </c>
      <c r="AF71">
        <v>100</v>
      </c>
      <c r="AG71">
        <v>71</v>
      </c>
      <c r="AH71">
        <v>14.675751</v>
      </c>
      <c r="AI71">
        <v>73.2</v>
      </c>
      <c r="AJ71">
        <v>0</v>
      </c>
      <c r="AK71">
        <v>7</v>
      </c>
      <c r="AL71">
        <v>2664</v>
      </c>
      <c r="AM71" t="s">
        <v>420</v>
      </c>
      <c r="AN71" t="s">
        <v>588</v>
      </c>
      <c r="AO71">
        <v>2817.4859999999999</v>
      </c>
      <c r="AR71" t="s">
        <v>119</v>
      </c>
      <c r="AS71" t="s">
        <v>123</v>
      </c>
      <c r="AT71" t="s">
        <v>257</v>
      </c>
      <c r="AU71" t="s">
        <v>419</v>
      </c>
      <c r="AV71" t="s">
        <v>48</v>
      </c>
      <c r="AW71">
        <v>1</v>
      </c>
      <c r="BB71">
        <v>0.96199999999999997</v>
      </c>
      <c r="BC71" t="s">
        <v>66</v>
      </c>
      <c r="BF71" t="s">
        <v>119</v>
      </c>
      <c r="BG71" s="5" t="s">
        <v>123</v>
      </c>
      <c r="BH71" t="s">
        <v>419</v>
      </c>
      <c r="BI71">
        <v>2987</v>
      </c>
      <c r="BJ71">
        <v>1</v>
      </c>
      <c r="BK71" t="s">
        <v>257</v>
      </c>
      <c r="BL71" t="s">
        <v>179</v>
      </c>
      <c r="BM71">
        <v>0.96199999999999997</v>
      </c>
      <c r="BN71" t="s">
        <v>66</v>
      </c>
      <c r="BO71" t="s">
        <v>183</v>
      </c>
      <c r="BP71">
        <v>2817.4859999999999</v>
      </c>
    </row>
    <row r="72" spans="1:68" ht="16.5">
      <c r="A72" s="104" t="str">
        <f t="shared" ref="A72:A109" si="36">BF72</f>
        <v>명진교통</v>
      </c>
      <c r="B72" s="105" t="str">
        <f t="shared" ref="B72:B109" si="37">BH72</f>
        <v>임준성</v>
      </c>
      <c r="C72" s="106" t="str">
        <f t="shared" ref="C72:C109" si="38">BN72</f>
        <v>C</v>
      </c>
      <c r="D72" s="107">
        <f t="shared" ref="D72:D109" si="39">BM72</f>
        <v>0.87080000000000002</v>
      </c>
      <c r="E72" s="108">
        <f t="shared" ref="E72:E109" si="40">U72</f>
        <v>9597</v>
      </c>
      <c r="F72" s="109" t="str">
        <f t="shared" ref="F72:F109" si="41">BG72</f>
        <v>585</v>
      </c>
      <c r="G72" s="110" t="str">
        <f t="shared" ref="G72:G109" si="42">BK72</f>
        <v>71바7257</v>
      </c>
      <c r="H72" s="111">
        <f t="shared" ref="H72:H109" si="43">BJ72</f>
        <v>1</v>
      </c>
      <c r="I72" s="112">
        <f t="shared" ref="I72:I109" si="44">BP72</f>
        <v>1650.73</v>
      </c>
      <c r="J72" s="113">
        <f t="shared" ref="J72:J109" si="45">AB72/AA72</f>
        <v>2.9058893558690645E-2</v>
      </c>
      <c r="K72" s="113">
        <f t="shared" ref="K72:K109" si="46">AC72/AA72</f>
        <v>0.37074911941940092</v>
      </c>
      <c r="L72" s="113">
        <f t="shared" ref="L72:L109" si="47">AD72/I72</f>
        <v>0.20536368758064613</v>
      </c>
      <c r="M72" s="114">
        <f t="shared" ref="M72:M109" si="48">Z72</f>
        <v>11.994</v>
      </c>
      <c r="N72" s="115">
        <f t="shared" ref="N72:N109" si="49">AE72*100/W72</f>
        <v>0</v>
      </c>
      <c r="O72" s="115">
        <f t="shared" ref="O72:O109" si="50">AF72*100/W72</f>
        <v>4.7251821921210615</v>
      </c>
      <c r="P72" s="229">
        <f t="shared" ref="P72:P109" si="51">AK72</f>
        <v>9</v>
      </c>
      <c r="Q72" s="230">
        <f t="shared" ref="Q72:Q109" si="52">AE72</f>
        <v>0</v>
      </c>
      <c r="R72" s="230">
        <f t="shared" ref="R72:R109" si="53">AF72</f>
        <v>78</v>
      </c>
      <c r="T72">
        <v>509</v>
      </c>
      <c r="U72">
        <v>9597</v>
      </c>
      <c r="V72" t="s">
        <v>421</v>
      </c>
      <c r="W72">
        <v>1650.73</v>
      </c>
      <c r="X72">
        <v>758.38099999999997</v>
      </c>
      <c r="Y72">
        <v>2.177</v>
      </c>
      <c r="Z72">
        <v>11.994</v>
      </c>
      <c r="AA72">
        <v>127.718008</v>
      </c>
      <c r="AB72">
        <v>3.711344</v>
      </c>
      <c r="AC72">
        <v>47.351339000000003</v>
      </c>
      <c r="AD72" s="1">
        <v>339</v>
      </c>
      <c r="AE72">
        <v>0</v>
      </c>
      <c r="AF72">
        <v>78</v>
      </c>
      <c r="AG72">
        <v>94</v>
      </c>
      <c r="AH72">
        <v>12.924802</v>
      </c>
      <c r="AI72">
        <v>157.6</v>
      </c>
      <c r="AJ72">
        <v>26</v>
      </c>
      <c r="AK72">
        <v>9</v>
      </c>
      <c r="AL72">
        <v>1766</v>
      </c>
      <c r="AM72" t="s">
        <v>422</v>
      </c>
      <c r="AN72" t="s">
        <v>589</v>
      </c>
      <c r="AO72">
        <v>1650.73</v>
      </c>
      <c r="AR72" t="s">
        <v>119</v>
      </c>
      <c r="AS72" t="s">
        <v>122</v>
      </c>
      <c r="AT72" t="s">
        <v>242</v>
      </c>
      <c r="AU72" t="s">
        <v>421</v>
      </c>
      <c r="AV72" t="s">
        <v>48</v>
      </c>
      <c r="AW72">
        <v>1</v>
      </c>
      <c r="BB72">
        <v>0.87080000000000002</v>
      </c>
      <c r="BC72" t="s">
        <v>69</v>
      </c>
      <c r="BF72" t="s">
        <v>119</v>
      </c>
      <c r="BG72" t="s">
        <v>122</v>
      </c>
      <c r="BH72" t="s">
        <v>421</v>
      </c>
      <c r="BI72">
        <v>9597</v>
      </c>
      <c r="BJ72">
        <v>1</v>
      </c>
      <c r="BK72" t="s">
        <v>242</v>
      </c>
      <c r="BL72" t="s">
        <v>179</v>
      </c>
      <c r="BM72">
        <v>0.87080000000000002</v>
      </c>
      <c r="BN72" t="s">
        <v>69</v>
      </c>
      <c r="BO72" t="s">
        <v>182</v>
      </c>
      <c r="BP72">
        <v>1650.73</v>
      </c>
    </row>
    <row r="73" spans="1:68" ht="16.5">
      <c r="A73" s="121" t="str">
        <f t="shared" si="36"/>
        <v>명진교통</v>
      </c>
      <c r="B73" s="122" t="str">
        <f t="shared" si="37"/>
        <v>장길용</v>
      </c>
      <c r="C73" s="123" t="str">
        <f t="shared" si="38"/>
        <v>F</v>
      </c>
      <c r="D73" s="124">
        <f t="shared" si="39"/>
        <v>0.77695652173913043</v>
      </c>
      <c r="E73" s="125">
        <f t="shared" si="40"/>
        <v>9033</v>
      </c>
      <c r="F73" s="126" t="str">
        <f t="shared" si="41"/>
        <v>522</v>
      </c>
      <c r="G73" s="127" t="str">
        <f t="shared" si="42"/>
        <v>71바5708</v>
      </c>
      <c r="H73" s="128">
        <f t="shared" si="43"/>
        <v>1</v>
      </c>
      <c r="I73" s="129">
        <f t="shared" si="44"/>
        <v>2258.0459999999998</v>
      </c>
      <c r="J73" s="130">
        <f t="shared" si="45"/>
        <v>2.7518716508698692E-3</v>
      </c>
      <c r="K73" s="130">
        <f t="shared" si="46"/>
        <v>0.4560580262738721</v>
      </c>
      <c r="L73" s="130">
        <f t="shared" si="47"/>
        <v>0.25951641374887846</v>
      </c>
      <c r="M73" s="131">
        <f t="shared" si="48"/>
        <v>14.505000000000001</v>
      </c>
      <c r="N73" s="132">
        <f t="shared" si="49"/>
        <v>0</v>
      </c>
      <c r="O73" s="132">
        <f t="shared" si="50"/>
        <v>6.5543394598692855</v>
      </c>
      <c r="P73" s="227">
        <f t="shared" si="51"/>
        <v>135</v>
      </c>
      <c r="Q73" s="228">
        <f t="shared" si="52"/>
        <v>0</v>
      </c>
      <c r="R73" s="228">
        <f t="shared" si="53"/>
        <v>148</v>
      </c>
      <c r="T73">
        <v>509</v>
      </c>
      <c r="U73">
        <v>9033</v>
      </c>
      <c r="V73" t="s">
        <v>423</v>
      </c>
      <c r="W73">
        <v>2258.0459999999998</v>
      </c>
      <c r="X73">
        <v>1263.47</v>
      </c>
      <c r="Y73">
        <v>1.7869999999999999</v>
      </c>
      <c r="Z73">
        <v>14.505000000000001</v>
      </c>
      <c r="AA73">
        <v>172.60470699999999</v>
      </c>
      <c r="AB73">
        <v>0.47498600000000002</v>
      </c>
      <c r="AC73">
        <v>78.717761999999993</v>
      </c>
      <c r="AD73" s="1">
        <v>586</v>
      </c>
      <c r="AE73">
        <v>0</v>
      </c>
      <c r="AF73">
        <v>148</v>
      </c>
      <c r="AG73">
        <v>91</v>
      </c>
      <c r="AH73">
        <v>13.082179999999999</v>
      </c>
      <c r="AI73">
        <v>2097.6999999999998</v>
      </c>
      <c r="AJ73">
        <v>47.6</v>
      </c>
      <c r="AK73">
        <v>135</v>
      </c>
      <c r="AL73">
        <v>63168</v>
      </c>
      <c r="AM73" t="s">
        <v>424</v>
      </c>
      <c r="AN73" t="s">
        <v>590</v>
      </c>
      <c r="AO73">
        <v>2258.0459999999998</v>
      </c>
      <c r="AR73" t="s">
        <v>119</v>
      </c>
      <c r="AS73" t="s">
        <v>120</v>
      </c>
      <c r="AT73" t="s">
        <v>211</v>
      </c>
      <c r="AU73" t="s">
        <v>423</v>
      </c>
      <c r="AV73" t="s">
        <v>48</v>
      </c>
      <c r="AW73">
        <v>1</v>
      </c>
      <c r="BB73">
        <v>0.77695652173913043</v>
      </c>
      <c r="BC73" t="s">
        <v>70</v>
      </c>
      <c r="BF73" t="s">
        <v>119</v>
      </c>
      <c r="BG73" s="5" t="s">
        <v>120</v>
      </c>
      <c r="BH73" t="s">
        <v>423</v>
      </c>
      <c r="BI73">
        <v>9033</v>
      </c>
      <c r="BJ73">
        <v>1</v>
      </c>
      <c r="BK73" t="s">
        <v>211</v>
      </c>
      <c r="BL73" t="s">
        <v>179</v>
      </c>
      <c r="BM73">
        <v>0.77695652173913043</v>
      </c>
      <c r="BN73" t="s">
        <v>70</v>
      </c>
      <c r="BO73" t="s">
        <v>197</v>
      </c>
      <c r="BP73">
        <v>2258.0459999999998</v>
      </c>
    </row>
    <row r="74" spans="1:68" ht="16.5">
      <c r="A74" s="104" t="str">
        <f t="shared" si="36"/>
        <v>명진교통</v>
      </c>
      <c r="B74" s="105" t="str">
        <f t="shared" si="37"/>
        <v>장정상</v>
      </c>
      <c r="C74" s="106" t="str">
        <f t="shared" si="38"/>
        <v>C</v>
      </c>
      <c r="D74" s="107">
        <f t="shared" si="39"/>
        <v>0.89777777777777767</v>
      </c>
      <c r="E74" s="108">
        <f t="shared" si="40"/>
        <v>8699</v>
      </c>
      <c r="F74" s="109" t="str">
        <f t="shared" si="41"/>
        <v>591</v>
      </c>
      <c r="G74" s="110" t="str">
        <f t="shared" si="42"/>
        <v>71바5455</v>
      </c>
      <c r="H74" s="111">
        <f t="shared" si="43"/>
        <v>1</v>
      </c>
      <c r="I74" s="112">
        <f t="shared" si="44"/>
        <v>2768.9209999999998</v>
      </c>
      <c r="J74" s="113">
        <f t="shared" si="45"/>
        <v>9.4320733816619044E-3</v>
      </c>
      <c r="K74" s="113">
        <f t="shared" si="46"/>
        <v>0.33634944119987314</v>
      </c>
      <c r="L74" s="113">
        <f t="shared" si="47"/>
        <v>0.27050248093029744</v>
      </c>
      <c r="M74" s="114">
        <f t="shared" si="48"/>
        <v>11.629</v>
      </c>
      <c r="N74" s="115">
        <f t="shared" si="49"/>
        <v>0.14446060396811611</v>
      </c>
      <c r="O74" s="115">
        <f t="shared" si="50"/>
        <v>26.544635979141336</v>
      </c>
      <c r="P74" s="229">
        <f t="shared" si="51"/>
        <v>24</v>
      </c>
      <c r="Q74" s="230">
        <f t="shared" si="52"/>
        <v>4</v>
      </c>
      <c r="R74" s="230">
        <f t="shared" si="53"/>
        <v>735</v>
      </c>
      <c r="T74">
        <v>509</v>
      </c>
      <c r="U74">
        <v>8699</v>
      </c>
      <c r="V74" t="s">
        <v>425</v>
      </c>
      <c r="W74">
        <v>2768.9209999999998</v>
      </c>
      <c r="X74">
        <v>1142.1320000000001</v>
      </c>
      <c r="Y74">
        <v>2.4239999999999999</v>
      </c>
      <c r="Z74">
        <v>11.629</v>
      </c>
      <c r="AA74">
        <v>163.05937599999999</v>
      </c>
      <c r="AB74">
        <v>1.5379879999999999</v>
      </c>
      <c r="AC74">
        <v>54.844929999999998</v>
      </c>
      <c r="AD74" s="1">
        <v>749</v>
      </c>
      <c r="AE74">
        <v>4</v>
      </c>
      <c r="AF74">
        <v>735</v>
      </c>
      <c r="AG74">
        <v>94</v>
      </c>
      <c r="AH74">
        <v>16.981058999999998</v>
      </c>
      <c r="AI74">
        <v>1426.6</v>
      </c>
      <c r="AJ74">
        <v>8</v>
      </c>
      <c r="AK74">
        <v>24</v>
      </c>
      <c r="AL74">
        <v>8973</v>
      </c>
      <c r="AM74" t="s">
        <v>426</v>
      </c>
      <c r="AN74" t="s">
        <v>591</v>
      </c>
      <c r="AO74">
        <v>2768.9209999999998</v>
      </c>
      <c r="AR74" t="s">
        <v>119</v>
      </c>
      <c r="AS74" t="s">
        <v>123</v>
      </c>
      <c r="AT74" t="s">
        <v>253</v>
      </c>
      <c r="AU74" t="s">
        <v>425</v>
      </c>
      <c r="AV74" t="s">
        <v>48</v>
      </c>
      <c r="AW74">
        <v>1</v>
      </c>
      <c r="BB74">
        <v>0.89777777777777767</v>
      </c>
      <c r="BC74" t="s">
        <v>69</v>
      </c>
      <c r="BF74" t="s">
        <v>119</v>
      </c>
      <c r="BG74" s="5" t="s">
        <v>123</v>
      </c>
      <c r="BH74" t="s">
        <v>425</v>
      </c>
      <c r="BI74">
        <v>8699</v>
      </c>
      <c r="BJ74">
        <v>1</v>
      </c>
      <c r="BK74" t="s">
        <v>253</v>
      </c>
      <c r="BL74" t="s">
        <v>179</v>
      </c>
      <c r="BM74">
        <v>0.89777777777777767</v>
      </c>
      <c r="BN74" t="s">
        <v>69</v>
      </c>
      <c r="BO74" t="s">
        <v>182</v>
      </c>
      <c r="BP74">
        <v>2768.9209999999998</v>
      </c>
    </row>
    <row r="75" spans="1:68" ht="16.5">
      <c r="A75" s="121" t="str">
        <f t="shared" si="36"/>
        <v>명진교통</v>
      </c>
      <c r="B75" s="122" t="str">
        <f t="shared" si="37"/>
        <v>전명수</v>
      </c>
      <c r="C75" s="123" t="str">
        <f t="shared" si="38"/>
        <v>C</v>
      </c>
      <c r="D75" s="124">
        <f t="shared" si="39"/>
        <v>0.88634332229800217</v>
      </c>
      <c r="E75" s="125">
        <f t="shared" si="40"/>
        <v>7849</v>
      </c>
      <c r="F75" s="126" t="str">
        <f t="shared" si="41"/>
        <v>565</v>
      </c>
      <c r="G75" s="127" t="str">
        <f t="shared" si="42"/>
        <v>71바5805</v>
      </c>
      <c r="H75" s="128">
        <f t="shared" si="43"/>
        <v>2</v>
      </c>
      <c r="I75" s="129">
        <f t="shared" si="44"/>
        <v>1249.403</v>
      </c>
      <c r="J75" s="130">
        <f t="shared" si="45"/>
        <v>1.5380610700524742E-2</v>
      </c>
      <c r="K75" s="130">
        <f t="shared" si="46"/>
        <v>0.368502111421177</v>
      </c>
      <c r="L75" s="130">
        <f t="shared" si="47"/>
        <v>0.23211085614489479</v>
      </c>
      <c r="M75" s="131">
        <f t="shared" si="48"/>
        <v>6.9809999999999999</v>
      </c>
      <c r="N75" s="132">
        <f t="shared" si="49"/>
        <v>8.0038226256860273E-2</v>
      </c>
      <c r="O75" s="132">
        <f t="shared" si="50"/>
        <v>2.1610321089352276</v>
      </c>
      <c r="P75" s="227">
        <f t="shared" si="51"/>
        <v>9</v>
      </c>
      <c r="Q75" s="228">
        <f t="shared" si="52"/>
        <v>1</v>
      </c>
      <c r="R75" s="228">
        <f t="shared" si="53"/>
        <v>27</v>
      </c>
      <c r="T75">
        <v>509</v>
      </c>
      <c r="U75">
        <v>7849</v>
      </c>
      <c r="V75" t="s">
        <v>427</v>
      </c>
      <c r="W75">
        <v>1249.403</v>
      </c>
      <c r="X75">
        <v>641.74599999999998</v>
      </c>
      <c r="Y75">
        <v>1.9470000000000001</v>
      </c>
      <c r="Z75">
        <v>6.9809999999999999</v>
      </c>
      <c r="AA75">
        <v>93.874685999999997</v>
      </c>
      <c r="AB75">
        <v>1.4438500000000001</v>
      </c>
      <c r="AC75">
        <v>34.593020000000003</v>
      </c>
      <c r="AD75" s="1">
        <v>290</v>
      </c>
      <c r="AE75">
        <v>1</v>
      </c>
      <c r="AF75">
        <v>27</v>
      </c>
      <c r="AG75">
        <v>76</v>
      </c>
      <c r="AH75">
        <v>13.309264000000001</v>
      </c>
      <c r="AI75">
        <v>48.1</v>
      </c>
      <c r="AJ75">
        <v>0</v>
      </c>
      <c r="AK75">
        <v>9</v>
      </c>
      <c r="AL75">
        <v>1740</v>
      </c>
      <c r="AM75" t="s">
        <v>428</v>
      </c>
      <c r="AN75" t="s">
        <v>592</v>
      </c>
      <c r="AO75">
        <v>1153.7909999999999</v>
      </c>
      <c r="AR75" t="s">
        <v>119</v>
      </c>
      <c r="AS75" t="s">
        <v>121</v>
      </c>
      <c r="AT75" t="s">
        <v>230</v>
      </c>
      <c r="AU75" t="s">
        <v>427</v>
      </c>
      <c r="AV75" t="s">
        <v>213</v>
      </c>
      <c r="AW75">
        <v>2</v>
      </c>
      <c r="BB75">
        <v>0.88634332229800217</v>
      </c>
      <c r="BC75" t="s">
        <v>69</v>
      </c>
      <c r="BF75" t="s">
        <v>119</v>
      </c>
      <c r="BG75" t="s">
        <v>121</v>
      </c>
      <c r="BH75" t="s">
        <v>427</v>
      </c>
      <c r="BI75">
        <v>7849</v>
      </c>
      <c r="BJ75">
        <v>2</v>
      </c>
      <c r="BK75" t="s">
        <v>230</v>
      </c>
      <c r="BL75" t="s">
        <v>233</v>
      </c>
      <c r="BM75">
        <v>0.88634332229800217</v>
      </c>
      <c r="BN75" t="s">
        <v>69</v>
      </c>
      <c r="BO75" t="s">
        <v>182</v>
      </c>
      <c r="BP75">
        <v>1249.403</v>
      </c>
    </row>
    <row r="76" spans="1:68" ht="16.5">
      <c r="A76" s="104" t="str">
        <f t="shared" si="36"/>
        <v>명진교통</v>
      </c>
      <c r="B76" s="105" t="str">
        <f t="shared" si="37"/>
        <v>전문권</v>
      </c>
      <c r="C76" s="106" t="str">
        <f t="shared" si="38"/>
        <v>C</v>
      </c>
      <c r="D76" s="107">
        <f t="shared" si="39"/>
        <v>0.87211420491085445</v>
      </c>
      <c r="E76" s="108">
        <f t="shared" si="40"/>
        <v>5945</v>
      </c>
      <c r="F76" s="109" t="str">
        <f t="shared" si="41"/>
        <v>585</v>
      </c>
      <c r="G76" s="110" t="str">
        <f t="shared" si="42"/>
        <v>71바7258</v>
      </c>
      <c r="H76" s="111">
        <f t="shared" si="43"/>
        <v>2</v>
      </c>
      <c r="I76" s="112">
        <f t="shared" si="44"/>
        <v>2080.5340000000001</v>
      </c>
      <c r="J76" s="113">
        <f t="shared" si="45"/>
        <v>5.114214037282571E-2</v>
      </c>
      <c r="K76" s="113">
        <f t="shared" si="46"/>
        <v>0.32796995624298547</v>
      </c>
      <c r="L76" s="113">
        <f t="shared" si="47"/>
        <v>0.12304533355378955</v>
      </c>
      <c r="M76" s="114">
        <f t="shared" si="48"/>
        <v>11.612</v>
      </c>
      <c r="N76" s="115">
        <f t="shared" si="49"/>
        <v>0</v>
      </c>
      <c r="O76" s="115">
        <f t="shared" si="50"/>
        <v>7.3538812631757038</v>
      </c>
      <c r="P76" s="229">
        <f t="shared" si="51"/>
        <v>13</v>
      </c>
      <c r="Q76" s="230">
        <f t="shared" si="52"/>
        <v>0</v>
      </c>
      <c r="R76" s="230">
        <f t="shared" si="53"/>
        <v>153</v>
      </c>
      <c r="T76">
        <v>509</v>
      </c>
      <c r="U76">
        <v>5945</v>
      </c>
      <c r="V76" t="s">
        <v>429</v>
      </c>
      <c r="W76">
        <v>2080.5340000000001</v>
      </c>
      <c r="X76">
        <v>956.08600000000001</v>
      </c>
      <c r="Y76">
        <v>2.1760000000000002</v>
      </c>
      <c r="Z76">
        <v>11.612</v>
      </c>
      <c r="AA76">
        <v>158.45688000000001</v>
      </c>
      <c r="AB76">
        <v>8.1038239999999995</v>
      </c>
      <c r="AC76">
        <v>51.969096</v>
      </c>
      <c r="AD76" s="1">
        <v>256</v>
      </c>
      <c r="AE76">
        <v>0</v>
      </c>
      <c r="AF76">
        <v>153</v>
      </c>
      <c r="AG76">
        <v>93</v>
      </c>
      <c r="AH76">
        <v>13.129968999999999</v>
      </c>
      <c r="AI76">
        <v>237.8</v>
      </c>
      <c r="AJ76">
        <v>14.2</v>
      </c>
      <c r="AK76">
        <v>13</v>
      </c>
      <c r="AL76">
        <v>3304</v>
      </c>
      <c r="AM76" t="s">
        <v>430</v>
      </c>
      <c r="AN76" t="s">
        <v>593</v>
      </c>
      <c r="AO76">
        <v>1981.664</v>
      </c>
      <c r="AR76" t="s">
        <v>119</v>
      </c>
      <c r="AS76" t="s">
        <v>122</v>
      </c>
      <c r="AT76" t="s">
        <v>244</v>
      </c>
      <c r="AU76" t="s">
        <v>429</v>
      </c>
      <c r="AV76" t="s">
        <v>48</v>
      </c>
      <c r="AW76">
        <v>2</v>
      </c>
      <c r="BB76">
        <v>0.87211420491085445</v>
      </c>
      <c r="BC76" t="s">
        <v>69</v>
      </c>
      <c r="BF76" t="s">
        <v>119</v>
      </c>
      <c r="BG76" s="5" t="s">
        <v>122</v>
      </c>
      <c r="BH76" t="s">
        <v>429</v>
      </c>
      <c r="BI76">
        <v>5945</v>
      </c>
      <c r="BJ76">
        <v>2</v>
      </c>
      <c r="BK76" t="s">
        <v>244</v>
      </c>
      <c r="BL76" t="s">
        <v>234</v>
      </c>
      <c r="BM76">
        <v>0.87211420491085445</v>
      </c>
      <c r="BN76" t="s">
        <v>69</v>
      </c>
      <c r="BO76" t="s">
        <v>182</v>
      </c>
      <c r="BP76">
        <v>2080.5340000000001</v>
      </c>
    </row>
    <row r="77" spans="1:68" ht="16.5">
      <c r="A77" s="121" t="str">
        <f t="shared" si="36"/>
        <v>명진교통</v>
      </c>
      <c r="B77" s="122" t="str">
        <f t="shared" si="37"/>
        <v>전완주</v>
      </c>
      <c r="C77" s="123" t="str">
        <f t="shared" si="38"/>
        <v>B</v>
      </c>
      <c r="D77" s="124">
        <f t="shared" si="39"/>
        <v>0.9188807767820758</v>
      </c>
      <c r="E77" s="125">
        <f t="shared" si="40"/>
        <v>6667</v>
      </c>
      <c r="F77" s="126" t="str">
        <f t="shared" si="41"/>
        <v>585</v>
      </c>
      <c r="G77" s="127" t="str">
        <f t="shared" si="42"/>
        <v>71바7254</v>
      </c>
      <c r="H77" s="128">
        <f t="shared" si="43"/>
        <v>3</v>
      </c>
      <c r="I77" s="129">
        <f t="shared" si="44"/>
        <v>1803.7050000000002</v>
      </c>
      <c r="J77" s="130">
        <f t="shared" si="45"/>
        <v>3.3176133085266291E-2</v>
      </c>
      <c r="K77" s="130">
        <f t="shared" si="46"/>
        <v>0.36150062019387091</v>
      </c>
      <c r="L77" s="130">
        <f t="shared" si="47"/>
        <v>4.6016394033392374E-2</v>
      </c>
      <c r="M77" s="131">
        <f t="shared" si="48"/>
        <v>8.2370000000000001</v>
      </c>
      <c r="N77" s="132">
        <f t="shared" si="49"/>
        <v>0</v>
      </c>
      <c r="O77" s="132">
        <f t="shared" si="50"/>
        <v>1.7741260350223569</v>
      </c>
      <c r="P77" s="227">
        <f t="shared" si="51"/>
        <v>4</v>
      </c>
      <c r="Q77" s="228">
        <f t="shared" si="52"/>
        <v>0</v>
      </c>
      <c r="R77" s="228">
        <f t="shared" si="53"/>
        <v>32</v>
      </c>
      <c r="T77">
        <v>509</v>
      </c>
      <c r="U77">
        <v>6667</v>
      </c>
      <c r="V77" t="s">
        <v>431</v>
      </c>
      <c r="W77">
        <v>1803.7049999999999</v>
      </c>
      <c r="X77">
        <v>793.79499999999996</v>
      </c>
      <c r="Y77">
        <v>2.2719999999999998</v>
      </c>
      <c r="Z77">
        <v>8.2370000000000001</v>
      </c>
      <c r="AA77">
        <v>133.226889</v>
      </c>
      <c r="AB77">
        <v>4.4199529999999996</v>
      </c>
      <c r="AC77">
        <v>48.161602999999999</v>
      </c>
      <c r="AD77" s="1">
        <v>83</v>
      </c>
      <c r="AE77">
        <v>0</v>
      </c>
      <c r="AF77">
        <v>32</v>
      </c>
      <c r="AG77">
        <v>71</v>
      </c>
      <c r="AH77">
        <v>13.538595000000001</v>
      </c>
      <c r="AI77">
        <v>58.8</v>
      </c>
      <c r="AJ77">
        <v>0</v>
      </c>
      <c r="AK77">
        <v>4</v>
      </c>
      <c r="AL77">
        <v>733</v>
      </c>
      <c r="AM77" t="s">
        <v>432</v>
      </c>
      <c r="AN77" t="s">
        <v>594</v>
      </c>
      <c r="AO77">
        <v>1606.904</v>
      </c>
      <c r="AR77" t="s">
        <v>119</v>
      </c>
      <c r="AS77" t="s">
        <v>122</v>
      </c>
      <c r="AT77" t="s">
        <v>239</v>
      </c>
      <c r="AU77" t="s">
        <v>431</v>
      </c>
      <c r="AV77" t="s">
        <v>213</v>
      </c>
      <c r="AW77">
        <v>3</v>
      </c>
      <c r="BB77">
        <v>0.9188807767820758</v>
      </c>
      <c r="BC77" t="s">
        <v>68</v>
      </c>
      <c r="BF77" t="s">
        <v>119</v>
      </c>
      <c r="BG77" t="s">
        <v>122</v>
      </c>
      <c r="BH77" t="s">
        <v>431</v>
      </c>
      <c r="BI77">
        <v>6667</v>
      </c>
      <c r="BJ77">
        <v>3</v>
      </c>
      <c r="BK77" t="s">
        <v>239</v>
      </c>
      <c r="BL77" t="s">
        <v>296</v>
      </c>
      <c r="BM77">
        <v>0.9188807767820758</v>
      </c>
      <c r="BN77" t="s">
        <v>68</v>
      </c>
      <c r="BO77" t="s">
        <v>180</v>
      </c>
      <c r="BP77">
        <v>1803.7050000000002</v>
      </c>
    </row>
    <row r="78" spans="1:68" ht="16.5">
      <c r="A78" s="104" t="str">
        <f t="shared" si="36"/>
        <v>명진교통</v>
      </c>
      <c r="B78" s="105" t="str">
        <f t="shared" si="37"/>
        <v>정규태</v>
      </c>
      <c r="C78" s="106" t="str">
        <f t="shared" si="38"/>
        <v>D</v>
      </c>
      <c r="D78" s="107">
        <f t="shared" si="39"/>
        <v>0.8493661824546016</v>
      </c>
      <c r="E78" s="108">
        <f t="shared" si="40"/>
        <v>3016</v>
      </c>
      <c r="F78" s="109" t="str">
        <f t="shared" si="41"/>
        <v>순환52</v>
      </c>
      <c r="G78" s="110" t="str">
        <f t="shared" si="42"/>
        <v>71바5705</v>
      </c>
      <c r="H78" s="111">
        <f t="shared" si="43"/>
        <v>2</v>
      </c>
      <c r="I78" s="112">
        <f t="shared" si="44"/>
        <v>2901.1590000000001</v>
      </c>
      <c r="J78" s="113">
        <f t="shared" si="45"/>
        <v>1.1592053610487686E-2</v>
      </c>
      <c r="K78" s="113">
        <f t="shared" si="46"/>
        <v>0.46219590651726261</v>
      </c>
      <c r="L78" s="113">
        <f t="shared" si="47"/>
        <v>0.19509444328973352</v>
      </c>
      <c r="M78" s="114">
        <f t="shared" si="48"/>
        <v>14.378</v>
      </c>
      <c r="N78" s="115">
        <f t="shared" si="49"/>
        <v>3.4468982913380478E-2</v>
      </c>
      <c r="O78" s="115">
        <f t="shared" si="50"/>
        <v>38.08822611928543</v>
      </c>
      <c r="P78" s="229">
        <f t="shared" si="51"/>
        <v>139</v>
      </c>
      <c r="Q78" s="230">
        <f t="shared" si="52"/>
        <v>1</v>
      </c>
      <c r="R78" s="230">
        <f t="shared" si="53"/>
        <v>1105</v>
      </c>
      <c r="T78">
        <v>509</v>
      </c>
      <c r="U78">
        <v>3016</v>
      </c>
      <c r="V78" t="s">
        <v>433</v>
      </c>
      <c r="W78">
        <v>2901.1590000000001</v>
      </c>
      <c r="X78">
        <v>1448.7819999999999</v>
      </c>
      <c r="Y78">
        <v>2.0019999999999998</v>
      </c>
      <c r="Z78">
        <v>14.378</v>
      </c>
      <c r="AA78">
        <v>214.608307</v>
      </c>
      <c r="AB78">
        <v>2.4877509999999998</v>
      </c>
      <c r="AC78">
        <v>99.191080999999997</v>
      </c>
      <c r="AD78" s="1">
        <v>566</v>
      </c>
      <c r="AE78">
        <v>1</v>
      </c>
      <c r="AF78">
        <v>1105</v>
      </c>
      <c r="AG78">
        <v>91</v>
      </c>
      <c r="AH78">
        <v>13.51839</v>
      </c>
      <c r="AI78">
        <v>1918.6</v>
      </c>
      <c r="AJ78">
        <v>21</v>
      </c>
      <c r="AK78">
        <v>139</v>
      </c>
      <c r="AL78">
        <v>82027</v>
      </c>
      <c r="AM78" t="s">
        <v>434</v>
      </c>
      <c r="AN78" t="s">
        <v>595</v>
      </c>
      <c r="AO78">
        <v>2546.335</v>
      </c>
      <c r="AR78" t="s">
        <v>119</v>
      </c>
      <c r="AS78" t="s">
        <v>126</v>
      </c>
      <c r="AT78" t="s">
        <v>293</v>
      </c>
      <c r="AU78" t="s">
        <v>433</v>
      </c>
      <c r="AV78" t="s">
        <v>213</v>
      </c>
      <c r="AW78">
        <v>2</v>
      </c>
      <c r="BB78">
        <v>0.8493661824546016</v>
      </c>
      <c r="BC78" t="s">
        <v>67</v>
      </c>
      <c r="BF78" t="s">
        <v>119</v>
      </c>
      <c r="BG78" t="s">
        <v>126</v>
      </c>
      <c r="BH78" t="s">
        <v>433</v>
      </c>
      <c r="BI78">
        <v>3016</v>
      </c>
      <c r="BJ78">
        <v>2</v>
      </c>
      <c r="BK78" t="s">
        <v>293</v>
      </c>
      <c r="BL78" t="s">
        <v>296</v>
      </c>
      <c r="BM78">
        <v>0.8493661824546016</v>
      </c>
      <c r="BN78" t="s">
        <v>67</v>
      </c>
      <c r="BO78" t="s">
        <v>184</v>
      </c>
      <c r="BP78">
        <v>2901.1590000000001</v>
      </c>
    </row>
    <row r="79" spans="1:68" ht="16.5">
      <c r="A79" s="121" t="str">
        <f t="shared" si="36"/>
        <v>명진교통</v>
      </c>
      <c r="B79" s="122" t="str">
        <f t="shared" si="37"/>
        <v>정동열</v>
      </c>
      <c r="C79" s="123" t="str">
        <f t="shared" si="38"/>
        <v>A</v>
      </c>
      <c r="D79" s="124">
        <f t="shared" si="39"/>
        <v>0.96045175464385713</v>
      </c>
      <c r="E79" s="125">
        <f t="shared" si="40"/>
        <v>6025</v>
      </c>
      <c r="F79" s="126" t="str">
        <f t="shared" si="41"/>
        <v>591</v>
      </c>
      <c r="G79" s="127" t="str">
        <f t="shared" si="42"/>
        <v>71바5453</v>
      </c>
      <c r="H79" s="128">
        <f t="shared" si="43"/>
        <v>2</v>
      </c>
      <c r="I79" s="129">
        <f t="shared" si="44"/>
        <v>711.64700000000005</v>
      </c>
      <c r="J79" s="130">
        <f t="shared" si="45"/>
        <v>3.1365477543691782E-2</v>
      </c>
      <c r="K79" s="130">
        <f t="shared" si="46"/>
        <v>0.32102834168390482</v>
      </c>
      <c r="L79" s="130">
        <f t="shared" si="47"/>
        <v>0.26839149184918926</v>
      </c>
      <c r="M79" s="131">
        <f t="shared" si="48"/>
        <v>8.8840000000000003</v>
      </c>
      <c r="N79" s="132">
        <f t="shared" si="49"/>
        <v>0.42155731704061139</v>
      </c>
      <c r="O79" s="132">
        <f t="shared" si="50"/>
        <v>8.8527036578528389</v>
      </c>
      <c r="P79" s="227">
        <f t="shared" si="51"/>
        <v>8</v>
      </c>
      <c r="Q79" s="228">
        <f t="shared" si="52"/>
        <v>3</v>
      </c>
      <c r="R79" s="228">
        <f t="shared" si="53"/>
        <v>63</v>
      </c>
      <c r="T79">
        <v>509</v>
      </c>
      <c r="U79">
        <v>6025</v>
      </c>
      <c r="V79" t="s">
        <v>435</v>
      </c>
      <c r="W79">
        <v>711.64700000000005</v>
      </c>
      <c r="X79">
        <v>277.745</v>
      </c>
      <c r="Y79">
        <v>2.5619999999999998</v>
      </c>
      <c r="Z79">
        <v>8.8840000000000003</v>
      </c>
      <c r="AA79">
        <v>48.362757999999999</v>
      </c>
      <c r="AB79">
        <v>1.516921</v>
      </c>
      <c r="AC79">
        <v>15.525816000000001</v>
      </c>
      <c r="AD79" s="1">
        <v>191</v>
      </c>
      <c r="AE79">
        <v>3</v>
      </c>
      <c r="AF79">
        <v>63</v>
      </c>
      <c r="AG79">
        <v>74</v>
      </c>
      <c r="AH79">
        <v>14.714772</v>
      </c>
      <c r="AI79">
        <v>48.6</v>
      </c>
      <c r="AJ79">
        <v>0</v>
      </c>
      <c r="AK79">
        <v>8</v>
      </c>
      <c r="AL79">
        <v>3889</v>
      </c>
      <c r="AM79" t="s">
        <v>436</v>
      </c>
      <c r="AN79" t="s">
        <v>596</v>
      </c>
      <c r="AO79">
        <v>608.596</v>
      </c>
      <c r="AR79" t="s">
        <v>119</v>
      </c>
      <c r="AS79" t="s">
        <v>123</v>
      </c>
      <c r="AT79" t="s">
        <v>248</v>
      </c>
      <c r="AU79" t="s">
        <v>435</v>
      </c>
      <c r="AV79" t="s">
        <v>48</v>
      </c>
      <c r="AW79">
        <v>2</v>
      </c>
      <c r="BB79">
        <v>0.96045175464385713</v>
      </c>
      <c r="BC79" t="s">
        <v>66</v>
      </c>
      <c r="BF79" t="s">
        <v>119</v>
      </c>
      <c r="BG79" s="5" t="s">
        <v>123</v>
      </c>
      <c r="BH79" t="s">
        <v>435</v>
      </c>
      <c r="BI79">
        <v>6025</v>
      </c>
      <c r="BJ79">
        <v>2</v>
      </c>
      <c r="BK79" t="s">
        <v>248</v>
      </c>
      <c r="BL79" t="s">
        <v>257</v>
      </c>
      <c r="BM79">
        <v>0.96045175464385713</v>
      </c>
      <c r="BN79" t="s">
        <v>66</v>
      </c>
      <c r="BO79" t="s">
        <v>183</v>
      </c>
      <c r="BP79">
        <v>711.64700000000005</v>
      </c>
    </row>
    <row r="80" spans="1:68" ht="16.5">
      <c r="A80" s="104" t="str">
        <f t="shared" si="36"/>
        <v>명진교통</v>
      </c>
      <c r="B80" s="105" t="str">
        <f t="shared" si="37"/>
        <v>정순종</v>
      </c>
      <c r="C80" s="106" t="str">
        <f t="shared" si="38"/>
        <v>F</v>
      </c>
      <c r="D80" s="107">
        <f t="shared" si="39"/>
        <v>0.72555555555555551</v>
      </c>
      <c r="E80" s="108">
        <f t="shared" si="40"/>
        <v>56</v>
      </c>
      <c r="F80" s="109" t="str">
        <f t="shared" si="41"/>
        <v>591</v>
      </c>
      <c r="G80" s="110" t="str">
        <f t="shared" si="42"/>
        <v>72바1869</v>
      </c>
      <c r="H80" s="111">
        <f t="shared" si="43"/>
        <v>1</v>
      </c>
      <c r="I80" s="112">
        <f t="shared" si="44"/>
        <v>874.49699999999996</v>
      </c>
      <c r="J80" s="113">
        <f t="shared" si="45"/>
        <v>4.0310027350822446E-2</v>
      </c>
      <c r="K80" s="113">
        <f t="shared" si="46"/>
        <v>0.35220740398320427</v>
      </c>
      <c r="L80" s="113">
        <f t="shared" si="47"/>
        <v>0.34877192260236456</v>
      </c>
      <c r="M80" s="114">
        <f t="shared" si="48"/>
        <v>16.771000000000001</v>
      </c>
      <c r="N80" s="115">
        <f t="shared" si="49"/>
        <v>0</v>
      </c>
      <c r="O80" s="115">
        <f t="shared" si="50"/>
        <v>10.863387753188405</v>
      </c>
      <c r="P80" s="229">
        <f t="shared" si="51"/>
        <v>2</v>
      </c>
      <c r="Q80" s="230">
        <f t="shared" si="52"/>
        <v>0</v>
      </c>
      <c r="R80" s="230">
        <f t="shared" si="53"/>
        <v>95</v>
      </c>
      <c r="T80">
        <v>509</v>
      </c>
      <c r="U80">
        <v>56</v>
      </c>
      <c r="V80" t="s">
        <v>437</v>
      </c>
      <c r="W80">
        <v>874.49699999999996</v>
      </c>
      <c r="X80">
        <v>446.31299999999999</v>
      </c>
      <c r="Y80">
        <v>1.9590000000000001</v>
      </c>
      <c r="Z80">
        <v>16.771000000000001</v>
      </c>
      <c r="AA80">
        <v>58.40775</v>
      </c>
      <c r="AB80">
        <v>2.3544179999999999</v>
      </c>
      <c r="AC80">
        <v>20.571642000000001</v>
      </c>
      <c r="AD80" s="1">
        <v>305</v>
      </c>
      <c r="AE80">
        <v>0</v>
      </c>
      <c r="AF80">
        <v>95</v>
      </c>
      <c r="AG80">
        <v>92</v>
      </c>
      <c r="AH80">
        <v>14.972276000000001</v>
      </c>
      <c r="AI80">
        <v>217.2</v>
      </c>
      <c r="AJ80">
        <v>18.899999999999999</v>
      </c>
      <c r="AK80">
        <v>2</v>
      </c>
      <c r="AL80">
        <v>147</v>
      </c>
      <c r="AM80" t="s">
        <v>438</v>
      </c>
      <c r="AN80" t="s">
        <v>597</v>
      </c>
      <c r="AO80">
        <v>874.49699999999996</v>
      </c>
      <c r="AR80" t="s">
        <v>119</v>
      </c>
      <c r="AS80" t="s">
        <v>123</v>
      </c>
      <c r="AT80" t="s">
        <v>259</v>
      </c>
      <c r="AU80" t="s">
        <v>437</v>
      </c>
      <c r="AV80" t="s">
        <v>213</v>
      </c>
      <c r="AW80">
        <v>1</v>
      </c>
      <c r="BB80">
        <v>0.72555555555555551</v>
      </c>
      <c r="BC80" t="s">
        <v>70</v>
      </c>
      <c r="BF80" t="s">
        <v>119</v>
      </c>
      <c r="BG80" s="5" t="s">
        <v>123</v>
      </c>
      <c r="BH80" t="s">
        <v>437</v>
      </c>
      <c r="BI80">
        <v>56</v>
      </c>
      <c r="BJ80">
        <v>1</v>
      </c>
      <c r="BK80" t="s">
        <v>259</v>
      </c>
      <c r="BL80" t="s">
        <v>179</v>
      </c>
      <c r="BM80">
        <v>0.72555555555555551</v>
      </c>
      <c r="BN80" t="s">
        <v>70</v>
      </c>
      <c r="BO80" t="s">
        <v>197</v>
      </c>
      <c r="BP80">
        <v>874.49699999999996</v>
      </c>
    </row>
    <row r="81" spans="1:68" ht="16.5">
      <c r="A81" s="121" t="str">
        <f t="shared" si="36"/>
        <v>명진교통</v>
      </c>
      <c r="B81" s="122" t="str">
        <f t="shared" si="37"/>
        <v>정원균</v>
      </c>
      <c r="C81" s="123" t="str">
        <f t="shared" si="38"/>
        <v>C</v>
      </c>
      <c r="D81" s="124">
        <f t="shared" si="39"/>
        <v>0.88571556725371436</v>
      </c>
      <c r="E81" s="125">
        <f t="shared" si="40"/>
        <v>8990</v>
      </c>
      <c r="F81" s="126" t="str">
        <f t="shared" si="41"/>
        <v>522</v>
      </c>
      <c r="G81" s="127" t="str">
        <f t="shared" si="42"/>
        <v>71바5721</v>
      </c>
      <c r="H81" s="128">
        <f t="shared" si="43"/>
        <v>3</v>
      </c>
      <c r="I81" s="129">
        <f t="shared" si="44"/>
        <v>1543.579</v>
      </c>
      <c r="J81" s="130">
        <f t="shared" si="45"/>
        <v>2.7031529146705507E-2</v>
      </c>
      <c r="K81" s="130">
        <f t="shared" si="46"/>
        <v>0.37904631869493999</v>
      </c>
      <c r="L81" s="130">
        <f t="shared" si="47"/>
        <v>0.16584833040615349</v>
      </c>
      <c r="M81" s="131">
        <f t="shared" si="48"/>
        <v>11.019</v>
      </c>
      <c r="N81" s="132">
        <f t="shared" si="49"/>
        <v>0</v>
      </c>
      <c r="O81" s="132">
        <f t="shared" si="50"/>
        <v>6.6728039186850818</v>
      </c>
      <c r="P81" s="227">
        <f t="shared" si="51"/>
        <v>31</v>
      </c>
      <c r="Q81" s="228">
        <f t="shared" si="52"/>
        <v>0</v>
      </c>
      <c r="R81" s="228">
        <f t="shared" si="53"/>
        <v>103</v>
      </c>
      <c r="T81">
        <v>509</v>
      </c>
      <c r="U81">
        <v>8990</v>
      </c>
      <c r="V81" t="s">
        <v>439</v>
      </c>
      <c r="W81">
        <v>1543.579</v>
      </c>
      <c r="X81">
        <v>830.928</v>
      </c>
      <c r="Y81">
        <v>1.8580000000000001</v>
      </c>
      <c r="Z81">
        <v>11.019</v>
      </c>
      <c r="AA81">
        <v>98.464129999999997</v>
      </c>
      <c r="AB81">
        <v>2.6616360000000001</v>
      </c>
      <c r="AC81">
        <v>37.322465999999999</v>
      </c>
      <c r="AD81" s="1">
        <v>256</v>
      </c>
      <c r="AE81">
        <v>0</v>
      </c>
      <c r="AF81">
        <v>103</v>
      </c>
      <c r="AG81">
        <v>87</v>
      </c>
      <c r="AH81">
        <v>15.676561</v>
      </c>
      <c r="AI81">
        <v>2008.5</v>
      </c>
      <c r="AJ81">
        <v>8.3000000000000007</v>
      </c>
      <c r="AK81">
        <v>31</v>
      </c>
      <c r="AL81">
        <v>16016</v>
      </c>
      <c r="AM81" t="s">
        <v>440</v>
      </c>
      <c r="AN81" t="s">
        <v>598</v>
      </c>
      <c r="AO81">
        <v>1149.827</v>
      </c>
      <c r="AR81" t="s">
        <v>119</v>
      </c>
      <c r="AS81" t="s">
        <v>120</v>
      </c>
      <c r="AT81" t="s">
        <v>220</v>
      </c>
      <c r="AU81" t="s">
        <v>439</v>
      </c>
      <c r="AV81" t="s">
        <v>213</v>
      </c>
      <c r="AW81">
        <v>3</v>
      </c>
      <c r="BB81">
        <v>0.88571556725371436</v>
      </c>
      <c r="BC81" t="s">
        <v>69</v>
      </c>
      <c r="BF81" t="s">
        <v>119</v>
      </c>
      <c r="BG81" s="5" t="s">
        <v>120</v>
      </c>
      <c r="BH81" t="s">
        <v>439</v>
      </c>
      <c r="BI81">
        <v>8990</v>
      </c>
      <c r="BJ81">
        <v>3</v>
      </c>
      <c r="BK81" t="s">
        <v>220</v>
      </c>
      <c r="BL81" t="s">
        <v>295</v>
      </c>
      <c r="BM81">
        <v>0.88571556725371436</v>
      </c>
      <c r="BN81" t="s">
        <v>69</v>
      </c>
      <c r="BO81" t="s">
        <v>182</v>
      </c>
      <c r="BP81">
        <v>1543.579</v>
      </c>
    </row>
    <row r="82" spans="1:68" ht="16.5">
      <c r="A82" s="104" t="str">
        <f t="shared" si="36"/>
        <v>명진교통</v>
      </c>
      <c r="B82" s="105" t="str">
        <f t="shared" si="37"/>
        <v>정원화</v>
      </c>
      <c r="C82" s="106" t="str">
        <f t="shared" si="38"/>
        <v>C</v>
      </c>
      <c r="D82" s="107">
        <f t="shared" si="39"/>
        <v>0.89382660570266403</v>
      </c>
      <c r="E82" s="108">
        <f t="shared" si="40"/>
        <v>1628</v>
      </c>
      <c r="F82" s="109" t="str">
        <f t="shared" si="41"/>
        <v>예비</v>
      </c>
      <c r="G82" s="110" t="str">
        <f t="shared" si="42"/>
        <v>72바1890</v>
      </c>
      <c r="H82" s="111">
        <f t="shared" si="43"/>
        <v>4</v>
      </c>
      <c r="I82" s="112">
        <f t="shared" si="44"/>
        <v>1672.6290000000001</v>
      </c>
      <c r="J82" s="113">
        <f t="shared" si="45"/>
        <v>2.5842801549791274E-2</v>
      </c>
      <c r="K82" s="113">
        <f t="shared" si="46"/>
        <v>0.41290939150767786</v>
      </c>
      <c r="L82" s="113">
        <f t="shared" si="47"/>
        <v>0.21582789728026955</v>
      </c>
      <c r="M82" s="114">
        <f t="shared" si="48"/>
        <v>15.4</v>
      </c>
      <c r="N82" s="115">
        <f t="shared" si="49"/>
        <v>1.3750807859961773</v>
      </c>
      <c r="O82" s="115">
        <f t="shared" si="50"/>
        <v>14.886744161436877</v>
      </c>
      <c r="P82" s="229">
        <f t="shared" si="51"/>
        <v>58</v>
      </c>
      <c r="Q82" s="230">
        <f t="shared" si="52"/>
        <v>23</v>
      </c>
      <c r="R82" s="230">
        <f t="shared" si="53"/>
        <v>249</v>
      </c>
      <c r="T82">
        <v>509</v>
      </c>
      <c r="U82">
        <v>1628</v>
      </c>
      <c r="V82" t="s">
        <v>441</v>
      </c>
      <c r="W82">
        <v>1672.6289999999999</v>
      </c>
      <c r="X82">
        <v>834.27300000000002</v>
      </c>
      <c r="Y82">
        <v>2.0049999999999999</v>
      </c>
      <c r="Z82">
        <v>15.4</v>
      </c>
      <c r="AA82">
        <v>127.726361</v>
      </c>
      <c r="AB82">
        <v>3.3008069999999998</v>
      </c>
      <c r="AC82">
        <v>52.739413999999996</v>
      </c>
      <c r="AD82" s="1">
        <v>361</v>
      </c>
      <c r="AE82">
        <v>23</v>
      </c>
      <c r="AF82">
        <v>249</v>
      </c>
      <c r="AG82">
        <v>80</v>
      </c>
      <c r="AH82">
        <v>13.095409</v>
      </c>
      <c r="AI82">
        <v>1739.6</v>
      </c>
      <c r="AJ82">
        <v>0</v>
      </c>
      <c r="AK82">
        <v>58</v>
      </c>
      <c r="AL82">
        <v>28792</v>
      </c>
      <c r="AM82" t="s">
        <v>442</v>
      </c>
      <c r="AN82" t="s">
        <v>599</v>
      </c>
      <c r="AO82">
        <v>1087.8810000000001</v>
      </c>
      <c r="AR82" t="s">
        <v>119</v>
      </c>
      <c r="AS82" t="s">
        <v>91</v>
      </c>
      <c r="AT82" t="s">
        <v>296</v>
      </c>
      <c r="AU82" t="s">
        <v>441</v>
      </c>
      <c r="AV82" t="s">
        <v>48</v>
      </c>
      <c r="AW82">
        <v>4</v>
      </c>
      <c r="BB82">
        <v>0.89382660570266403</v>
      </c>
      <c r="BC82" t="s">
        <v>69</v>
      </c>
      <c r="BF82" t="s">
        <v>119</v>
      </c>
      <c r="BG82" t="s">
        <v>91</v>
      </c>
      <c r="BH82" t="s">
        <v>441</v>
      </c>
      <c r="BI82">
        <v>1628</v>
      </c>
      <c r="BJ82">
        <v>4</v>
      </c>
      <c r="BK82" t="s">
        <v>296</v>
      </c>
      <c r="BL82" t="s">
        <v>282</v>
      </c>
      <c r="BM82">
        <v>0.89382660570266403</v>
      </c>
      <c r="BN82" t="s">
        <v>69</v>
      </c>
      <c r="BO82" t="s">
        <v>182</v>
      </c>
      <c r="BP82">
        <v>1672.6290000000001</v>
      </c>
    </row>
    <row r="83" spans="1:68" ht="16.5">
      <c r="A83" s="121" t="str">
        <f t="shared" si="36"/>
        <v>명진교통</v>
      </c>
      <c r="B83" s="122" t="str">
        <f t="shared" si="37"/>
        <v>정진석</v>
      </c>
      <c r="C83" s="123" t="str">
        <f t="shared" si="38"/>
        <v>C</v>
      </c>
      <c r="D83" s="124">
        <f t="shared" si="39"/>
        <v>0.89703703703703708</v>
      </c>
      <c r="E83" s="125">
        <f t="shared" si="40"/>
        <v>4616</v>
      </c>
      <c r="F83" s="126" t="str">
        <f t="shared" si="41"/>
        <v>592</v>
      </c>
      <c r="G83" s="127" t="str">
        <f t="shared" si="42"/>
        <v>71바5363</v>
      </c>
      <c r="H83" s="128">
        <f t="shared" si="43"/>
        <v>1</v>
      </c>
      <c r="I83" s="129">
        <f t="shared" si="44"/>
        <v>1709.895</v>
      </c>
      <c r="J83" s="130">
        <f t="shared" si="45"/>
        <v>1.4863570805459698E-2</v>
      </c>
      <c r="K83" s="130">
        <f t="shared" si="46"/>
        <v>0.34256281006406925</v>
      </c>
      <c r="L83" s="130">
        <f t="shared" si="47"/>
        <v>0.20469093131449592</v>
      </c>
      <c r="M83" s="131">
        <f t="shared" si="48"/>
        <v>11.202999999999999</v>
      </c>
      <c r="N83" s="132">
        <f t="shared" si="49"/>
        <v>1.1696624646542624</v>
      </c>
      <c r="O83" s="132">
        <f t="shared" si="50"/>
        <v>2.5147742990066644</v>
      </c>
      <c r="P83" s="227">
        <f t="shared" si="51"/>
        <v>12</v>
      </c>
      <c r="Q83" s="228">
        <f t="shared" si="52"/>
        <v>20</v>
      </c>
      <c r="R83" s="228">
        <f t="shared" si="53"/>
        <v>43</v>
      </c>
      <c r="T83">
        <v>509</v>
      </c>
      <c r="U83">
        <v>4616</v>
      </c>
      <c r="V83" t="s">
        <v>443</v>
      </c>
      <c r="W83">
        <v>1709.895</v>
      </c>
      <c r="X83">
        <v>706.06700000000001</v>
      </c>
      <c r="Y83">
        <v>2.4220000000000002</v>
      </c>
      <c r="Z83">
        <v>11.202999999999999</v>
      </c>
      <c r="AA83">
        <v>119.510784</v>
      </c>
      <c r="AB83">
        <v>1.776357</v>
      </c>
      <c r="AC83">
        <v>40.939950000000003</v>
      </c>
      <c r="AD83" s="1">
        <v>350</v>
      </c>
      <c r="AE83">
        <v>20</v>
      </c>
      <c r="AF83">
        <v>43</v>
      </c>
      <c r="AG83">
        <v>64</v>
      </c>
      <c r="AH83">
        <v>14.307453000000001</v>
      </c>
      <c r="AI83">
        <v>4.4000000000000004</v>
      </c>
      <c r="AJ83">
        <v>0</v>
      </c>
      <c r="AK83">
        <v>12</v>
      </c>
      <c r="AL83">
        <v>3410</v>
      </c>
      <c r="AM83" t="s">
        <v>444</v>
      </c>
      <c r="AN83" t="s">
        <v>600</v>
      </c>
      <c r="AO83">
        <v>1709.895</v>
      </c>
      <c r="AR83" t="s">
        <v>119</v>
      </c>
      <c r="AS83" t="s">
        <v>124</v>
      </c>
      <c r="AT83" t="s">
        <v>277</v>
      </c>
      <c r="AU83" t="s">
        <v>443</v>
      </c>
      <c r="AV83" t="s">
        <v>48</v>
      </c>
      <c r="AW83">
        <v>1</v>
      </c>
      <c r="BB83">
        <v>0.89703703703703708</v>
      </c>
      <c r="BC83" t="s">
        <v>69</v>
      </c>
      <c r="BF83" t="s">
        <v>119</v>
      </c>
      <c r="BG83" t="s">
        <v>124</v>
      </c>
      <c r="BH83" t="s">
        <v>443</v>
      </c>
      <c r="BI83">
        <v>4616</v>
      </c>
      <c r="BJ83">
        <v>1</v>
      </c>
      <c r="BK83" t="s">
        <v>277</v>
      </c>
      <c r="BL83" t="s">
        <v>179</v>
      </c>
      <c r="BM83">
        <v>0.89703703703703708</v>
      </c>
      <c r="BN83" t="s">
        <v>69</v>
      </c>
      <c r="BO83" t="s">
        <v>182</v>
      </c>
      <c r="BP83">
        <v>1709.895</v>
      </c>
    </row>
    <row r="84" spans="1:68" ht="16.5">
      <c r="A84" s="104" t="str">
        <f t="shared" si="36"/>
        <v>명진교통</v>
      </c>
      <c r="B84" s="105" t="str">
        <f t="shared" si="37"/>
        <v>조선미</v>
      </c>
      <c r="C84" s="106" t="str">
        <f t="shared" si="38"/>
        <v>C</v>
      </c>
      <c r="D84" s="107">
        <f t="shared" si="39"/>
        <v>0.89481659752513087</v>
      </c>
      <c r="E84" s="108">
        <f t="shared" si="40"/>
        <v>6794</v>
      </c>
      <c r="F84" s="109" t="str">
        <f t="shared" si="41"/>
        <v>585</v>
      </c>
      <c r="G84" s="110" t="str">
        <f t="shared" si="42"/>
        <v>71바7258</v>
      </c>
      <c r="H84" s="111">
        <f t="shared" si="43"/>
        <v>6</v>
      </c>
      <c r="I84" s="112">
        <f t="shared" si="44"/>
        <v>1617.826</v>
      </c>
      <c r="J84" s="113">
        <f t="shared" si="45"/>
        <v>3.2039790368170229E-2</v>
      </c>
      <c r="K84" s="113">
        <f t="shared" si="46"/>
        <v>0.33186797708177462</v>
      </c>
      <c r="L84" s="113">
        <f t="shared" si="47"/>
        <v>0.21386725148439945</v>
      </c>
      <c r="M84" s="114">
        <f t="shared" si="48"/>
        <v>9.407</v>
      </c>
      <c r="N84" s="115">
        <f t="shared" si="49"/>
        <v>0</v>
      </c>
      <c r="O84" s="115">
        <f t="shared" si="50"/>
        <v>2.4106424300264675</v>
      </c>
      <c r="P84" s="229">
        <f t="shared" si="51"/>
        <v>11</v>
      </c>
      <c r="Q84" s="230">
        <f t="shared" si="52"/>
        <v>0</v>
      </c>
      <c r="R84" s="230">
        <f t="shared" si="53"/>
        <v>39</v>
      </c>
      <c r="T84">
        <v>509</v>
      </c>
      <c r="U84">
        <v>6794</v>
      </c>
      <c r="V84" t="s">
        <v>445</v>
      </c>
      <c r="W84">
        <v>1617.826</v>
      </c>
      <c r="X84">
        <v>723.20500000000004</v>
      </c>
      <c r="Y84">
        <v>2.2370000000000001</v>
      </c>
      <c r="Z84">
        <v>9.407</v>
      </c>
      <c r="AA84">
        <v>130.37466699999999</v>
      </c>
      <c r="AB84">
        <v>4.1771770000000004</v>
      </c>
      <c r="AC84">
        <v>43.267176999999997</v>
      </c>
      <c r="AD84" s="1">
        <v>346</v>
      </c>
      <c r="AE84">
        <v>0</v>
      </c>
      <c r="AF84">
        <v>39</v>
      </c>
      <c r="AG84">
        <v>77</v>
      </c>
      <c r="AH84">
        <v>12.409051</v>
      </c>
      <c r="AI84">
        <v>26.6</v>
      </c>
      <c r="AJ84">
        <v>0</v>
      </c>
      <c r="AK84">
        <v>11</v>
      </c>
      <c r="AL84">
        <v>1452</v>
      </c>
      <c r="AM84" t="s">
        <v>446</v>
      </c>
      <c r="AN84" t="s">
        <v>601</v>
      </c>
      <c r="AO84">
        <v>403.99</v>
      </c>
      <c r="AR84" t="s">
        <v>119</v>
      </c>
      <c r="AS84" t="s">
        <v>122</v>
      </c>
      <c r="AT84" t="s">
        <v>244</v>
      </c>
      <c r="AU84" t="s">
        <v>445</v>
      </c>
      <c r="AV84" t="s">
        <v>48</v>
      </c>
      <c r="AW84">
        <v>6</v>
      </c>
      <c r="BB84">
        <v>0.89481659752513087</v>
      </c>
      <c r="BC84" t="s">
        <v>69</v>
      </c>
      <c r="BF84" t="s">
        <v>119</v>
      </c>
      <c r="BG84" t="s">
        <v>122</v>
      </c>
      <c r="BH84" t="s">
        <v>445</v>
      </c>
      <c r="BI84">
        <v>6794</v>
      </c>
      <c r="BJ84">
        <v>6</v>
      </c>
      <c r="BK84" t="s">
        <v>244</v>
      </c>
      <c r="BL84" t="s">
        <v>241</v>
      </c>
      <c r="BM84">
        <v>0.89481659752513087</v>
      </c>
      <c r="BN84" t="s">
        <v>69</v>
      </c>
      <c r="BO84" t="s">
        <v>182</v>
      </c>
      <c r="BP84">
        <v>1617.826</v>
      </c>
    </row>
    <row r="85" spans="1:68" ht="16.5">
      <c r="A85" s="121" t="str">
        <f t="shared" si="36"/>
        <v>명진교통</v>
      </c>
      <c r="B85" s="122" t="str">
        <f t="shared" si="37"/>
        <v>조성하</v>
      </c>
      <c r="C85" s="123" t="str">
        <f t="shared" si="38"/>
        <v>A</v>
      </c>
      <c r="D85" s="124">
        <f t="shared" si="39"/>
        <v>0.95920000000000005</v>
      </c>
      <c r="E85" s="125">
        <f t="shared" si="40"/>
        <v>1527</v>
      </c>
      <c r="F85" s="126" t="str">
        <f t="shared" si="41"/>
        <v>592</v>
      </c>
      <c r="G85" s="127" t="str">
        <f t="shared" si="42"/>
        <v>71바5353</v>
      </c>
      <c r="H85" s="128">
        <f t="shared" si="43"/>
        <v>1</v>
      </c>
      <c r="I85" s="129">
        <f t="shared" si="44"/>
        <v>6439.9690000000001</v>
      </c>
      <c r="J85" s="130">
        <f t="shared" si="45"/>
        <v>2.0728611623822387E-2</v>
      </c>
      <c r="K85" s="130">
        <f t="shared" si="46"/>
        <v>0.38969027074069817</v>
      </c>
      <c r="L85" s="130">
        <f t="shared" si="47"/>
        <v>0.22934893009578153</v>
      </c>
      <c r="M85" s="131">
        <f t="shared" si="48"/>
        <v>13.577</v>
      </c>
      <c r="N85" s="132">
        <f t="shared" si="49"/>
        <v>0.99379360366486236</v>
      </c>
      <c r="O85" s="132">
        <f t="shared" si="50"/>
        <v>19.580839597209241</v>
      </c>
      <c r="P85" s="227">
        <f t="shared" si="51"/>
        <v>221</v>
      </c>
      <c r="Q85" s="228">
        <f t="shared" si="52"/>
        <v>64</v>
      </c>
      <c r="R85" s="228">
        <f t="shared" si="53"/>
        <v>1261</v>
      </c>
      <c r="T85">
        <v>509</v>
      </c>
      <c r="U85">
        <v>1527</v>
      </c>
      <c r="V85" t="s">
        <v>447</v>
      </c>
      <c r="W85">
        <v>6439.9690000000001</v>
      </c>
      <c r="X85">
        <v>2685.902</v>
      </c>
      <c r="Y85">
        <v>2.3980000000000001</v>
      </c>
      <c r="Z85">
        <v>13.577</v>
      </c>
      <c r="AA85">
        <v>464.95791300000002</v>
      </c>
      <c r="AB85">
        <v>9.6379319999999993</v>
      </c>
      <c r="AC85">
        <v>181.18957499999999</v>
      </c>
      <c r="AD85" s="1">
        <v>1477</v>
      </c>
      <c r="AE85">
        <v>64</v>
      </c>
      <c r="AF85">
        <v>1261</v>
      </c>
      <c r="AG85">
        <v>95</v>
      </c>
      <c r="AH85">
        <v>13.850649000000001</v>
      </c>
      <c r="AI85">
        <v>925.5</v>
      </c>
      <c r="AJ85">
        <v>16.8</v>
      </c>
      <c r="AK85">
        <v>221</v>
      </c>
      <c r="AL85">
        <v>58697</v>
      </c>
      <c r="AM85" t="s">
        <v>448</v>
      </c>
      <c r="AN85" t="s">
        <v>602</v>
      </c>
      <c r="AO85">
        <v>6439.9690000000001</v>
      </c>
      <c r="AR85" t="s">
        <v>119</v>
      </c>
      <c r="AS85" t="s">
        <v>124</v>
      </c>
      <c r="AT85" t="s">
        <v>266</v>
      </c>
      <c r="AU85" t="s">
        <v>447</v>
      </c>
      <c r="AV85" t="s">
        <v>48</v>
      </c>
      <c r="AW85">
        <v>1</v>
      </c>
      <c r="BB85">
        <v>0.95920000000000005</v>
      </c>
      <c r="BC85" t="s">
        <v>66</v>
      </c>
      <c r="BF85" t="s">
        <v>119</v>
      </c>
      <c r="BG85" t="s">
        <v>124</v>
      </c>
      <c r="BH85" t="s">
        <v>447</v>
      </c>
      <c r="BI85">
        <v>1527</v>
      </c>
      <c r="BJ85">
        <v>1</v>
      </c>
      <c r="BK85" t="s">
        <v>266</v>
      </c>
      <c r="BL85" t="s">
        <v>179</v>
      </c>
      <c r="BM85">
        <v>0.95920000000000005</v>
      </c>
      <c r="BN85" t="s">
        <v>66</v>
      </c>
      <c r="BO85" t="s">
        <v>183</v>
      </c>
      <c r="BP85">
        <v>6439.9690000000001</v>
      </c>
    </row>
    <row r="86" spans="1:68" ht="16.5">
      <c r="A86" s="104" t="str">
        <f t="shared" si="36"/>
        <v>명진교통</v>
      </c>
      <c r="B86" s="105" t="str">
        <f t="shared" si="37"/>
        <v>주영용</v>
      </c>
      <c r="C86" s="106" t="str">
        <f t="shared" si="38"/>
        <v>C</v>
      </c>
      <c r="D86" s="107">
        <f t="shared" si="39"/>
        <v>0.8932922686059348</v>
      </c>
      <c r="E86" s="108">
        <f t="shared" si="40"/>
        <v>9266</v>
      </c>
      <c r="F86" s="109" t="str">
        <f t="shared" si="41"/>
        <v>592</v>
      </c>
      <c r="G86" s="110" t="str">
        <f t="shared" si="42"/>
        <v>71바5355</v>
      </c>
      <c r="H86" s="111">
        <f t="shared" si="43"/>
        <v>2</v>
      </c>
      <c r="I86" s="112">
        <f t="shared" si="44"/>
        <v>945.87799999999993</v>
      </c>
      <c r="J86" s="113">
        <f t="shared" si="45"/>
        <v>3.5905710362604662E-2</v>
      </c>
      <c r="K86" s="113">
        <f t="shared" si="46"/>
        <v>0.34526882400002035</v>
      </c>
      <c r="L86" s="113">
        <f t="shared" si="47"/>
        <v>0.29602126278441832</v>
      </c>
      <c r="M86" s="114">
        <f t="shared" si="48"/>
        <v>13.619</v>
      </c>
      <c r="N86" s="115">
        <f t="shared" si="49"/>
        <v>2.0087157117514098</v>
      </c>
      <c r="O86" s="115">
        <f t="shared" si="50"/>
        <v>22.624482227094827</v>
      </c>
      <c r="P86" s="229">
        <f t="shared" si="51"/>
        <v>2</v>
      </c>
      <c r="Q86" s="230">
        <f t="shared" si="52"/>
        <v>19</v>
      </c>
      <c r="R86" s="230">
        <f t="shared" si="53"/>
        <v>214</v>
      </c>
      <c r="T86">
        <v>509</v>
      </c>
      <c r="U86">
        <v>9266</v>
      </c>
      <c r="V86" t="s">
        <v>449</v>
      </c>
      <c r="W86">
        <v>945.87800000000004</v>
      </c>
      <c r="X86">
        <v>393.48399999999998</v>
      </c>
      <c r="Y86">
        <v>2.4039999999999999</v>
      </c>
      <c r="Z86">
        <v>13.619</v>
      </c>
      <c r="AA86">
        <v>61.851081000000001</v>
      </c>
      <c r="AB86">
        <v>2.2208070000000002</v>
      </c>
      <c r="AC86">
        <v>21.355250000000002</v>
      </c>
      <c r="AD86" s="1">
        <v>280</v>
      </c>
      <c r="AE86">
        <v>19</v>
      </c>
      <c r="AF86">
        <v>214</v>
      </c>
      <c r="AG86">
        <v>76</v>
      </c>
      <c r="AH86">
        <v>15.292828</v>
      </c>
      <c r="AI86">
        <v>94.3</v>
      </c>
      <c r="AJ86">
        <v>0</v>
      </c>
      <c r="AK86">
        <v>2</v>
      </c>
      <c r="AL86">
        <v>681</v>
      </c>
      <c r="AM86" t="s">
        <v>450</v>
      </c>
      <c r="AN86" t="s">
        <v>603</v>
      </c>
      <c r="AO86">
        <v>831.46199999999999</v>
      </c>
      <c r="AR86" t="s">
        <v>119</v>
      </c>
      <c r="AS86" t="s">
        <v>124</v>
      </c>
      <c r="AT86" t="s">
        <v>270</v>
      </c>
      <c r="AU86" t="s">
        <v>449</v>
      </c>
      <c r="AV86" t="s">
        <v>48</v>
      </c>
      <c r="AW86">
        <v>2</v>
      </c>
      <c r="BB86">
        <v>0.8932922686059348</v>
      </c>
      <c r="BC86" t="s">
        <v>69</v>
      </c>
      <c r="BF86" t="s">
        <v>119</v>
      </c>
      <c r="BG86" s="5" t="s">
        <v>124</v>
      </c>
      <c r="BH86" t="s">
        <v>449</v>
      </c>
      <c r="BI86">
        <v>9266</v>
      </c>
      <c r="BJ86">
        <v>2</v>
      </c>
      <c r="BK86" t="s">
        <v>270</v>
      </c>
      <c r="BL86" t="s">
        <v>277</v>
      </c>
      <c r="BM86">
        <v>0.8932922686059348</v>
      </c>
      <c r="BN86" t="s">
        <v>69</v>
      </c>
      <c r="BO86" t="s">
        <v>182</v>
      </c>
      <c r="BP86">
        <v>945.87799999999993</v>
      </c>
    </row>
    <row r="87" spans="1:68" ht="16.5">
      <c r="A87" s="121" t="str">
        <f t="shared" si="36"/>
        <v>명진교통</v>
      </c>
      <c r="B87" s="122" t="str">
        <f t="shared" si="37"/>
        <v>진병렬</v>
      </c>
      <c r="C87" s="123" t="str">
        <f t="shared" si="38"/>
        <v>D</v>
      </c>
      <c r="D87" s="124">
        <f t="shared" si="39"/>
        <v>0.84347826086956523</v>
      </c>
      <c r="E87" s="125">
        <f t="shared" si="40"/>
        <v>2636</v>
      </c>
      <c r="F87" s="126" t="str">
        <f t="shared" si="41"/>
        <v>순환52</v>
      </c>
      <c r="G87" s="127" t="str">
        <f t="shared" si="42"/>
        <v>71바5704</v>
      </c>
      <c r="H87" s="128">
        <f t="shared" si="43"/>
        <v>1</v>
      </c>
      <c r="I87" s="129">
        <f t="shared" si="44"/>
        <v>2440.4340000000002</v>
      </c>
      <c r="J87" s="130">
        <f t="shared" si="45"/>
        <v>5.1283322204568445E-2</v>
      </c>
      <c r="K87" s="130">
        <f t="shared" si="46"/>
        <v>0.37500743445088131</v>
      </c>
      <c r="L87" s="130">
        <f t="shared" si="47"/>
        <v>0.21020851209252123</v>
      </c>
      <c r="M87" s="131">
        <f t="shared" si="48"/>
        <v>16.07</v>
      </c>
      <c r="N87" s="132">
        <f t="shared" si="49"/>
        <v>0</v>
      </c>
      <c r="O87" s="132">
        <f t="shared" si="50"/>
        <v>30.800507605232383</v>
      </c>
      <c r="P87" s="227">
        <f t="shared" si="51"/>
        <v>27</v>
      </c>
      <c r="Q87" s="228">
        <f t="shared" si="52"/>
        <v>0</v>
      </c>
      <c r="R87" s="228">
        <f t="shared" si="53"/>
        <v>766</v>
      </c>
      <c r="T87">
        <v>509</v>
      </c>
      <c r="U87">
        <v>2636</v>
      </c>
      <c r="V87" t="s">
        <v>451</v>
      </c>
      <c r="W87">
        <v>2486.9720000000002</v>
      </c>
      <c r="X87">
        <v>1281.248</v>
      </c>
      <c r="Y87">
        <v>1.9410000000000001</v>
      </c>
      <c r="Z87">
        <v>16.07</v>
      </c>
      <c r="AA87">
        <v>168.220225</v>
      </c>
      <c r="AB87">
        <v>8.6268919999999998</v>
      </c>
      <c r="AC87">
        <v>63.083835000000001</v>
      </c>
      <c r="AD87" s="1">
        <v>513</v>
      </c>
      <c r="AE87">
        <v>0</v>
      </c>
      <c r="AF87">
        <v>766</v>
      </c>
      <c r="AG87">
        <v>79</v>
      </c>
      <c r="AH87">
        <v>14.784024</v>
      </c>
      <c r="AI87">
        <v>825.7</v>
      </c>
      <c r="AJ87">
        <v>0</v>
      </c>
      <c r="AK87">
        <v>27</v>
      </c>
      <c r="AL87">
        <v>9523</v>
      </c>
      <c r="AM87" t="s">
        <v>452</v>
      </c>
      <c r="AN87" t="s">
        <v>604</v>
      </c>
      <c r="AO87">
        <v>2440.4340000000002</v>
      </c>
      <c r="AR87" t="s">
        <v>119</v>
      </c>
      <c r="AS87" t="s">
        <v>126</v>
      </c>
      <c r="AT87" t="s">
        <v>290</v>
      </c>
      <c r="AU87" t="s">
        <v>451</v>
      </c>
      <c r="AV87" t="s">
        <v>48</v>
      </c>
      <c r="AW87">
        <v>1</v>
      </c>
      <c r="BB87">
        <v>0.84347826086956523</v>
      </c>
      <c r="BC87" t="s">
        <v>67</v>
      </c>
      <c r="BF87" t="s">
        <v>119</v>
      </c>
      <c r="BG87" t="s">
        <v>126</v>
      </c>
      <c r="BH87" t="s">
        <v>451</v>
      </c>
      <c r="BI87">
        <v>2636</v>
      </c>
      <c r="BJ87">
        <v>1</v>
      </c>
      <c r="BK87" t="s">
        <v>290</v>
      </c>
      <c r="BL87" t="s">
        <v>179</v>
      </c>
      <c r="BM87">
        <v>0.84347826086956523</v>
      </c>
      <c r="BN87" t="s">
        <v>67</v>
      </c>
      <c r="BO87" t="s">
        <v>184</v>
      </c>
      <c r="BP87">
        <v>2440.4340000000002</v>
      </c>
    </row>
    <row r="88" spans="1:68" ht="16.5">
      <c r="A88" s="104" t="str">
        <f t="shared" si="36"/>
        <v>명진교통</v>
      </c>
      <c r="B88" s="105" t="str">
        <f t="shared" si="37"/>
        <v>진병학</v>
      </c>
      <c r="C88" s="106" t="str">
        <f t="shared" si="38"/>
        <v>B</v>
      </c>
      <c r="D88" s="107">
        <f t="shared" si="39"/>
        <v>0.90340103583970111</v>
      </c>
      <c r="E88" s="108">
        <f t="shared" si="40"/>
        <v>3618</v>
      </c>
      <c r="F88" s="109" t="str">
        <f t="shared" si="41"/>
        <v>순환52</v>
      </c>
      <c r="G88" s="110" t="str">
        <f t="shared" si="42"/>
        <v>71바5720</v>
      </c>
      <c r="H88" s="111">
        <f t="shared" si="43"/>
        <v>9</v>
      </c>
      <c r="I88" s="112">
        <f t="shared" si="44"/>
        <v>2091.366</v>
      </c>
      <c r="J88" s="113">
        <f t="shared" si="45"/>
        <v>1.7901163706758271E-2</v>
      </c>
      <c r="K88" s="113">
        <f t="shared" si="46"/>
        <v>0.46550436851625465</v>
      </c>
      <c r="L88" s="113">
        <f t="shared" si="47"/>
        <v>0.14535954012831806</v>
      </c>
      <c r="M88" s="114">
        <f t="shared" si="48"/>
        <v>13.43</v>
      </c>
      <c r="N88" s="115">
        <f t="shared" si="49"/>
        <v>0.14344691460031386</v>
      </c>
      <c r="O88" s="115">
        <f t="shared" si="50"/>
        <v>7.363608282816112</v>
      </c>
      <c r="P88" s="229">
        <f t="shared" si="51"/>
        <v>110</v>
      </c>
      <c r="Q88" s="230">
        <f t="shared" si="52"/>
        <v>3</v>
      </c>
      <c r="R88" s="230">
        <f t="shared" si="53"/>
        <v>154</v>
      </c>
      <c r="T88">
        <v>509</v>
      </c>
      <c r="U88">
        <v>3618</v>
      </c>
      <c r="V88" t="s">
        <v>453</v>
      </c>
      <c r="W88">
        <v>2091.366</v>
      </c>
      <c r="X88">
        <v>1057.2739999999999</v>
      </c>
      <c r="Y88">
        <v>1.978</v>
      </c>
      <c r="Z88">
        <v>13.43</v>
      </c>
      <c r="AA88">
        <v>166.94970499999999</v>
      </c>
      <c r="AB88">
        <v>2.988594</v>
      </c>
      <c r="AC88">
        <v>77.715817000000001</v>
      </c>
      <c r="AD88" s="1">
        <v>304</v>
      </c>
      <c r="AE88">
        <v>3</v>
      </c>
      <c r="AF88">
        <v>154</v>
      </c>
      <c r="AG88">
        <v>78</v>
      </c>
      <c r="AH88">
        <v>12.526922000000001</v>
      </c>
      <c r="AI88">
        <v>2600.9</v>
      </c>
      <c r="AJ88">
        <v>0</v>
      </c>
      <c r="AK88">
        <v>110</v>
      </c>
      <c r="AL88">
        <v>73909</v>
      </c>
      <c r="AM88" t="s">
        <v>454</v>
      </c>
      <c r="AN88" t="s">
        <v>605</v>
      </c>
      <c r="AO88">
        <v>355.947</v>
      </c>
      <c r="AR88" t="s">
        <v>119</v>
      </c>
      <c r="AS88" t="s">
        <v>126</v>
      </c>
      <c r="AT88" t="s">
        <v>294</v>
      </c>
      <c r="AU88" t="s">
        <v>453</v>
      </c>
      <c r="AV88" t="s">
        <v>48</v>
      </c>
      <c r="AW88">
        <v>9</v>
      </c>
      <c r="BB88">
        <v>0.90340103583970111</v>
      </c>
      <c r="BC88" t="s">
        <v>68</v>
      </c>
      <c r="BF88" t="s">
        <v>119</v>
      </c>
      <c r="BG88" s="5" t="s">
        <v>126</v>
      </c>
      <c r="BH88" t="s">
        <v>453</v>
      </c>
      <c r="BI88">
        <v>3618</v>
      </c>
      <c r="BJ88">
        <v>9</v>
      </c>
      <c r="BK88" t="s">
        <v>294</v>
      </c>
      <c r="BL88" t="s">
        <v>296</v>
      </c>
      <c r="BM88">
        <v>0.90340103583970111</v>
      </c>
      <c r="BN88" t="s">
        <v>68</v>
      </c>
      <c r="BO88" t="s">
        <v>180</v>
      </c>
      <c r="BP88">
        <v>2091.366</v>
      </c>
    </row>
    <row r="89" spans="1:68" ht="16.5">
      <c r="A89" s="121" t="str">
        <f t="shared" si="36"/>
        <v>명진교통</v>
      </c>
      <c r="B89" s="122" t="str">
        <f t="shared" si="37"/>
        <v>차동철</v>
      </c>
      <c r="C89" s="123" t="str">
        <f t="shared" si="38"/>
        <v>F</v>
      </c>
      <c r="D89" s="124">
        <f t="shared" si="39"/>
        <v>0.72260369441893679</v>
      </c>
      <c r="E89" s="125">
        <f t="shared" si="40"/>
        <v>5719</v>
      </c>
      <c r="F89" s="126" t="str">
        <f t="shared" si="41"/>
        <v>591</v>
      </c>
      <c r="G89" s="127" t="str">
        <f t="shared" si="42"/>
        <v>72바1869</v>
      </c>
      <c r="H89" s="128">
        <f t="shared" si="43"/>
        <v>5</v>
      </c>
      <c r="I89" s="129">
        <f t="shared" si="44"/>
        <v>1209.634</v>
      </c>
      <c r="J89" s="130">
        <f t="shared" si="45"/>
        <v>6.3223941410457382E-2</v>
      </c>
      <c r="K89" s="130">
        <f t="shared" si="46"/>
        <v>0.41027032970389526</v>
      </c>
      <c r="L89" s="130">
        <f t="shared" si="47"/>
        <v>0.26040934695949353</v>
      </c>
      <c r="M89" s="131">
        <f t="shared" si="48"/>
        <v>15.961</v>
      </c>
      <c r="N89" s="132">
        <f t="shared" si="49"/>
        <v>0.33067853582157908</v>
      </c>
      <c r="O89" s="132">
        <f t="shared" si="50"/>
        <v>15.459221549658823</v>
      </c>
      <c r="P89" s="227">
        <f t="shared" si="51"/>
        <v>45</v>
      </c>
      <c r="Q89" s="228">
        <f t="shared" si="52"/>
        <v>4</v>
      </c>
      <c r="R89" s="228">
        <f t="shared" si="53"/>
        <v>187</v>
      </c>
      <c r="T89">
        <v>509</v>
      </c>
      <c r="U89">
        <v>5719</v>
      </c>
      <c r="V89" t="s">
        <v>455</v>
      </c>
      <c r="W89">
        <v>1209.634</v>
      </c>
      <c r="X89">
        <v>655.29100000000005</v>
      </c>
      <c r="Y89">
        <v>1.8460000000000001</v>
      </c>
      <c r="Z89">
        <v>15.961</v>
      </c>
      <c r="AA89">
        <v>89.966362000000004</v>
      </c>
      <c r="AB89">
        <v>5.6880280000000001</v>
      </c>
      <c r="AC89">
        <v>36.910528999999997</v>
      </c>
      <c r="AD89" s="1">
        <v>315</v>
      </c>
      <c r="AE89">
        <v>4</v>
      </c>
      <c r="AF89">
        <v>187</v>
      </c>
      <c r="AG89">
        <v>78</v>
      </c>
      <c r="AH89">
        <v>13.445403000000001</v>
      </c>
      <c r="AI89">
        <v>386.3</v>
      </c>
      <c r="AJ89">
        <v>0</v>
      </c>
      <c r="AK89">
        <v>45</v>
      </c>
      <c r="AL89">
        <v>25892</v>
      </c>
      <c r="AM89" t="s">
        <v>456</v>
      </c>
      <c r="AN89" t="s">
        <v>606</v>
      </c>
      <c r="AO89">
        <v>368.96199999999999</v>
      </c>
      <c r="AR89" t="s">
        <v>119</v>
      </c>
      <c r="AS89" t="s">
        <v>123</v>
      </c>
      <c r="AT89" t="s">
        <v>259</v>
      </c>
      <c r="AU89" t="s">
        <v>455</v>
      </c>
      <c r="AV89" t="s">
        <v>213</v>
      </c>
      <c r="AW89">
        <v>5</v>
      </c>
      <c r="BB89">
        <v>0.72260369441893679</v>
      </c>
      <c r="BC89" t="s">
        <v>70</v>
      </c>
      <c r="BF89" t="s">
        <v>119</v>
      </c>
      <c r="BG89" t="s">
        <v>123</v>
      </c>
      <c r="BH89" t="s">
        <v>455</v>
      </c>
      <c r="BI89">
        <v>5719</v>
      </c>
      <c r="BJ89">
        <v>5</v>
      </c>
      <c r="BK89" t="s">
        <v>259</v>
      </c>
      <c r="BL89" t="s">
        <v>286</v>
      </c>
      <c r="BM89">
        <v>0.72260369441893679</v>
      </c>
      <c r="BN89" t="s">
        <v>70</v>
      </c>
      <c r="BO89" t="s">
        <v>197</v>
      </c>
      <c r="BP89">
        <v>1209.634</v>
      </c>
    </row>
    <row r="90" spans="1:68" ht="16.5">
      <c r="A90" s="104" t="str">
        <f t="shared" si="36"/>
        <v>명진교통</v>
      </c>
      <c r="B90" s="105" t="str">
        <f t="shared" si="37"/>
        <v>차응하</v>
      </c>
      <c r="C90" s="106" t="str">
        <f t="shared" si="38"/>
        <v>C</v>
      </c>
      <c r="D90" s="107">
        <f t="shared" si="39"/>
        <v>0.85109148883160868</v>
      </c>
      <c r="E90" s="108">
        <f t="shared" si="40"/>
        <v>2946</v>
      </c>
      <c r="F90" s="109" t="str">
        <f t="shared" si="41"/>
        <v>585</v>
      </c>
      <c r="G90" s="110" t="str">
        <f t="shared" si="42"/>
        <v>71바7258</v>
      </c>
      <c r="H90" s="111">
        <f t="shared" si="43"/>
        <v>3</v>
      </c>
      <c r="I90" s="112">
        <f t="shared" si="44"/>
        <v>2216.5129999999999</v>
      </c>
      <c r="J90" s="113">
        <f t="shared" si="45"/>
        <v>2.814828462633295E-2</v>
      </c>
      <c r="K90" s="113">
        <f t="shared" si="46"/>
        <v>0.38855802656776028</v>
      </c>
      <c r="L90" s="113">
        <f t="shared" si="47"/>
        <v>0.25310025251374568</v>
      </c>
      <c r="M90" s="114">
        <f t="shared" si="48"/>
        <v>12.081</v>
      </c>
      <c r="N90" s="115">
        <f t="shared" si="49"/>
        <v>4.5115909538992104E-2</v>
      </c>
      <c r="O90" s="115">
        <f t="shared" si="50"/>
        <v>2.5716068437225497</v>
      </c>
      <c r="P90" s="229">
        <f t="shared" si="51"/>
        <v>46</v>
      </c>
      <c r="Q90" s="230">
        <f t="shared" si="52"/>
        <v>1</v>
      </c>
      <c r="R90" s="230">
        <f t="shared" si="53"/>
        <v>57</v>
      </c>
      <c r="T90">
        <v>509</v>
      </c>
      <c r="U90">
        <v>2946</v>
      </c>
      <c r="V90" t="s">
        <v>457</v>
      </c>
      <c r="W90">
        <v>2216.5129999999999</v>
      </c>
      <c r="X90">
        <v>1043.0219999999999</v>
      </c>
      <c r="Y90">
        <v>2.125</v>
      </c>
      <c r="Z90">
        <v>12.081</v>
      </c>
      <c r="AA90">
        <v>178.56604999999999</v>
      </c>
      <c r="AB90">
        <v>5.0263280000000004</v>
      </c>
      <c r="AC90">
        <v>69.383272000000005</v>
      </c>
      <c r="AD90" s="1">
        <v>561</v>
      </c>
      <c r="AE90">
        <v>1</v>
      </c>
      <c r="AF90">
        <v>57</v>
      </c>
      <c r="AG90">
        <v>69</v>
      </c>
      <c r="AH90">
        <v>12.412846</v>
      </c>
      <c r="AI90">
        <v>186.4</v>
      </c>
      <c r="AJ90">
        <v>0</v>
      </c>
      <c r="AK90">
        <v>46</v>
      </c>
      <c r="AL90">
        <v>9582</v>
      </c>
      <c r="AM90" t="s">
        <v>458</v>
      </c>
      <c r="AN90" t="s">
        <v>607</v>
      </c>
      <c r="AO90">
        <v>1986.665</v>
      </c>
      <c r="AR90" t="s">
        <v>119</v>
      </c>
      <c r="AS90" t="s">
        <v>122</v>
      </c>
      <c r="AT90" t="s">
        <v>244</v>
      </c>
      <c r="AU90" t="s">
        <v>457</v>
      </c>
      <c r="AV90" t="s">
        <v>48</v>
      </c>
      <c r="AW90">
        <v>3</v>
      </c>
      <c r="BB90">
        <v>0.85109148883160868</v>
      </c>
      <c r="BC90" t="s">
        <v>69</v>
      </c>
      <c r="BF90" t="s">
        <v>119</v>
      </c>
      <c r="BG90" t="s">
        <v>122</v>
      </c>
      <c r="BH90" t="s">
        <v>457</v>
      </c>
      <c r="BI90">
        <v>2946</v>
      </c>
      <c r="BJ90">
        <v>3</v>
      </c>
      <c r="BK90" t="s">
        <v>244</v>
      </c>
      <c r="BL90" t="s">
        <v>237</v>
      </c>
      <c r="BM90">
        <v>0.85109148883160868</v>
      </c>
      <c r="BN90" t="s">
        <v>69</v>
      </c>
      <c r="BO90" t="s">
        <v>182</v>
      </c>
      <c r="BP90">
        <v>2216.5129999999999</v>
      </c>
    </row>
    <row r="91" spans="1:68" ht="16.5">
      <c r="A91" s="121" t="str">
        <f t="shared" si="36"/>
        <v>명진교통</v>
      </c>
      <c r="B91" s="122" t="str">
        <f t="shared" si="37"/>
        <v>최민현</v>
      </c>
      <c r="C91" s="123" t="str">
        <f t="shared" si="38"/>
        <v>B</v>
      </c>
      <c r="D91" s="124">
        <f t="shared" si="39"/>
        <v>0.90166941983426607</v>
      </c>
      <c r="E91" s="125">
        <f t="shared" si="40"/>
        <v>7073</v>
      </c>
      <c r="F91" s="126" t="str">
        <f t="shared" si="41"/>
        <v>565</v>
      </c>
      <c r="G91" s="127" t="str">
        <f t="shared" si="42"/>
        <v>71바5810</v>
      </c>
      <c r="H91" s="128">
        <f t="shared" si="43"/>
        <v>5</v>
      </c>
      <c r="I91" s="129">
        <f t="shared" si="44"/>
        <v>1029.723</v>
      </c>
      <c r="J91" s="130">
        <f t="shared" si="45"/>
        <v>1.6448361265023269E-2</v>
      </c>
      <c r="K91" s="130">
        <f t="shared" si="46"/>
        <v>0.35628399856728615</v>
      </c>
      <c r="L91" s="130">
        <f t="shared" si="47"/>
        <v>0.14567024335670856</v>
      </c>
      <c r="M91" s="131">
        <f t="shared" si="48"/>
        <v>5.5759999999999996</v>
      </c>
      <c r="N91" s="132">
        <f t="shared" si="49"/>
        <v>0</v>
      </c>
      <c r="O91" s="132">
        <f t="shared" si="50"/>
        <v>2.719177875991893</v>
      </c>
      <c r="P91" s="227">
        <f t="shared" si="51"/>
        <v>16</v>
      </c>
      <c r="Q91" s="228">
        <f t="shared" si="52"/>
        <v>0</v>
      </c>
      <c r="R91" s="228">
        <f t="shared" si="53"/>
        <v>28</v>
      </c>
      <c r="T91">
        <v>509</v>
      </c>
      <c r="U91">
        <v>7073</v>
      </c>
      <c r="V91" t="s">
        <v>459</v>
      </c>
      <c r="W91">
        <v>1029.723</v>
      </c>
      <c r="X91">
        <v>519.83100000000002</v>
      </c>
      <c r="Y91">
        <v>1.9810000000000001</v>
      </c>
      <c r="Z91">
        <v>5.5759999999999996</v>
      </c>
      <c r="AA91">
        <v>82.123864999999995</v>
      </c>
      <c r="AB91">
        <v>1.350803</v>
      </c>
      <c r="AC91">
        <v>29.259419000000001</v>
      </c>
      <c r="AD91" s="1">
        <v>150</v>
      </c>
      <c r="AE91">
        <v>0</v>
      </c>
      <c r="AF91">
        <v>28</v>
      </c>
      <c r="AG91">
        <v>79</v>
      </c>
      <c r="AH91">
        <v>12.538657000000001</v>
      </c>
      <c r="AI91">
        <v>18.8</v>
      </c>
      <c r="AJ91">
        <v>0</v>
      </c>
      <c r="AK91">
        <v>16</v>
      </c>
      <c r="AL91">
        <v>6795</v>
      </c>
      <c r="AM91" t="s">
        <v>460</v>
      </c>
      <c r="AN91" t="s">
        <v>608</v>
      </c>
      <c r="AO91">
        <v>601.452</v>
      </c>
      <c r="AR91" t="s">
        <v>119</v>
      </c>
      <c r="AS91" t="s">
        <v>121</v>
      </c>
      <c r="AT91" t="s">
        <v>233</v>
      </c>
      <c r="AU91" t="s">
        <v>459</v>
      </c>
      <c r="AV91" t="s">
        <v>213</v>
      </c>
      <c r="AW91">
        <v>5</v>
      </c>
      <c r="BB91">
        <v>0.90166941983426607</v>
      </c>
      <c r="BC91" t="s">
        <v>68</v>
      </c>
      <c r="BF91" t="s">
        <v>119</v>
      </c>
      <c r="BG91" t="s">
        <v>121</v>
      </c>
      <c r="BH91" t="s">
        <v>459</v>
      </c>
      <c r="BI91">
        <v>7073</v>
      </c>
      <c r="BJ91">
        <v>5</v>
      </c>
      <c r="BK91" t="s">
        <v>233</v>
      </c>
      <c r="BL91" t="s">
        <v>503</v>
      </c>
      <c r="BM91">
        <v>0.90166941983426607</v>
      </c>
      <c r="BN91" t="s">
        <v>68</v>
      </c>
      <c r="BO91" t="s">
        <v>180</v>
      </c>
      <c r="BP91">
        <v>1029.723</v>
      </c>
    </row>
    <row r="92" spans="1:68" ht="16.5">
      <c r="A92" s="104" t="str">
        <f t="shared" si="36"/>
        <v>명진교통</v>
      </c>
      <c r="B92" s="105" t="str">
        <f t="shared" si="37"/>
        <v>최영주</v>
      </c>
      <c r="C92" s="106" t="str">
        <f t="shared" si="38"/>
        <v>A</v>
      </c>
      <c r="D92" s="107">
        <f t="shared" si="39"/>
        <v>0.98037360553701347</v>
      </c>
      <c r="E92" s="108">
        <f t="shared" si="40"/>
        <v>2535</v>
      </c>
      <c r="F92" s="109" t="str">
        <f t="shared" si="41"/>
        <v>585</v>
      </c>
      <c r="G92" s="110" t="str">
        <f t="shared" si="42"/>
        <v>71바7252</v>
      </c>
      <c r="H92" s="111">
        <f t="shared" si="43"/>
        <v>2</v>
      </c>
      <c r="I92" s="112">
        <f t="shared" si="44"/>
        <v>1336.405</v>
      </c>
      <c r="J92" s="113">
        <f t="shared" si="45"/>
        <v>2.2457727030721474E-2</v>
      </c>
      <c r="K92" s="113">
        <f t="shared" si="46"/>
        <v>0.34407956582869592</v>
      </c>
      <c r="L92" s="113">
        <f t="shared" si="47"/>
        <v>0.30604494894885909</v>
      </c>
      <c r="M92" s="114">
        <f t="shared" si="48"/>
        <v>7.7080000000000002</v>
      </c>
      <c r="N92" s="115">
        <f t="shared" si="49"/>
        <v>0</v>
      </c>
      <c r="O92" s="115">
        <f t="shared" si="50"/>
        <v>4.7889674163146649</v>
      </c>
      <c r="P92" s="229">
        <f t="shared" si="51"/>
        <v>5</v>
      </c>
      <c r="Q92" s="230">
        <f t="shared" si="52"/>
        <v>0</v>
      </c>
      <c r="R92" s="230">
        <f t="shared" si="53"/>
        <v>64</v>
      </c>
      <c r="T92">
        <v>509</v>
      </c>
      <c r="U92">
        <v>2535</v>
      </c>
      <c r="V92" t="s">
        <v>461</v>
      </c>
      <c r="W92">
        <v>1336.405</v>
      </c>
      <c r="X92">
        <v>525.97699999999998</v>
      </c>
      <c r="Y92">
        <v>2.5409999999999999</v>
      </c>
      <c r="Z92">
        <v>7.7080000000000002</v>
      </c>
      <c r="AA92">
        <v>97.093841999999995</v>
      </c>
      <c r="AB92">
        <v>2.180507</v>
      </c>
      <c r="AC92">
        <v>33.408006999999998</v>
      </c>
      <c r="AD92" s="1">
        <v>409</v>
      </c>
      <c r="AE92">
        <v>0</v>
      </c>
      <c r="AF92">
        <v>64</v>
      </c>
      <c r="AG92">
        <v>91</v>
      </c>
      <c r="AH92">
        <v>13.764055000000001</v>
      </c>
      <c r="AI92">
        <v>142.9</v>
      </c>
      <c r="AJ92">
        <v>9.8000000000000007</v>
      </c>
      <c r="AK92">
        <v>5</v>
      </c>
      <c r="AL92">
        <v>1628</v>
      </c>
      <c r="AM92" t="s">
        <v>462</v>
      </c>
      <c r="AN92" t="s">
        <v>609</v>
      </c>
      <c r="AO92">
        <v>1225.97</v>
      </c>
      <c r="AR92" t="s">
        <v>119</v>
      </c>
      <c r="AS92" t="s">
        <v>122</v>
      </c>
      <c r="AT92" t="s">
        <v>237</v>
      </c>
      <c r="AU92" t="s">
        <v>461</v>
      </c>
      <c r="AV92" t="s">
        <v>48</v>
      </c>
      <c r="AW92">
        <v>2</v>
      </c>
      <c r="BB92">
        <v>0.98037360553701347</v>
      </c>
      <c r="BC92" t="s">
        <v>66</v>
      </c>
      <c r="BF92" t="s">
        <v>119</v>
      </c>
      <c r="BG92" s="5" t="s">
        <v>122</v>
      </c>
      <c r="BH92" t="s">
        <v>461</v>
      </c>
      <c r="BI92">
        <v>2535</v>
      </c>
      <c r="BJ92">
        <v>2</v>
      </c>
      <c r="BK92" t="s">
        <v>237</v>
      </c>
      <c r="BL92" t="s">
        <v>239</v>
      </c>
      <c r="BM92">
        <v>0.98037360553701347</v>
      </c>
      <c r="BN92" t="s">
        <v>66</v>
      </c>
      <c r="BO92" t="s">
        <v>183</v>
      </c>
      <c r="BP92">
        <v>1336.405</v>
      </c>
    </row>
    <row r="93" spans="1:68" ht="16.5">
      <c r="A93" s="121" t="str">
        <f t="shared" si="36"/>
        <v>명진교통</v>
      </c>
      <c r="B93" s="122" t="str">
        <f t="shared" si="37"/>
        <v>최용구</v>
      </c>
      <c r="C93" s="123" t="str">
        <f t="shared" si="38"/>
        <v>C</v>
      </c>
      <c r="D93" s="124">
        <f t="shared" si="39"/>
        <v>0.86467332396416963</v>
      </c>
      <c r="E93" s="125">
        <f t="shared" si="40"/>
        <v>4024</v>
      </c>
      <c r="F93" s="126" t="str">
        <f t="shared" si="41"/>
        <v>591</v>
      </c>
      <c r="G93" s="127" t="str">
        <f t="shared" si="42"/>
        <v>71바5453</v>
      </c>
      <c r="H93" s="128">
        <f t="shared" si="43"/>
        <v>3</v>
      </c>
      <c r="I93" s="129">
        <f t="shared" si="44"/>
        <v>2594.0100000000002</v>
      </c>
      <c r="J93" s="130">
        <f t="shared" si="45"/>
        <v>2.5046872306848024E-2</v>
      </c>
      <c r="K93" s="130">
        <f t="shared" si="46"/>
        <v>0.34704061845517037</v>
      </c>
      <c r="L93" s="130">
        <f t="shared" si="47"/>
        <v>0.1715490688162343</v>
      </c>
      <c r="M93" s="131">
        <f t="shared" si="48"/>
        <v>10.791</v>
      </c>
      <c r="N93" s="132">
        <f t="shared" si="49"/>
        <v>3.8550352542974002E-2</v>
      </c>
      <c r="O93" s="132">
        <f t="shared" si="50"/>
        <v>5.8982039390750227</v>
      </c>
      <c r="P93" s="227">
        <f t="shared" si="51"/>
        <v>60</v>
      </c>
      <c r="Q93" s="228">
        <f t="shared" si="52"/>
        <v>1</v>
      </c>
      <c r="R93" s="228">
        <f t="shared" si="53"/>
        <v>153</v>
      </c>
      <c r="T93">
        <v>509</v>
      </c>
      <c r="U93">
        <v>4024</v>
      </c>
      <c r="V93" t="s">
        <v>463</v>
      </c>
      <c r="W93">
        <v>2594.0100000000002</v>
      </c>
      <c r="X93">
        <v>1115.6949999999999</v>
      </c>
      <c r="Y93">
        <v>2.3250000000000002</v>
      </c>
      <c r="Z93">
        <v>10.791</v>
      </c>
      <c r="AA93">
        <v>182.389679</v>
      </c>
      <c r="AB93">
        <v>4.5682910000000003</v>
      </c>
      <c r="AC93">
        <v>63.296627000000001</v>
      </c>
      <c r="AD93" s="1">
        <v>445</v>
      </c>
      <c r="AE93">
        <v>1</v>
      </c>
      <c r="AF93">
        <v>153</v>
      </c>
      <c r="AG93">
        <v>88</v>
      </c>
      <c r="AH93">
        <v>14.22235</v>
      </c>
      <c r="AI93">
        <v>506.1</v>
      </c>
      <c r="AJ93">
        <v>4.5999999999999996</v>
      </c>
      <c r="AK93">
        <v>60</v>
      </c>
      <c r="AL93">
        <v>13631</v>
      </c>
      <c r="AM93" t="s">
        <v>464</v>
      </c>
      <c r="AN93" t="s">
        <v>610</v>
      </c>
      <c r="AO93">
        <v>1638.25</v>
      </c>
      <c r="AR93" t="s">
        <v>119</v>
      </c>
      <c r="AS93" t="s">
        <v>123</v>
      </c>
      <c r="AT93" t="s">
        <v>248</v>
      </c>
      <c r="AU93" t="s">
        <v>463</v>
      </c>
      <c r="AV93" t="s">
        <v>48</v>
      </c>
      <c r="AW93">
        <v>3</v>
      </c>
      <c r="BB93">
        <v>0.86467332396416963</v>
      </c>
      <c r="BC93" t="s">
        <v>69</v>
      </c>
      <c r="BF93" t="s">
        <v>119</v>
      </c>
      <c r="BG93" t="s">
        <v>123</v>
      </c>
      <c r="BH93" t="s">
        <v>463</v>
      </c>
      <c r="BI93">
        <v>4024</v>
      </c>
      <c r="BJ93">
        <v>3</v>
      </c>
      <c r="BK93" t="s">
        <v>248</v>
      </c>
      <c r="BL93" t="s">
        <v>259</v>
      </c>
      <c r="BM93">
        <v>0.86467332396416963</v>
      </c>
      <c r="BN93" t="s">
        <v>69</v>
      </c>
      <c r="BO93" t="s">
        <v>182</v>
      </c>
      <c r="BP93">
        <v>2594.0100000000002</v>
      </c>
    </row>
    <row r="94" spans="1:68" ht="16.5">
      <c r="A94" s="104" t="str">
        <f t="shared" si="36"/>
        <v>명진교통</v>
      </c>
      <c r="B94" s="105" t="str">
        <f t="shared" si="37"/>
        <v>최용철</v>
      </c>
      <c r="C94" s="106" t="str">
        <f t="shared" si="38"/>
        <v>B</v>
      </c>
      <c r="D94" s="107">
        <f t="shared" si="39"/>
        <v>0.9235816400742779</v>
      </c>
      <c r="E94" s="108">
        <f t="shared" si="40"/>
        <v>8168</v>
      </c>
      <c r="F94" s="109" t="str">
        <f t="shared" si="41"/>
        <v>565</v>
      </c>
      <c r="G94" s="110" t="str">
        <f t="shared" si="42"/>
        <v>71바5805</v>
      </c>
      <c r="H94" s="111">
        <f t="shared" si="43"/>
        <v>2</v>
      </c>
      <c r="I94" s="112">
        <f t="shared" si="44"/>
        <v>1563.6110000000001</v>
      </c>
      <c r="J94" s="113">
        <f t="shared" si="45"/>
        <v>4.6258584816505209E-2</v>
      </c>
      <c r="K94" s="113">
        <f t="shared" si="46"/>
        <v>0.34731054969700442</v>
      </c>
      <c r="L94" s="113">
        <f t="shared" si="47"/>
        <v>0.15604904288854451</v>
      </c>
      <c r="M94" s="114">
        <f t="shared" si="48"/>
        <v>6.3049999999999997</v>
      </c>
      <c r="N94" s="115">
        <f t="shared" si="49"/>
        <v>0</v>
      </c>
      <c r="O94" s="115">
        <f t="shared" si="50"/>
        <v>6.2035890000773843</v>
      </c>
      <c r="P94" s="229">
        <f t="shared" si="51"/>
        <v>29</v>
      </c>
      <c r="Q94" s="230">
        <f t="shared" si="52"/>
        <v>0</v>
      </c>
      <c r="R94" s="230">
        <f t="shared" si="53"/>
        <v>97</v>
      </c>
      <c r="T94">
        <v>509</v>
      </c>
      <c r="U94">
        <v>8168</v>
      </c>
      <c r="V94" t="s">
        <v>465</v>
      </c>
      <c r="W94">
        <v>1563.6110000000001</v>
      </c>
      <c r="X94">
        <v>769.62400000000002</v>
      </c>
      <c r="Y94">
        <v>2.032</v>
      </c>
      <c r="Z94">
        <v>6.3049999999999997</v>
      </c>
      <c r="AA94">
        <v>120.186902</v>
      </c>
      <c r="AB94">
        <v>5.5596759999999996</v>
      </c>
      <c r="AC94">
        <v>41.742179</v>
      </c>
      <c r="AD94" s="1">
        <v>244</v>
      </c>
      <c r="AE94">
        <v>0</v>
      </c>
      <c r="AF94">
        <v>97</v>
      </c>
      <c r="AG94">
        <v>72</v>
      </c>
      <c r="AH94">
        <v>13.009828000000001</v>
      </c>
      <c r="AI94">
        <v>63.1</v>
      </c>
      <c r="AJ94">
        <v>0</v>
      </c>
      <c r="AK94">
        <v>29</v>
      </c>
      <c r="AL94">
        <v>7453</v>
      </c>
      <c r="AM94" t="s">
        <v>466</v>
      </c>
      <c r="AN94" t="s">
        <v>611</v>
      </c>
      <c r="AO94">
        <v>1469.4880000000001</v>
      </c>
      <c r="AR94" t="s">
        <v>119</v>
      </c>
      <c r="AS94" t="s">
        <v>121</v>
      </c>
      <c r="AT94" t="s">
        <v>230</v>
      </c>
      <c r="AU94" t="s">
        <v>465</v>
      </c>
      <c r="AV94" t="s">
        <v>213</v>
      </c>
      <c r="AW94">
        <v>2</v>
      </c>
      <c r="BB94">
        <v>0.9235816400742779</v>
      </c>
      <c r="BC94" t="s">
        <v>68</v>
      </c>
      <c r="BF94" t="s">
        <v>119</v>
      </c>
      <c r="BG94" t="s">
        <v>121</v>
      </c>
      <c r="BH94" t="s">
        <v>465</v>
      </c>
      <c r="BI94">
        <v>8168</v>
      </c>
      <c r="BJ94">
        <v>2</v>
      </c>
      <c r="BK94" t="s">
        <v>230</v>
      </c>
      <c r="BL94" t="s">
        <v>223</v>
      </c>
      <c r="BM94">
        <v>0.9235816400742779</v>
      </c>
      <c r="BN94" t="s">
        <v>68</v>
      </c>
      <c r="BO94" t="s">
        <v>180</v>
      </c>
      <c r="BP94">
        <v>1563.6110000000001</v>
      </c>
    </row>
    <row r="95" spans="1:68" ht="16.5">
      <c r="A95" s="121" t="str">
        <f t="shared" si="36"/>
        <v>명진교통</v>
      </c>
      <c r="B95" s="122" t="str">
        <f t="shared" si="37"/>
        <v>최운봉</v>
      </c>
      <c r="C95" s="123" t="str">
        <f t="shared" si="38"/>
        <v>A</v>
      </c>
      <c r="D95" s="124">
        <f t="shared" si="39"/>
        <v>0.98111111111111104</v>
      </c>
      <c r="E95" s="125">
        <f t="shared" si="40"/>
        <v>823</v>
      </c>
      <c r="F95" s="126" t="str">
        <f t="shared" si="41"/>
        <v>591</v>
      </c>
      <c r="G95" s="127" t="str">
        <f t="shared" si="42"/>
        <v>71바5459</v>
      </c>
      <c r="H95" s="128">
        <f t="shared" si="43"/>
        <v>1</v>
      </c>
      <c r="I95" s="129">
        <f t="shared" si="44"/>
        <v>1202.5650000000001</v>
      </c>
      <c r="J95" s="130">
        <f t="shared" si="45"/>
        <v>1.0665124128579815E-2</v>
      </c>
      <c r="K95" s="130">
        <f t="shared" si="46"/>
        <v>0.33148972627667861</v>
      </c>
      <c r="L95" s="130">
        <f t="shared" si="47"/>
        <v>0.24780365302499241</v>
      </c>
      <c r="M95" s="131">
        <f t="shared" si="48"/>
        <v>7.5890000000000004</v>
      </c>
      <c r="N95" s="132">
        <f t="shared" si="49"/>
        <v>0.41577794131710133</v>
      </c>
      <c r="O95" s="132">
        <f t="shared" si="50"/>
        <v>1.3304894122147244</v>
      </c>
      <c r="P95" s="227">
        <f t="shared" si="51"/>
        <v>14</v>
      </c>
      <c r="Q95" s="228">
        <f t="shared" si="52"/>
        <v>5</v>
      </c>
      <c r="R95" s="228">
        <f t="shared" si="53"/>
        <v>16</v>
      </c>
      <c r="T95">
        <v>509</v>
      </c>
      <c r="U95">
        <v>823</v>
      </c>
      <c r="V95" t="s">
        <v>467</v>
      </c>
      <c r="W95">
        <v>1202.5650000000001</v>
      </c>
      <c r="X95">
        <v>453.95800000000003</v>
      </c>
      <c r="Y95">
        <v>2.649</v>
      </c>
      <c r="Z95">
        <v>7.5890000000000004</v>
      </c>
      <c r="AA95">
        <v>83.733858999999995</v>
      </c>
      <c r="AB95">
        <v>0.89303200000000005</v>
      </c>
      <c r="AC95">
        <v>27.756913999999998</v>
      </c>
      <c r="AD95" s="1">
        <v>298</v>
      </c>
      <c r="AE95">
        <v>5</v>
      </c>
      <c r="AF95">
        <v>16</v>
      </c>
      <c r="AG95">
        <v>74</v>
      </c>
      <c r="AH95">
        <v>14.361751999999999</v>
      </c>
      <c r="AI95">
        <v>66.5</v>
      </c>
      <c r="AJ95">
        <v>0</v>
      </c>
      <c r="AK95">
        <v>14</v>
      </c>
      <c r="AL95">
        <v>3117</v>
      </c>
      <c r="AM95" t="s">
        <v>468</v>
      </c>
      <c r="AN95" t="s">
        <v>612</v>
      </c>
      <c r="AO95">
        <v>1202.5650000000001</v>
      </c>
      <c r="AR95" t="s">
        <v>119</v>
      </c>
      <c r="AS95" t="s">
        <v>123</v>
      </c>
      <c r="AT95" t="s">
        <v>255</v>
      </c>
      <c r="AU95" t="s">
        <v>467</v>
      </c>
      <c r="AV95" t="s">
        <v>48</v>
      </c>
      <c r="AW95">
        <v>1</v>
      </c>
      <c r="BB95">
        <v>0.98111111111111104</v>
      </c>
      <c r="BC95" t="s">
        <v>66</v>
      </c>
      <c r="BF95" t="s">
        <v>119</v>
      </c>
      <c r="BG95" s="5" t="s">
        <v>123</v>
      </c>
      <c r="BH95" t="s">
        <v>467</v>
      </c>
      <c r="BI95">
        <v>823</v>
      </c>
      <c r="BJ95">
        <v>1</v>
      </c>
      <c r="BK95" t="s">
        <v>255</v>
      </c>
      <c r="BL95" t="s">
        <v>179</v>
      </c>
      <c r="BM95">
        <v>0.98111111111111104</v>
      </c>
      <c r="BN95" t="s">
        <v>66</v>
      </c>
      <c r="BO95" t="s">
        <v>183</v>
      </c>
      <c r="BP95">
        <v>1202.5650000000001</v>
      </c>
    </row>
    <row r="96" spans="1:68" ht="16.5">
      <c r="A96" s="104" t="str">
        <f t="shared" si="36"/>
        <v>명진교통</v>
      </c>
      <c r="B96" s="105" t="str">
        <f t="shared" si="37"/>
        <v>최정주</v>
      </c>
      <c r="C96" s="106" t="str">
        <f t="shared" si="38"/>
        <v>B</v>
      </c>
      <c r="D96" s="107">
        <f t="shared" si="39"/>
        <v>0.90039999999999998</v>
      </c>
      <c r="E96" s="108">
        <f t="shared" si="40"/>
        <v>5349</v>
      </c>
      <c r="F96" s="109" t="str">
        <f t="shared" si="41"/>
        <v>594</v>
      </c>
      <c r="G96" s="110" t="str">
        <f t="shared" si="42"/>
        <v>71바5361</v>
      </c>
      <c r="H96" s="111">
        <f t="shared" si="43"/>
        <v>1</v>
      </c>
      <c r="I96" s="112">
        <f t="shared" si="44"/>
        <v>2197.393</v>
      </c>
      <c r="J96" s="113">
        <f t="shared" si="45"/>
        <v>8.7988193757294365E-3</v>
      </c>
      <c r="K96" s="113">
        <f t="shared" si="46"/>
        <v>0.3536450446883308</v>
      </c>
      <c r="L96" s="113">
        <f t="shared" si="47"/>
        <v>0.25530253350220011</v>
      </c>
      <c r="M96" s="114">
        <f t="shared" si="48"/>
        <v>10.728</v>
      </c>
      <c r="N96" s="115">
        <f t="shared" si="49"/>
        <v>9.1016945990089165E-2</v>
      </c>
      <c r="O96" s="115">
        <f t="shared" si="50"/>
        <v>4.0957625695540125</v>
      </c>
      <c r="P96" s="229">
        <f t="shared" si="51"/>
        <v>7</v>
      </c>
      <c r="Q96" s="230">
        <f t="shared" si="52"/>
        <v>2</v>
      </c>
      <c r="R96" s="230">
        <f t="shared" si="53"/>
        <v>90</v>
      </c>
      <c r="T96">
        <v>509</v>
      </c>
      <c r="U96">
        <v>5349</v>
      </c>
      <c r="V96" t="s">
        <v>469</v>
      </c>
      <c r="W96">
        <v>2197.393</v>
      </c>
      <c r="X96">
        <v>976.21699999999998</v>
      </c>
      <c r="Y96">
        <v>2.2509999999999999</v>
      </c>
      <c r="Z96">
        <v>10.728</v>
      </c>
      <c r="AA96">
        <v>145.087988</v>
      </c>
      <c r="AB96">
        <v>1.2766029999999999</v>
      </c>
      <c r="AC96">
        <v>51.309648000000003</v>
      </c>
      <c r="AD96" s="1">
        <v>561</v>
      </c>
      <c r="AE96">
        <v>2</v>
      </c>
      <c r="AF96">
        <v>90</v>
      </c>
      <c r="AG96">
        <v>85</v>
      </c>
      <c r="AH96">
        <v>15.145244</v>
      </c>
      <c r="AI96">
        <v>71.2</v>
      </c>
      <c r="AJ96">
        <v>0.9</v>
      </c>
      <c r="AK96">
        <v>7</v>
      </c>
      <c r="AL96">
        <v>1536</v>
      </c>
      <c r="AM96" t="s">
        <v>470</v>
      </c>
      <c r="AN96" t="s">
        <v>613</v>
      </c>
      <c r="AO96">
        <v>2197.393</v>
      </c>
      <c r="AR96" t="s">
        <v>119</v>
      </c>
      <c r="AS96" t="s">
        <v>125</v>
      </c>
      <c r="AT96" t="s">
        <v>282</v>
      </c>
      <c r="AU96" t="s">
        <v>469</v>
      </c>
      <c r="AV96" t="s">
        <v>48</v>
      </c>
      <c r="AW96">
        <v>1</v>
      </c>
      <c r="BB96">
        <v>0.90039999999999998</v>
      </c>
      <c r="BC96" t="s">
        <v>68</v>
      </c>
      <c r="BF96" t="s">
        <v>119</v>
      </c>
      <c r="BG96" t="s">
        <v>125</v>
      </c>
      <c r="BH96" t="s">
        <v>469</v>
      </c>
      <c r="BI96">
        <v>5349</v>
      </c>
      <c r="BJ96">
        <v>1</v>
      </c>
      <c r="BK96" t="s">
        <v>282</v>
      </c>
      <c r="BL96" t="s">
        <v>179</v>
      </c>
      <c r="BM96">
        <v>0.90039999999999998</v>
      </c>
      <c r="BN96" t="s">
        <v>68</v>
      </c>
      <c r="BO96" t="s">
        <v>180</v>
      </c>
      <c r="BP96">
        <v>2197.393</v>
      </c>
    </row>
    <row r="97" spans="1:68" ht="16.5">
      <c r="A97" s="121" t="str">
        <f t="shared" si="36"/>
        <v>명진교통</v>
      </c>
      <c r="B97" s="122" t="str">
        <f t="shared" si="37"/>
        <v>최정환</v>
      </c>
      <c r="C97" s="123" t="str">
        <f t="shared" si="38"/>
        <v>D</v>
      </c>
      <c r="D97" s="124">
        <f t="shared" si="39"/>
        <v>0.84776546291959198</v>
      </c>
      <c r="E97" s="125">
        <f t="shared" si="40"/>
        <v>6268</v>
      </c>
      <c r="F97" s="126" t="str">
        <f t="shared" si="41"/>
        <v>565</v>
      </c>
      <c r="G97" s="127" t="str">
        <f t="shared" si="42"/>
        <v>71바5804</v>
      </c>
      <c r="H97" s="128">
        <f t="shared" si="43"/>
        <v>2</v>
      </c>
      <c r="I97" s="129">
        <f t="shared" si="44"/>
        <v>2088.8989999999999</v>
      </c>
      <c r="J97" s="130">
        <f t="shared" si="45"/>
        <v>1.6768484332947149E-2</v>
      </c>
      <c r="K97" s="130">
        <f t="shared" si="46"/>
        <v>0.4327118941920759</v>
      </c>
      <c r="L97" s="130">
        <f t="shared" si="47"/>
        <v>0.13499934654571619</v>
      </c>
      <c r="M97" s="131">
        <f t="shared" si="48"/>
        <v>6.508</v>
      </c>
      <c r="N97" s="132">
        <f t="shared" si="49"/>
        <v>0</v>
      </c>
      <c r="O97" s="132">
        <f t="shared" si="50"/>
        <v>4.5957224355988489</v>
      </c>
      <c r="P97" s="227">
        <f t="shared" si="51"/>
        <v>162</v>
      </c>
      <c r="Q97" s="228">
        <f t="shared" si="52"/>
        <v>0</v>
      </c>
      <c r="R97" s="228">
        <f t="shared" si="53"/>
        <v>96</v>
      </c>
      <c r="T97">
        <v>509</v>
      </c>
      <c r="U97">
        <v>6268</v>
      </c>
      <c r="V97" t="s">
        <v>471</v>
      </c>
      <c r="W97">
        <v>2088.8989999999999</v>
      </c>
      <c r="X97">
        <v>1120.5070000000001</v>
      </c>
      <c r="Y97">
        <v>1.8640000000000001</v>
      </c>
      <c r="Z97">
        <v>6.508</v>
      </c>
      <c r="AA97">
        <v>189.838863</v>
      </c>
      <c r="AB97">
        <v>3.1833100000000001</v>
      </c>
      <c r="AC97">
        <v>82.145533999999998</v>
      </c>
      <c r="AD97" s="1">
        <v>282</v>
      </c>
      <c r="AE97">
        <v>0</v>
      </c>
      <c r="AF97">
        <v>96</v>
      </c>
      <c r="AG97">
        <v>81</v>
      </c>
      <c r="AH97">
        <v>11.003537</v>
      </c>
      <c r="AI97">
        <v>312.5</v>
      </c>
      <c r="AJ97">
        <v>0</v>
      </c>
      <c r="AK97">
        <v>162</v>
      </c>
      <c r="AL97">
        <v>45320</v>
      </c>
      <c r="AM97" t="s">
        <v>472</v>
      </c>
      <c r="AN97" t="s">
        <v>614</v>
      </c>
      <c r="AO97">
        <v>1993.317</v>
      </c>
      <c r="AR97" t="s">
        <v>119</v>
      </c>
      <c r="AS97" t="s">
        <v>121</v>
      </c>
      <c r="AT97" t="s">
        <v>228</v>
      </c>
      <c r="AU97" t="s">
        <v>471</v>
      </c>
      <c r="AV97" t="s">
        <v>213</v>
      </c>
      <c r="AW97">
        <v>2</v>
      </c>
      <c r="BB97">
        <v>0.84776546291959198</v>
      </c>
      <c r="BC97" t="s">
        <v>67</v>
      </c>
      <c r="BF97" t="s">
        <v>119</v>
      </c>
      <c r="BG97" s="5" t="s">
        <v>121</v>
      </c>
      <c r="BH97" t="s">
        <v>471</v>
      </c>
      <c r="BI97">
        <v>6268</v>
      </c>
      <c r="BJ97">
        <v>2</v>
      </c>
      <c r="BK97" t="s">
        <v>228</v>
      </c>
      <c r="BL97" t="s">
        <v>233</v>
      </c>
      <c r="BM97">
        <v>0.84776546291959198</v>
      </c>
      <c r="BN97" t="s">
        <v>67</v>
      </c>
      <c r="BO97" t="s">
        <v>184</v>
      </c>
      <c r="BP97">
        <v>2088.8989999999999</v>
      </c>
    </row>
    <row r="98" spans="1:68" ht="16.5">
      <c r="A98" s="104" t="str">
        <f t="shared" si="36"/>
        <v>명진교통</v>
      </c>
      <c r="B98" s="105" t="str">
        <f t="shared" si="37"/>
        <v>최해령</v>
      </c>
      <c r="C98" s="106" t="str">
        <f t="shared" si="38"/>
        <v>B</v>
      </c>
      <c r="D98" s="107">
        <f t="shared" si="39"/>
        <v>0.92365034808383739</v>
      </c>
      <c r="E98" s="108">
        <f t="shared" si="40"/>
        <v>2029</v>
      </c>
      <c r="F98" s="109" t="str">
        <f t="shared" si="41"/>
        <v>585</v>
      </c>
      <c r="G98" s="110" t="str">
        <f t="shared" si="42"/>
        <v>72바1948</v>
      </c>
      <c r="H98" s="111">
        <f t="shared" si="43"/>
        <v>7</v>
      </c>
      <c r="I98" s="112">
        <f t="shared" si="44"/>
        <v>1759.7329999999999</v>
      </c>
      <c r="J98" s="113">
        <f t="shared" si="45"/>
        <v>4.8425721342330932E-2</v>
      </c>
      <c r="K98" s="113">
        <f t="shared" si="46"/>
        <v>0.34493206284790662</v>
      </c>
      <c r="L98" s="113">
        <f t="shared" si="47"/>
        <v>0.14149873872911403</v>
      </c>
      <c r="M98" s="114">
        <f t="shared" si="48"/>
        <v>10.093</v>
      </c>
      <c r="N98" s="115">
        <f t="shared" si="49"/>
        <v>0</v>
      </c>
      <c r="O98" s="115">
        <f t="shared" si="50"/>
        <v>1.8752844891810292</v>
      </c>
      <c r="P98" s="229">
        <f t="shared" si="51"/>
        <v>4</v>
      </c>
      <c r="Q98" s="230">
        <f t="shared" si="52"/>
        <v>0</v>
      </c>
      <c r="R98" s="230">
        <f t="shared" si="53"/>
        <v>33</v>
      </c>
      <c r="T98">
        <v>509</v>
      </c>
      <c r="U98">
        <v>2029</v>
      </c>
      <c r="V98" t="s">
        <v>473</v>
      </c>
      <c r="W98">
        <v>1759.7329999999999</v>
      </c>
      <c r="X98">
        <v>766.15200000000004</v>
      </c>
      <c r="Y98">
        <v>2.2970000000000002</v>
      </c>
      <c r="Z98">
        <v>10.093</v>
      </c>
      <c r="AA98">
        <v>133.009108</v>
      </c>
      <c r="AB98">
        <v>6.4410619999999996</v>
      </c>
      <c r="AC98">
        <v>45.879106</v>
      </c>
      <c r="AD98" s="1">
        <v>249</v>
      </c>
      <c r="AE98">
        <v>0</v>
      </c>
      <c r="AF98">
        <v>33</v>
      </c>
      <c r="AG98">
        <v>69</v>
      </c>
      <c r="AH98">
        <v>13.230169</v>
      </c>
      <c r="AI98">
        <v>9.4</v>
      </c>
      <c r="AJ98">
        <v>0</v>
      </c>
      <c r="AK98">
        <v>4</v>
      </c>
      <c r="AL98">
        <v>948</v>
      </c>
      <c r="AM98" t="s">
        <v>474</v>
      </c>
      <c r="AN98" t="s">
        <v>615</v>
      </c>
      <c r="AO98">
        <v>424.00900000000001</v>
      </c>
      <c r="AR98" t="s">
        <v>119</v>
      </c>
      <c r="AS98" t="s">
        <v>122</v>
      </c>
      <c r="AT98" t="s">
        <v>246</v>
      </c>
      <c r="AU98" t="s">
        <v>473</v>
      </c>
      <c r="AV98" t="s">
        <v>48</v>
      </c>
      <c r="AW98">
        <v>7</v>
      </c>
      <c r="BB98">
        <v>0.92365034808383739</v>
      </c>
      <c r="BC98" t="s">
        <v>68</v>
      </c>
      <c r="BF98" t="s">
        <v>119</v>
      </c>
      <c r="BG98" t="s">
        <v>122</v>
      </c>
      <c r="BH98" t="s">
        <v>473</v>
      </c>
      <c r="BI98">
        <v>2029</v>
      </c>
      <c r="BJ98">
        <v>7</v>
      </c>
      <c r="BK98" t="s">
        <v>246</v>
      </c>
      <c r="BL98" t="s">
        <v>242</v>
      </c>
      <c r="BM98">
        <v>0.92365034808383739</v>
      </c>
      <c r="BN98" t="s">
        <v>68</v>
      </c>
      <c r="BO98" t="s">
        <v>180</v>
      </c>
      <c r="BP98">
        <v>1759.7329999999999</v>
      </c>
    </row>
    <row r="99" spans="1:68" ht="16.5">
      <c r="A99" s="121" t="str">
        <f t="shared" si="36"/>
        <v>명진교통</v>
      </c>
      <c r="B99" s="122" t="str">
        <f t="shared" si="37"/>
        <v>한국록</v>
      </c>
      <c r="C99" s="123" t="str">
        <f t="shared" si="38"/>
        <v>F</v>
      </c>
      <c r="D99" s="124">
        <f t="shared" si="39"/>
        <v>0.77531948475712686</v>
      </c>
      <c r="E99" s="125">
        <f t="shared" si="40"/>
        <v>1709</v>
      </c>
      <c r="F99" s="126" t="str">
        <f t="shared" si="41"/>
        <v>565</v>
      </c>
      <c r="G99" s="127" t="str">
        <f t="shared" si="42"/>
        <v>71바5810</v>
      </c>
      <c r="H99" s="128">
        <f t="shared" si="43"/>
        <v>2</v>
      </c>
      <c r="I99" s="129">
        <f t="shared" si="44"/>
        <v>709.16600000000005</v>
      </c>
      <c r="J99" s="130">
        <f t="shared" si="45"/>
        <v>6.592797797651386E-3</v>
      </c>
      <c r="K99" s="130">
        <f t="shared" si="46"/>
        <v>0.41754756283987005</v>
      </c>
      <c r="L99" s="130">
        <f t="shared" si="47"/>
        <v>0.1931846704438735</v>
      </c>
      <c r="M99" s="131">
        <f t="shared" si="48"/>
        <v>9.2010000000000005</v>
      </c>
      <c r="N99" s="132">
        <f t="shared" si="49"/>
        <v>0.13983412875646906</v>
      </c>
      <c r="O99" s="132">
        <f t="shared" si="50"/>
        <v>14.682583519429253</v>
      </c>
      <c r="P99" s="227">
        <f t="shared" si="51"/>
        <v>34</v>
      </c>
      <c r="Q99" s="228">
        <f t="shared" si="52"/>
        <v>1</v>
      </c>
      <c r="R99" s="228">
        <f t="shared" si="53"/>
        <v>105</v>
      </c>
      <c r="T99">
        <v>509</v>
      </c>
      <c r="U99">
        <v>1709</v>
      </c>
      <c r="V99" t="s">
        <v>475</v>
      </c>
      <c r="W99">
        <v>715.13300000000004</v>
      </c>
      <c r="X99">
        <v>418.6</v>
      </c>
      <c r="Y99">
        <v>1.708</v>
      </c>
      <c r="Z99">
        <v>9.2010000000000005</v>
      </c>
      <c r="AA99">
        <v>56.541094000000001</v>
      </c>
      <c r="AB99">
        <v>0.37276399999999998</v>
      </c>
      <c r="AC99">
        <v>23.608595999999999</v>
      </c>
      <c r="AD99" s="1">
        <v>137</v>
      </c>
      <c r="AE99">
        <v>1</v>
      </c>
      <c r="AF99">
        <v>105</v>
      </c>
      <c r="AG99">
        <v>84</v>
      </c>
      <c r="AH99">
        <v>12.648021</v>
      </c>
      <c r="AI99">
        <v>456</v>
      </c>
      <c r="AJ99">
        <v>0</v>
      </c>
      <c r="AK99">
        <v>34</v>
      </c>
      <c r="AL99">
        <v>11663</v>
      </c>
      <c r="AM99" t="s">
        <v>476</v>
      </c>
      <c r="AN99" t="s">
        <v>616</v>
      </c>
      <c r="AO99">
        <v>638.31100000000004</v>
      </c>
      <c r="AR99" t="s">
        <v>119</v>
      </c>
      <c r="AS99" t="s">
        <v>121</v>
      </c>
      <c r="AT99" t="s">
        <v>233</v>
      </c>
      <c r="AU99" t="s">
        <v>475</v>
      </c>
      <c r="AV99" t="s">
        <v>213</v>
      </c>
      <c r="AW99">
        <v>2</v>
      </c>
      <c r="BB99">
        <v>0.77531948475712686</v>
      </c>
      <c r="BC99" t="s">
        <v>70</v>
      </c>
      <c r="BF99" t="s">
        <v>119</v>
      </c>
      <c r="BG99" s="5" t="s">
        <v>121</v>
      </c>
      <c r="BH99" t="s">
        <v>475</v>
      </c>
      <c r="BI99">
        <v>1709</v>
      </c>
      <c r="BJ99">
        <v>2</v>
      </c>
      <c r="BK99" t="s">
        <v>233</v>
      </c>
      <c r="BL99" t="s">
        <v>503</v>
      </c>
      <c r="BM99">
        <v>0.77531948475712686</v>
      </c>
      <c r="BN99" t="s">
        <v>70</v>
      </c>
      <c r="BO99" t="s">
        <v>197</v>
      </c>
      <c r="BP99">
        <v>709.16600000000005</v>
      </c>
    </row>
    <row r="100" spans="1:68" ht="16.5">
      <c r="A100" s="104" t="str">
        <f t="shared" si="36"/>
        <v>명진교통</v>
      </c>
      <c r="B100" s="105" t="str">
        <f t="shared" si="37"/>
        <v>한상남</v>
      </c>
      <c r="C100" s="106" t="str">
        <f t="shared" si="38"/>
        <v>C</v>
      </c>
      <c r="D100" s="107">
        <f t="shared" si="39"/>
        <v>0.86824848524549447</v>
      </c>
      <c r="E100" s="108">
        <f t="shared" si="40"/>
        <v>7042</v>
      </c>
      <c r="F100" s="109" t="str">
        <f t="shared" si="41"/>
        <v>585</v>
      </c>
      <c r="G100" s="110" t="str">
        <f t="shared" si="42"/>
        <v>72바1948</v>
      </c>
      <c r="H100" s="111">
        <f t="shared" si="43"/>
        <v>2</v>
      </c>
      <c r="I100" s="112">
        <f t="shared" si="44"/>
        <v>2252.2690000000002</v>
      </c>
      <c r="J100" s="113">
        <f t="shared" si="45"/>
        <v>3.1107516330335209E-2</v>
      </c>
      <c r="K100" s="113">
        <f t="shared" si="46"/>
        <v>0.34647609119030098</v>
      </c>
      <c r="L100" s="113">
        <f t="shared" si="47"/>
        <v>0.22643831620468069</v>
      </c>
      <c r="M100" s="114">
        <f t="shared" si="48"/>
        <v>10.587999999999999</v>
      </c>
      <c r="N100" s="115">
        <f t="shared" si="49"/>
        <v>0</v>
      </c>
      <c r="O100" s="115">
        <f t="shared" si="50"/>
        <v>1.1099917461013762</v>
      </c>
      <c r="P100" s="229">
        <f t="shared" si="51"/>
        <v>4</v>
      </c>
      <c r="Q100" s="230">
        <f t="shared" si="52"/>
        <v>0</v>
      </c>
      <c r="R100" s="230">
        <f t="shared" si="53"/>
        <v>25</v>
      </c>
      <c r="T100">
        <v>509</v>
      </c>
      <c r="U100">
        <v>7042</v>
      </c>
      <c r="V100" t="s">
        <v>477</v>
      </c>
      <c r="W100">
        <v>2252.2689999999998</v>
      </c>
      <c r="X100">
        <v>1036.152</v>
      </c>
      <c r="Y100">
        <v>2.1739999999999999</v>
      </c>
      <c r="Z100">
        <v>10.587999999999999</v>
      </c>
      <c r="AA100">
        <v>170.11576700000001</v>
      </c>
      <c r="AB100">
        <v>5.2918789999999998</v>
      </c>
      <c r="AC100">
        <v>58.941046</v>
      </c>
      <c r="AD100" s="1">
        <v>510</v>
      </c>
      <c r="AE100">
        <v>0</v>
      </c>
      <c r="AF100">
        <v>25</v>
      </c>
      <c r="AG100">
        <v>90</v>
      </c>
      <c r="AH100">
        <v>13.239625</v>
      </c>
      <c r="AI100">
        <v>296.8</v>
      </c>
      <c r="AJ100">
        <v>13.7</v>
      </c>
      <c r="AK100">
        <v>4</v>
      </c>
      <c r="AL100">
        <v>876</v>
      </c>
      <c r="AM100" t="s">
        <v>478</v>
      </c>
      <c r="AN100" t="s">
        <v>617</v>
      </c>
      <c r="AO100">
        <v>2145.5680000000002</v>
      </c>
      <c r="AR100" t="s">
        <v>119</v>
      </c>
      <c r="AS100" t="s">
        <v>122</v>
      </c>
      <c r="AT100" t="s">
        <v>246</v>
      </c>
      <c r="AU100" t="s">
        <v>477</v>
      </c>
      <c r="AV100" t="s">
        <v>48</v>
      </c>
      <c r="AW100">
        <v>2</v>
      </c>
      <c r="BB100">
        <v>0.86824848524549447</v>
      </c>
      <c r="BC100" t="s">
        <v>69</v>
      </c>
      <c r="BF100" t="s">
        <v>119</v>
      </c>
      <c r="BG100" s="5" t="s">
        <v>122</v>
      </c>
      <c r="BH100" t="s">
        <v>477</v>
      </c>
      <c r="BI100">
        <v>7042</v>
      </c>
      <c r="BJ100">
        <v>2</v>
      </c>
      <c r="BK100" t="s">
        <v>246</v>
      </c>
      <c r="BL100" t="s">
        <v>237</v>
      </c>
      <c r="BM100">
        <v>0.86824848524549447</v>
      </c>
      <c r="BN100" t="s">
        <v>69</v>
      </c>
      <c r="BO100" t="s">
        <v>182</v>
      </c>
      <c r="BP100">
        <v>2252.2690000000002</v>
      </c>
    </row>
    <row r="101" spans="1:68" ht="16.5">
      <c r="A101" s="121" t="str">
        <f t="shared" si="36"/>
        <v>명진교통</v>
      </c>
      <c r="B101" s="122" t="str">
        <f t="shared" si="37"/>
        <v>한상복</v>
      </c>
      <c r="C101" s="123" t="str">
        <f t="shared" si="38"/>
        <v>C</v>
      </c>
      <c r="D101" s="124">
        <f t="shared" si="39"/>
        <v>0.85319999999999996</v>
      </c>
      <c r="E101" s="125">
        <f t="shared" si="40"/>
        <v>2644</v>
      </c>
      <c r="F101" s="126" t="str">
        <f t="shared" si="41"/>
        <v>594</v>
      </c>
      <c r="G101" s="127" t="str">
        <f t="shared" si="42"/>
        <v>71바5359</v>
      </c>
      <c r="H101" s="128">
        <f t="shared" si="43"/>
        <v>1</v>
      </c>
      <c r="I101" s="129">
        <f t="shared" si="44"/>
        <v>6413.6760000000004</v>
      </c>
      <c r="J101" s="130">
        <f t="shared" si="45"/>
        <v>3.362255312954944E-2</v>
      </c>
      <c r="K101" s="130">
        <f t="shared" si="46"/>
        <v>0.4120386688332312</v>
      </c>
      <c r="L101" s="130">
        <f t="shared" si="47"/>
        <v>0.26147251591754866</v>
      </c>
      <c r="M101" s="131">
        <f t="shared" si="48"/>
        <v>12.872</v>
      </c>
      <c r="N101" s="132">
        <f t="shared" si="49"/>
        <v>0.23387523785111689</v>
      </c>
      <c r="O101" s="132">
        <f t="shared" si="50"/>
        <v>21.672438707536831</v>
      </c>
      <c r="P101" s="227">
        <f t="shared" si="51"/>
        <v>137</v>
      </c>
      <c r="Q101" s="228">
        <f t="shared" si="52"/>
        <v>15</v>
      </c>
      <c r="R101" s="228">
        <f t="shared" si="53"/>
        <v>1390</v>
      </c>
      <c r="T101">
        <v>509</v>
      </c>
      <c r="U101">
        <v>2644</v>
      </c>
      <c r="V101" t="s">
        <v>479</v>
      </c>
      <c r="W101">
        <v>6413.6760000000004</v>
      </c>
      <c r="X101">
        <v>3006.7669999999998</v>
      </c>
      <c r="Y101">
        <v>2.133</v>
      </c>
      <c r="Z101">
        <v>12.872</v>
      </c>
      <c r="AA101">
        <v>425.80038300000001</v>
      </c>
      <c r="AB101">
        <v>14.316496000000001</v>
      </c>
      <c r="AC101">
        <v>175.446223</v>
      </c>
      <c r="AD101" s="1">
        <v>1677</v>
      </c>
      <c r="AE101">
        <v>15</v>
      </c>
      <c r="AF101">
        <v>1390</v>
      </c>
      <c r="AG101">
        <v>87</v>
      </c>
      <c r="AH101">
        <v>15.062635</v>
      </c>
      <c r="AI101">
        <v>1275.5999999999999</v>
      </c>
      <c r="AJ101">
        <v>4.9000000000000004</v>
      </c>
      <c r="AK101">
        <v>137</v>
      </c>
      <c r="AL101">
        <v>60223</v>
      </c>
      <c r="AM101" t="s">
        <v>480</v>
      </c>
      <c r="AN101" t="s">
        <v>618</v>
      </c>
      <c r="AO101">
        <v>6413.6760000000004</v>
      </c>
      <c r="AR101" t="s">
        <v>119</v>
      </c>
      <c r="AS101" t="s">
        <v>125</v>
      </c>
      <c r="AT101" t="s">
        <v>279</v>
      </c>
      <c r="AU101" t="s">
        <v>479</v>
      </c>
      <c r="AV101" t="s">
        <v>48</v>
      </c>
      <c r="AW101">
        <v>1</v>
      </c>
      <c r="BB101">
        <v>0.85319999999999996</v>
      </c>
      <c r="BC101" t="s">
        <v>69</v>
      </c>
      <c r="BF101" t="s">
        <v>119</v>
      </c>
      <c r="BG101" s="5" t="s">
        <v>125</v>
      </c>
      <c r="BH101" t="s">
        <v>479</v>
      </c>
      <c r="BI101">
        <v>2644</v>
      </c>
      <c r="BJ101">
        <v>1</v>
      </c>
      <c r="BK101" t="s">
        <v>279</v>
      </c>
      <c r="BL101" t="s">
        <v>179</v>
      </c>
      <c r="BM101">
        <v>0.85319999999999996</v>
      </c>
      <c r="BN101" t="s">
        <v>69</v>
      </c>
      <c r="BO101" t="s">
        <v>182</v>
      </c>
      <c r="BP101">
        <v>6413.6760000000004</v>
      </c>
    </row>
    <row r="102" spans="1:68" ht="16.5">
      <c r="A102" s="104" t="str">
        <f t="shared" si="36"/>
        <v>명진교통</v>
      </c>
      <c r="B102" s="105" t="str">
        <f t="shared" si="37"/>
        <v>허명설</v>
      </c>
      <c r="C102" s="106" t="str">
        <f t="shared" si="38"/>
        <v>S</v>
      </c>
      <c r="D102" s="107">
        <f t="shared" si="39"/>
        <v>1.0221110804509279</v>
      </c>
      <c r="E102" s="108">
        <f t="shared" si="40"/>
        <v>3199</v>
      </c>
      <c r="F102" s="109" t="str">
        <f t="shared" si="41"/>
        <v>596</v>
      </c>
      <c r="G102" s="110" t="str">
        <f t="shared" si="42"/>
        <v>71바5365</v>
      </c>
      <c r="H102" s="111">
        <f t="shared" si="43"/>
        <v>7</v>
      </c>
      <c r="I102" s="112">
        <f t="shared" si="44"/>
        <v>2363.7380000000003</v>
      </c>
      <c r="J102" s="113">
        <f t="shared" si="45"/>
        <v>2.9946376303866408E-2</v>
      </c>
      <c r="K102" s="113">
        <f t="shared" si="46"/>
        <v>0.28416277206621965</v>
      </c>
      <c r="L102" s="113">
        <f t="shared" si="47"/>
        <v>0.22887477376934329</v>
      </c>
      <c r="M102" s="114">
        <f t="shared" si="48"/>
        <v>7.7160000000000002</v>
      </c>
      <c r="N102" s="115">
        <f t="shared" si="49"/>
        <v>0.50767047786175967</v>
      </c>
      <c r="O102" s="115">
        <f t="shared" si="50"/>
        <v>6.4727985927374361</v>
      </c>
      <c r="P102" s="229">
        <f t="shared" si="51"/>
        <v>3</v>
      </c>
      <c r="Q102" s="230">
        <f t="shared" si="52"/>
        <v>12</v>
      </c>
      <c r="R102" s="230">
        <f t="shared" si="53"/>
        <v>153</v>
      </c>
      <c r="T102">
        <v>509</v>
      </c>
      <c r="U102">
        <v>3199</v>
      </c>
      <c r="V102" t="s">
        <v>481</v>
      </c>
      <c r="W102">
        <v>2363.7379999999998</v>
      </c>
      <c r="X102">
        <v>872.42399999999998</v>
      </c>
      <c r="Y102">
        <v>2.7090000000000001</v>
      </c>
      <c r="Z102">
        <v>7.7160000000000002</v>
      </c>
      <c r="AA102">
        <v>154.376341</v>
      </c>
      <c r="AB102">
        <v>4.6230120000000001</v>
      </c>
      <c r="AC102">
        <v>43.868009000000001</v>
      </c>
      <c r="AD102" s="1">
        <v>541</v>
      </c>
      <c r="AE102">
        <v>12</v>
      </c>
      <c r="AF102">
        <v>153</v>
      </c>
      <c r="AG102">
        <v>91</v>
      </c>
      <c r="AH102">
        <v>15.311529999999999</v>
      </c>
      <c r="AI102">
        <v>542.29999999999995</v>
      </c>
      <c r="AJ102">
        <v>39</v>
      </c>
      <c r="AK102">
        <v>3</v>
      </c>
      <c r="AL102">
        <v>1132</v>
      </c>
      <c r="AM102" t="s">
        <v>482</v>
      </c>
      <c r="AN102" t="s">
        <v>619</v>
      </c>
      <c r="AO102">
        <v>641.572</v>
      </c>
      <c r="AR102" t="s">
        <v>119</v>
      </c>
      <c r="AS102" t="s">
        <v>285</v>
      </c>
      <c r="AT102" t="s">
        <v>288</v>
      </c>
      <c r="AU102" t="s">
        <v>481</v>
      </c>
      <c r="AV102" t="s">
        <v>48</v>
      </c>
      <c r="AW102">
        <v>7</v>
      </c>
      <c r="BB102">
        <v>1.0221110804509279</v>
      </c>
      <c r="BC102" t="s">
        <v>71</v>
      </c>
      <c r="BF102" t="s">
        <v>119</v>
      </c>
      <c r="BG102" s="5" t="s">
        <v>285</v>
      </c>
      <c r="BH102" t="s">
        <v>481</v>
      </c>
      <c r="BI102">
        <v>3199</v>
      </c>
      <c r="BJ102">
        <v>7</v>
      </c>
      <c r="BK102" t="s">
        <v>288</v>
      </c>
      <c r="BL102" t="s">
        <v>255</v>
      </c>
      <c r="BM102">
        <v>1.0221110804509279</v>
      </c>
      <c r="BN102" t="s">
        <v>71</v>
      </c>
      <c r="BO102" t="s">
        <v>181</v>
      </c>
      <c r="BP102">
        <v>2363.7380000000003</v>
      </c>
    </row>
    <row r="103" spans="1:68" ht="16.5">
      <c r="A103" s="121" t="str">
        <f t="shared" si="36"/>
        <v>명진교통</v>
      </c>
      <c r="B103" s="122" t="str">
        <f t="shared" si="37"/>
        <v>허영준</v>
      </c>
      <c r="C103" s="123" t="str">
        <f t="shared" si="38"/>
        <v>D</v>
      </c>
      <c r="D103" s="124">
        <f t="shared" si="39"/>
        <v>0.81409090909090898</v>
      </c>
      <c r="E103" s="125">
        <f t="shared" si="40"/>
        <v>4686</v>
      </c>
      <c r="F103" s="126" t="str">
        <f t="shared" si="41"/>
        <v>565</v>
      </c>
      <c r="G103" s="127" t="str">
        <f t="shared" si="42"/>
        <v>71바5804</v>
      </c>
      <c r="H103" s="128">
        <f t="shared" si="43"/>
        <v>1</v>
      </c>
      <c r="I103" s="129">
        <f t="shared" si="44"/>
        <v>2263.7910000000002</v>
      </c>
      <c r="J103" s="130">
        <f t="shared" si="45"/>
        <v>1.7457461824479204E-2</v>
      </c>
      <c r="K103" s="130">
        <f t="shared" si="46"/>
        <v>0.42693820871327781</v>
      </c>
      <c r="L103" s="130">
        <f t="shared" si="47"/>
        <v>0.21203370805873861</v>
      </c>
      <c r="M103" s="131">
        <f t="shared" si="48"/>
        <v>7.5220000000000002</v>
      </c>
      <c r="N103" s="132">
        <f t="shared" si="49"/>
        <v>0.35338951343123104</v>
      </c>
      <c r="O103" s="132">
        <f t="shared" si="50"/>
        <v>3.1805056208810791</v>
      </c>
      <c r="P103" s="227">
        <f t="shared" si="51"/>
        <v>150</v>
      </c>
      <c r="Q103" s="228">
        <f t="shared" si="52"/>
        <v>8</v>
      </c>
      <c r="R103" s="228">
        <f t="shared" si="53"/>
        <v>72</v>
      </c>
      <c r="T103">
        <v>509</v>
      </c>
      <c r="U103">
        <v>4686</v>
      </c>
      <c r="V103" t="s">
        <v>483</v>
      </c>
      <c r="W103">
        <v>2263.7910000000002</v>
      </c>
      <c r="X103">
        <v>1264.2460000000001</v>
      </c>
      <c r="Y103">
        <v>1.7909999999999999</v>
      </c>
      <c r="Z103">
        <v>7.5220000000000002</v>
      </c>
      <c r="AA103">
        <v>197.43024700000001</v>
      </c>
      <c r="AB103">
        <v>3.446631</v>
      </c>
      <c r="AC103">
        <v>84.290515999999997</v>
      </c>
      <c r="AD103" s="1">
        <v>480</v>
      </c>
      <c r="AE103">
        <v>8</v>
      </c>
      <c r="AF103">
        <v>72</v>
      </c>
      <c r="AG103">
        <v>76</v>
      </c>
      <c r="AH103">
        <v>11.466282</v>
      </c>
      <c r="AI103">
        <v>1146.5</v>
      </c>
      <c r="AJ103">
        <v>0</v>
      </c>
      <c r="AK103">
        <v>150</v>
      </c>
      <c r="AL103">
        <v>49241</v>
      </c>
      <c r="AM103" t="s">
        <v>484</v>
      </c>
      <c r="AN103" t="s">
        <v>620</v>
      </c>
      <c r="AO103">
        <v>2263.7910000000002</v>
      </c>
      <c r="AR103" t="s">
        <v>119</v>
      </c>
      <c r="AS103" t="s">
        <v>121</v>
      </c>
      <c r="AT103" t="s">
        <v>228</v>
      </c>
      <c r="AU103" t="s">
        <v>483</v>
      </c>
      <c r="AV103" t="s">
        <v>213</v>
      </c>
      <c r="AW103">
        <v>1</v>
      </c>
      <c r="BB103">
        <v>0.81409090909090898</v>
      </c>
      <c r="BC103" t="s">
        <v>67</v>
      </c>
      <c r="BF103" t="s">
        <v>119</v>
      </c>
      <c r="BG103" s="5" t="s">
        <v>121</v>
      </c>
      <c r="BH103" t="s">
        <v>483</v>
      </c>
      <c r="BI103">
        <v>4686</v>
      </c>
      <c r="BJ103">
        <v>1</v>
      </c>
      <c r="BK103" t="s">
        <v>228</v>
      </c>
      <c r="BL103" t="s">
        <v>179</v>
      </c>
      <c r="BM103">
        <v>0.81409090909090898</v>
      </c>
      <c r="BN103" t="s">
        <v>67</v>
      </c>
      <c r="BO103" t="s">
        <v>184</v>
      </c>
      <c r="BP103">
        <v>2263.7910000000002</v>
      </c>
    </row>
    <row r="104" spans="1:68" ht="16.5">
      <c r="A104" s="104" t="str">
        <f t="shared" si="36"/>
        <v>명진교통</v>
      </c>
      <c r="B104" s="105" t="str">
        <f t="shared" si="37"/>
        <v>홍기철</v>
      </c>
      <c r="C104" s="106" t="str">
        <f t="shared" si="38"/>
        <v>B</v>
      </c>
      <c r="D104" s="107">
        <f t="shared" si="39"/>
        <v>0.92439263898464041</v>
      </c>
      <c r="E104" s="108">
        <f t="shared" si="40"/>
        <v>2478</v>
      </c>
      <c r="F104" s="109" t="str">
        <f t="shared" si="41"/>
        <v>565</v>
      </c>
      <c r="G104" s="110" t="str">
        <f t="shared" si="42"/>
        <v>71바5801</v>
      </c>
      <c r="H104" s="111">
        <f t="shared" si="43"/>
        <v>2</v>
      </c>
      <c r="I104" s="112">
        <f t="shared" si="44"/>
        <v>2459.0160000000001</v>
      </c>
      <c r="J104" s="113">
        <f t="shared" si="45"/>
        <v>1.8182221240646331E-2</v>
      </c>
      <c r="K104" s="113">
        <f t="shared" si="46"/>
        <v>0.39183555416260968</v>
      </c>
      <c r="L104" s="113">
        <f t="shared" si="47"/>
        <v>0.16388669288853752</v>
      </c>
      <c r="M104" s="114">
        <f t="shared" si="48"/>
        <v>5.2290000000000001</v>
      </c>
      <c r="N104" s="115">
        <f t="shared" si="49"/>
        <v>0</v>
      </c>
      <c r="O104" s="115">
        <f t="shared" si="50"/>
        <v>3.9853339709867686</v>
      </c>
      <c r="P104" s="229">
        <f t="shared" si="51"/>
        <v>100</v>
      </c>
      <c r="Q104" s="230">
        <f t="shared" si="52"/>
        <v>0</v>
      </c>
      <c r="R104" s="230">
        <f t="shared" si="53"/>
        <v>98</v>
      </c>
      <c r="T104">
        <v>509</v>
      </c>
      <c r="U104">
        <v>2478</v>
      </c>
      <c r="V104" t="s">
        <v>485</v>
      </c>
      <c r="W104">
        <v>2459.0160000000001</v>
      </c>
      <c r="X104">
        <v>1210.615</v>
      </c>
      <c r="Y104">
        <v>2.0310000000000001</v>
      </c>
      <c r="Z104">
        <v>5.2290000000000001</v>
      </c>
      <c r="AA104">
        <v>208.992727</v>
      </c>
      <c r="AB104">
        <v>3.7999520000000002</v>
      </c>
      <c r="AC104">
        <v>81.890781000000004</v>
      </c>
      <c r="AD104" s="1">
        <v>403</v>
      </c>
      <c r="AE104">
        <v>0</v>
      </c>
      <c r="AF104">
        <v>98</v>
      </c>
      <c r="AG104">
        <v>77</v>
      </c>
      <c r="AH104">
        <v>11.766036</v>
      </c>
      <c r="AI104">
        <v>180.2</v>
      </c>
      <c r="AJ104">
        <v>0</v>
      </c>
      <c r="AK104">
        <v>100</v>
      </c>
      <c r="AL104">
        <v>35870</v>
      </c>
      <c r="AM104" t="s">
        <v>486</v>
      </c>
      <c r="AN104" t="s">
        <v>621</v>
      </c>
      <c r="AO104">
        <v>2248.3090000000002</v>
      </c>
      <c r="AR104" t="s">
        <v>119</v>
      </c>
      <c r="AS104" t="s">
        <v>121</v>
      </c>
      <c r="AT104" t="s">
        <v>223</v>
      </c>
      <c r="AU104" t="s">
        <v>485</v>
      </c>
      <c r="AV104" t="s">
        <v>213</v>
      </c>
      <c r="AW104">
        <v>2</v>
      </c>
      <c r="BB104">
        <v>0.92439263898464041</v>
      </c>
      <c r="BC104" t="s">
        <v>68</v>
      </c>
      <c r="BF104" t="s">
        <v>119</v>
      </c>
      <c r="BG104" t="s">
        <v>121</v>
      </c>
      <c r="BH104" t="s">
        <v>485</v>
      </c>
      <c r="BI104">
        <v>2478</v>
      </c>
      <c r="BJ104">
        <v>2</v>
      </c>
      <c r="BK104" t="s">
        <v>223</v>
      </c>
      <c r="BL104" t="s">
        <v>226</v>
      </c>
      <c r="BM104">
        <v>0.92439263898464041</v>
      </c>
      <c r="BN104" t="s">
        <v>68</v>
      </c>
      <c r="BO104" t="s">
        <v>180</v>
      </c>
      <c r="BP104">
        <v>2459.0160000000001</v>
      </c>
    </row>
    <row r="105" spans="1:68" ht="16.5">
      <c r="A105" s="121" t="str">
        <f t="shared" si="36"/>
        <v>명진교통</v>
      </c>
      <c r="B105" s="122" t="str">
        <f t="shared" si="37"/>
        <v>홍삼유</v>
      </c>
      <c r="C105" s="123" t="str">
        <f t="shared" si="38"/>
        <v>D</v>
      </c>
      <c r="D105" s="124">
        <f t="shared" si="39"/>
        <v>0.81246858651463183</v>
      </c>
      <c r="E105" s="125">
        <f t="shared" si="40"/>
        <v>9793</v>
      </c>
      <c r="F105" s="126" t="str">
        <f t="shared" si="41"/>
        <v>592</v>
      </c>
      <c r="G105" s="127" t="str">
        <f t="shared" si="42"/>
        <v>71바5363</v>
      </c>
      <c r="H105" s="128">
        <f t="shared" si="43"/>
        <v>2</v>
      </c>
      <c r="I105" s="129">
        <f t="shared" si="44"/>
        <v>958.14300000000003</v>
      </c>
      <c r="J105" s="130">
        <f t="shared" si="45"/>
        <v>2.7362584231647866E-2</v>
      </c>
      <c r="K105" s="130">
        <f t="shared" si="46"/>
        <v>0.41383343203708545</v>
      </c>
      <c r="L105" s="130">
        <f t="shared" si="47"/>
        <v>0.14298491978754738</v>
      </c>
      <c r="M105" s="131">
        <f t="shared" si="48"/>
        <v>14.555</v>
      </c>
      <c r="N105" s="132">
        <f t="shared" si="49"/>
        <v>3.2354251922729698</v>
      </c>
      <c r="O105" s="132">
        <f t="shared" si="50"/>
        <v>14.71596619711254</v>
      </c>
      <c r="P105" s="227">
        <f t="shared" si="51"/>
        <v>47</v>
      </c>
      <c r="Q105" s="228">
        <f t="shared" si="52"/>
        <v>31</v>
      </c>
      <c r="R105" s="228">
        <f t="shared" si="53"/>
        <v>141</v>
      </c>
      <c r="T105">
        <v>509</v>
      </c>
      <c r="U105">
        <v>9793</v>
      </c>
      <c r="V105" t="s">
        <v>487</v>
      </c>
      <c r="W105">
        <v>958.14300000000003</v>
      </c>
      <c r="X105">
        <v>439.73899999999998</v>
      </c>
      <c r="Y105">
        <v>2.1789999999999998</v>
      </c>
      <c r="Z105">
        <v>14.555</v>
      </c>
      <c r="AA105">
        <v>72.472759999999994</v>
      </c>
      <c r="AB105">
        <v>1.983042</v>
      </c>
      <c r="AC105">
        <v>29.991651000000001</v>
      </c>
      <c r="AD105" s="1">
        <v>137</v>
      </c>
      <c r="AE105">
        <v>31</v>
      </c>
      <c r="AF105">
        <v>141</v>
      </c>
      <c r="AG105">
        <v>78</v>
      </c>
      <c r="AH105">
        <v>13.220732</v>
      </c>
      <c r="AI105">
        <v>380</v>
      </c>
      <c r="AJ105">
        <v>0</v>
      </c>
      <c r="AK105">
        <v>47</v>
      </c>
      <c r="AL105">
        <v>15509</v>
      </c>
      <c r="AM105" t="s">
        <v>488</v>
      </c>
      <c r="AN105" t="s">
        <v>622</v>
      </c>
      <c r="AO105">
        <v>843.93299999999999</v>
      </c>
      <c r="AR105" t="s">
        <v>119</v>
      </c>
      <c r="AS105" t="s">
        <v>124</v>
      </c>
      <c r="AT105" t="s">
        <v>277</v>
      </c>
      <c r="AU105" t="s">
        <v>487</v>
      </c>
      <c r="AV105" t="s">
        <v>48</v>
      </c>
      <c r="AW105">
        <v>2</v>
      </c>
      <c r="BB105">
        <v>0.81246858651463183</v>
      </c>
      <c r="BC105" t="s">
        <v>67</v>
      </c>
      <c r="BF105" t="s">
        <v>119</v>
      </c>
      <c r="BG105" t="s">
        <v>124</v>
      </c>
      <c r="BH105" t="s">
        <v>487</v>
      </c>
      <c r="BI105">
        <v>9793</v>
      </c>
      <c r="BJ105">
        <v>2</v>
      </c>
      <c r="BK105" t="s">
        <v>277</v>
      </c>
      <c r="BL105" t="s">
        <v>264</v>
      </c>
      <c r="BM105">
        <v>0.81246858651463183</v>
      </c>
      <c r="BN105" t="s">
        <v>67</v>
      </c>
      <c r="BO105" t="s">
        <v>184</v>
      </c>
      <c r="BP105">
        <v>958.14300000000003</v>
      </c>
    </row>
    <row r="106" spans="1:68" ht="16.5">
      <c r="A106" s="104" t="str">
        <f t="shared" si="36"/>
        <v>명진교통</v>
      </c>
      <c r="B106" s="105" t="str">
        <f t="shared" si="37"/>
        <v>홍승표</v>
      </c>
      <c r="C106" s="106" t="str">
        <f t="shared" si="38"/>
        <v>B</v>
      </c>
      <c r="D106" s="107">
        <f t="shared" si="39"/>
        <v>0.92046367259567796</v>
      </c>
      <c r="E106" s="108">
        <f t="shared" si="40"/>
        <v>519</v>
      </c>
      <c r="F106" s="109" t="str">
        <f t="shared" si="41"/>
        <v>585</v>
      </c>
      <c r="G106" s="110" t="str">
        <f t="shared" si="42"/>
        <v>71바7255</v>
      </c>
      <c r="H106" s="111">
        <f t="shared" si="43"/>
        <v>3</v>
      </c>
      <c r="I106" s="112">
        <f t="shared" si="44"/>
        <v>2154.547</v>
      </c>
      <c r="J106" s="113">
        <f t="shared" si="45"/>
        <v>3.2476012738376601E-2</v>
      </c>
      <c r="K106" s="113">
        <f t="shared" si="46"/>
        <v>0.3632794761531935</v>
      </c>
      <c r="L106" s="113">
        <f t="shared" si="47"/>
        <v>0.17637118150590356</v>
      </c>
      <c r="M106" s="114">
        <f t="shared" si="48"/>
        <v>11.385999999999999</v>
      </c>
      <c r="N106" s="115">
        <f t="shared" si="49"/>
        <v>0</v>
      </c>
      <c r="O106" s="115">
        <f t="shared" si="50"/>
        <v>3.8059044430221296</v>
      </c>
      <c r="P106" s="229">
        <f t="shared" si="51"/>
        <v>10</v>
      </c>
      <c r="Q106" s="230">
        <f t="shared" si="52"/>
        <v>0</v>
      </c>
      <c r="R106" s="230">
        <f t="shared" si="53"/>
        <v>82</v>
      </c>
      <c r="T106">
        <v>509</v>
      </c>
      <c r="U106">
        <v>519</v>
      </c>
      <c r="V106" t="s">
        <v>489</v>
      </c>
      <c r="W106">
        <v>2154.547</v>
      </c>
      <c r="X106">
        <v>936.36</v>
      </c>
      <c r="Y106">
        <v>2.3010000000000002</v>
      </c>
      <c r="Z106">
        <v>11.385999999999999</v>
      </c>
      <c r="AA106">
        <v>164.144935</v>
      </c>
      <c r="AB106">
        <v>5.3307729999999998</v>
      </c>
      <c r="AC106">
        <v>59.630485999999998</v>
      </c>
      <c r="AD106" s="1">
        <v>380</v>
      </c>
      <c r="AE106">
        <v>0</v>
      </c>
      <c r="AF106">
        <v>82</v>
      </c>
      <c r="AG106">
        <v>68</v>
      </c>
      <c r="AH106">
        <v>13.125881</v>
      </c>
      <c r="AI106">
        <v>38.1</v>
      </c>
      <c r="AJ106">
        <v>0</v>
      </c>
      <c r="AK106">
        <v>10</v>
      </c>
      <c r="AL106">
        <v>1911</v>
      </c>
      <c r="AM106" t="s">
        <v>490</v>
      </c>
      <c r="AN106" t="s">
        <v>623</v>
      </c>
      <c r="AO106">
        <v>1955.211</v>
      </c>
      <c r="AR106" t="s">
        <v>119</v>
      </c>
      <c r="AS106" t="s">
        <v>122</v>
      </c>
      <c r="AT106" t="s">
        <v>241</v>
      </c>
      <c r="AU106" t="s">
        <v>489</v>
      </c>
      <c r="AV106" t="s">
        <v>48</v>
      </c>
      <c r="AW106">
        <v>3</v>
      </c>
      <c r="BB106">
        <v>0.92046367259567796</v>
      </c>
      <c r="BC106" t="s">
        <v>68</v>
      </c>
      <c r="BF106" t="s">
        <v>119</v>
      </c>
      <c r="BG106" t="s">
        <v>122</v>
      </c>
      <c r="BH106" t="s">
        <v>489</v>
      </c>
      <c r="BI106">
        <v>519</v>
      </c>
      <c r="BJ106">
        <v>3</v>
      </c>
      <c r="BK106" t="s">
        <v>241</v>
      </c>
      <c r="BL106" t="s">
        <v>242</v>
      </c>
      <c r="BM106">
        <v>0.92046367259567796</v>
      </c>
      <c r="BN106" t="s">
        <v>68</v>
      </c>
      <c r="BO106" t="s">
        <v>180</v>
      </c>
      <c r="BP106">
        <v>2154.547</v>
      </c>
    </row>
    <row r="107" spans="1:68" ht="16.5">
      <c r="A107" s="121" t="str">
        <f t="shared" si="36"/>
        <v>명진교통</v>
      </c>
      <c r="B107" s="122" t="str">
        <f t="shared" si="37"/>
        <v>황남규</v>
      </c>
      <c r="C107" s="123" t="str">
        <f t="shared" si="38"/>
        <v>D</v>
      </c>
      <c r="D107" s="124">
        <f t="shared" si="39"/>
        <v>0.80677099524275608</v>
      </c>
      <c r="E107" s="125">
        <f t="shared" si="40"/>
        <v>869</v>
      </c>
      <c r="F107" s="126" t="str">
        <f t="shared" si="41"/>
        <v>585</v>
      </c>
      <c r="G107" s="127" t="str">
        <f t="shared" si="42"/>
        <v>71바7255</v>
      </c>
      <c r="H107" s="128">
        <f t="shared" si="43"/>
        <v>3</v>
      </c>
      <c r="I107" s="129">
        <f t="shared" si="44"/>
        <v>470.68299999999999</v>
      </c>
      <c r="J107" s="130">
        <f t="shared" si="45"/>
        <v>2.0616999899936286E-2</v>
      </c>
      <c r="K107" s="130">
        <f t="shared" si="46"/>
        <v>0.37838041462506355</v>
      </c>
      <c r="L107" s="130">
        <f t="shared" si="47"/>
        <v>6.373716492841254E-2</v>
      </c>
      <c r="M107" s="131">
        <f t="shared" si="48"/>
        <v>12.989000000000001</v>
      </c>
      <c r="N107" s="132">
        <f t="shared" si="49"/>
        <v>0.2124572164280418</v>
      </c>
      <c r="O107" s="132">
        <f t="shared" si="50"/>
        <v>14.02217628425076</v>
      </c>
      <c r="P107" s="227">
        <f t="shared" si="51"/>
        <v>5</v>
      </c>
      <c r="Q107" s="228">
        <f t="shared" si="52"/>
        <v>1</v>
      </c>
      <c r="R107" s="228">
        <f t="shared" si="53"/>
        <v>66</v>
      </c>
      <c r="T107">
        <v>509</v>
      </c>
      <c r="U107">
        <v>869</v>
      </c>
      <c r="V107" t="s">
        <v>624</v>
      </c>
      <c r="W107">
        <v>470.68299999999999</v>
      </c>
      <c r="X107">
        <v>232.274</v>
      </c>
      <c r="Y107">
        <v>2.0259999999999998</v>
      </c>
      <c r="Z107">
        <v>12.989000000000001</v>
      </c>
      <c r="AA107">
        <v>36.646650999999999</v>
      </c>
      <c r="AB107">
        <v>0.75554399999999999</v>
      </c>
      <c r="AC107">
        <v>13.866375</v>
      </c>
      <c r="AD107" s="1">
        <v>30</v>
      </c>
      <c r="AE107">
        <v>1</v>
      </c>
      <c r="AF107">
        <v>66</v>
      </c>
      <c r="AG107">
        <v>75</v>
      </c>
      <c r="AH107">
        <v>12.843819999999999</v>
      </c>
      <c r="AI107">
        <v>44.1</v>
      </c>
      <c r="AJ107">
        <v>0</v>
      </c>
      <c r="AK107">
        <v>5</v>
      </c>
      <c r="AL107">
        <v>1116</v>
      </c>
      <c r="AM107" t="s">
        <v>625</v>
      </c>
      <c r="AN107" t="s">
        <v>626</v>
      </c>
      <c r="AO107">
        <v>303.34100000000001</v>
      </c>
      <c r="AR107" t="s">
        <v>119</v>
      </c>
      <c r="AS107" t="s">
        <v>122</v>
      </c>
      <c r="AT107" t="s">
        <v>241</v>
      </c>
      <c r="AU107" t="s">
        <v>624</v>
      </c>
      <c r="AV107" t="s">
        <v>48</v>
      </c>
      <c r="AW107">
        <v>3</v>
      </c>
      <c r="BB107">
        <v>0.80677099524275608</v>
      </c>
      <c r="BC107" t="s">
        <v>67</v>
      </c>
      <c r="BF107" t="s">
        <v>119</v>
      </c>
      <c r="BG107" s="5" t="s">
        <v>122</v>
      </c>
      <c r="BH107" t="s">
        <v>624</v>
      </c>
      <c r="BI107">
        <v>869</v>
      </c>
      <c r="BJ107">
        <v>3</v>
      </c>
      <c r="BK107" t="s">
        <v>241</v>
      </c>
      <c r="BL107" t="s">
        <v>242</v>
      </c>
      <c r="BM107">
        <v>0.80677099524275608</v>
      </c>
      <c r="BN107" t="s">
        <v>67</v>
      </c>
      <c r="BO107" t="s">
        <v>184</v>
      </c>
      <c r="BP107">
        <v>470.68299999999999</v>
      </c>
    </row>
    <row r="108" spans="1:68" ht="16.5">
      <c r="A108" s="104" t="str">
        <f t="shared" si="36"/>
        <v>명진교통</v>
      </c>
      <c r="B108" s="105" t="str">
        <f t="shared" si="37"/>
        <v>황도성</v>
      </c>
      <c r="C108" s="106" t="str">
        <f t="shared" si="38"/>
        <v>C</v>
      </c>
      <c r="D108" s="107">
        <f t="shared" si="39"/>
        <v>0.89944206129410298</v>
      </c>
      <c r="E108" s="108">
        <f t="shared" si="40"/>
        <v>6469</v>
      </c>
      <c r="F108" s="109" t="str">
        <f t="shared" si="41"/>
        <v>585</v>
      </c>
      <c r="G108" s="110" t="str">
        <f t="shared" si="42"/>
        <v>71바7257</v>
      </c>
      <c r="H108" s="111">
        <f t="shared" si="43"/>
        <v>4</v>
      </c>
      <c r="I108" s="112">
        <f t="shared" si="44"/>
        <v>610.95600000000002</v>
      </c>
      <c r="J108" s="113">
        <f t="shared" si="45"/>
        <v>2.1846947873603497E-2</v>
      </c>
      <c r="K108" s="113">
        <f t="shared" si="46"/>
        <v>0.33296834944133796</v>
      </c>
      <c r="L108" s="113">
        <f t="shared" si="47"/>
        <v>0.18004569887193186</v>
      </c>
      <c r="M108" s="114">
        <f t="shared" si="48"/>
        <v>9.6419999999999995</v>
      </c>
      <c r="N108" s="115">
        <f t="shared" si="49"/>
        <v>0</v>
      </c>
      <c r="O108" s="115">
        <f t="shared" si="50"/>
        <v>1.9641348967847112</v>
      </c>
      <c r="P108" s="229">
        <f t="shared" si="51"/>
        <v>2</v>
      </c>
      <c r="Q108" s="230">
        <f t="shared" si="52"/>
        <v>0</v>
      </c>
      <c r="R108" s="230">
        <f t="shared" si="53"/>
        <v>12</v>
      </c>
      <c r="T108">
        <v>509</v>
      </c>
      <c r="U108">
        <v>6469</v>
      </c>
      <c r="V108" t="s">
        <v>491</v>
      </c>
      <c r="W108">
        <v>610.95600000000002</v>
      </c>
      <c r="X108">
        <v>270.56099999999998</v>
      </c>
      <c r="Y108">
        <v>2.258</v>
      </c>
      <c r="Z108">
        <v>9.6419999999999995</v>
      </c>
      <c r="AA108">
        <v>45.962758999999998</v>
      </c>
      <c r="AB108">
        <v>1.004146</v>
      </c>
      <c r="AC108">
        <v>15.304144000000001</v>
      </c>
      <c r="AD108" s="1">
        <v>110</v>
      </c>
      <c r="AE108">
        <v>0</v>
      </c>
      <c r="AF108">
        <v>12</v>
      </c>
      <c r="AG108">
        <v>66</v>
      </c>
      <c r="AH108">
        <v>13.292413</v>
      </c>
      <c r="AI108">
        <v>21.5</v>
      </c>
      <c r="AJ108">
        <v>0</v>
      </c>
      <c r="AK108">
        <v>2</v>
      </c>
      <c r="AL108">
        <v>131</v>
      </c>
      <c r="AM108" t="s">
        <v>492</v>
      </c>
      <c r="AN108" t="s">
        <v>627</v>
      </c>
      <c r="AO108">
        <v>206.19</v>
      </c>
      <c r="AR108" t="s">
        <v>119</v>
      </c>
      <c r="AS108" t="s">
        <v>122</v>
      </c>
      <c r="AT108" t="s">
        <v>242</v>
      </c>
      <c r="AU108" t="s">
        <v>491</v>
      </c>
      <c r="AV108" t="s">
        <v>48</v>
      </c>
      <c r="AW108">
        <v>4</v>
      </c>
      <c r="BB108">
        <v>0.89944206129410298</v>
      </c>
      <c r="BC108" t="s">
        <v>69</v>
      </c>
      <c r="BF108" t="s">
        <v>119</v>
      </c>
      <c r="BG108" t="s">
        <v>122</v>
      </c>
      <c r="BH108" t="s">
        <v>491</v>
      </c>
      <c r="BI108">
        <v>6469</v>
      </c>
      <c r="BJ108">
        <v>4</v>
      </c>
      <c r="BK108" t="s">
        <v>242</v>
      </c>
      <c r="BL108" t="s">
        <v>246</v>
      </c>
      <c r="BM108">
        <v>0.89944206129410298</v>
      </c>
      <c r="BN108" t="s">
        <v>69</v>
      </c>
      <c r="BO108" t="s">
        <v>182</v>
      </c>
      <c r="BP108">
        <v>610.95600000000002</v>
      </c>
    </row>
    <row r="109" spans="1:68" ht="16.5">
      <c r="A109" s="121" t="str">
        <f t="shared" si="36"/>
        <v>명진교통</v>
      </c>
      <c r="B109" s="122" t="str">
        <f t="shared" si="37"/>
        <v>황운용</v>
      </c>
      <c r="C109" s="123" t="str">
        <f t="shared" si="38"/>
        <v>C</v>
      </c>
      <c r="D109" s="124">
        <f t="shared" si="39"/>
        <v>0.89181818181818173</v>
      </c>
      <c r="E109" s="125">
        <f t="shared" si="40"/>
        <v>1737</v>
      </c>
      <c r="F109" s="126" t="str">
        <f t="shared" si="41"/>
        <v>522</v>
      </c>
      <c r="G109" s="127" t="str">
        <f t="shared" si="42"/>
        <v>71바5713</v>
      </c>
      <c r="H109" s="128">
        <f t="shared" si="43"/>
        <v>1</v>
      </c>
      <c r="I109" s="129">
        <f t="shared" si="44"/>
        <v>2853.4839999999999</v>
      </c>
      <c r="J109" s="130">
        <f t="shared" si="45"/>
        <v>1.3883583271960443E-2</v>
      </c>
      <c r="K109" s="130">
        <f t="shared" si="46"/>
        <v>0.47110255121824379</v>
      </c>
      <c r="L109" s="130">
        <f t="shared" si="47"/>
        <v>0.1850369583288359</v>
      </c>
      <c r="M109" s="131">
        <f t="shared" si="48"/>
        <v>14.984</v>
      </c>
      <c r="N109" s="132">
        <f t="shared" si="49"/>
        <v>0.21026927082822264</v>
      </c>
      <c r="O109" s="132">
        <f t="shared" si="50"/>
        <v>7.4295142359305331</v>
      </c>
      <c r="P109" s="227">
        <f t="shared" si="51"/>
        <v>146</v>
      </c>
      <c r="Q109" s="228">
        <f t="shared" si="52"/>
        <v>6</v>
      </c>
      <c r="R109" s="228">
        <f t="shared" si="53"/>
        <v>212</v>
      </c>
      <c r="T109">
        <v>509</v>
      </c>
      <c r="U109">
        <v>1737</v>
      </c>
      <c r="V109" t="s">
        <v>493</v>
      </c>
      <c r="W109">
        <v>2853.4839999999999</v>
      </c>
      <c r="X109">
        <v>1454.28</v>
      </c>
      <c r="Y109">
        <v>1.962</v>
      </c>
      <c r="Z109">
        <v>14.984</v>
      </c>
      <c r="AA109">
        <v>231.167483</v>
      </c>
      <c r="AB109">
        <v>3.2094330000000002</v>
      </c>
      <c r="AC109">
        <v>108.90359100000001</v>
      </c>
      <c r="AD109" s="1">
        <v>528</v>
      </c>
      <c r="AE109">
        <v>6</v>
      </c>
      <c r="AF109">
        <v>212</v>
      </c>
      <c r="AG109">
        <v>90</v>
      </c>
      <c r="AH109">
        <v>12.343794000000001</v>
      </c>
      <c r="AI109">
        <v>3386.7</v>
      </c>
      <c r="AJ109">
        <v>35.200000000000003</v>
      </c>
      <c r="AK109">
        <v>146</v>
      </c>
      <c r="AL109">
        <v>97975</v>
      </c>
      <c r="AM109" t="s">
        <v>494</v>
      </c>
      <c r="AN109" t="s">
        <v>628</v>
      </c>
      <c r="AO109">
        <v>2853.4839999999999</v>
      </c>
      <c r="AR109" t="s">
        <v>119</v>
      </c>
      <c r="AS109" t="s">
        <v>120</v>
      </c>
      <c r="AT109" t="s">
        <v>216</v>
      </c>
      <c r="AU109" t="s">
        <v>493</v>
      </c>
      <c r="AV109" t="s">
        <v>48</v>
      </c>
      <c r="AW109">
        <v>1</v>
      </c>
      <c r="BB109">
        <v>0.89181818181818173</v>
      </c>
      <c r="BC109" t="s">
        <v>69</v>
      </c>
      <c r="BF109" t="s">
        <v>119</v>
      </c>
      <c r="BG109" t="s">
        <v>120</v>
      </c>
      <c r="BH109" t="s">
        <v>493</v>
      </c>
      <c r="BI109">
        <v>1737</v>
      </c>
      <c r="BJ109">
        <v>1</v>
      </c>
      <c r="BK109" t="s">
        <v>216</v>
      </c>
      <c r="BL109" t="s">
        <v>179</v>
      </c>
      <c r="BM109">
        <v>0.89181818181818173</v>
      </c>
      <c r="BN109" t="s">
        <v>69</v>
      </c>
      <c r="BO109" t="s">
        <v>182</v>
      </c>
      <c r="BP109">
        <v>2853.4839999999999</v>
      </c>
    </row>
  </sheetData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09">
    <cfRule type="containsText" dxfId="33" priority="1" operator="containsText" text="F">
      <formula>NOT(ISERROR(SEARCH("F",C5)))</formula>
    </cfRule>
    <cfRule type="containsText" dxfId="32" priority="2" operator="containsText" text="D">
      <formula>NOT(ISERROR(SEARCH("D",C5)))</formula>
    </cfRule>
    <cfRule type="containsText" dxfId="31" priority="3" operator="containsText" text="C">
      <formula>NOT(ISERROR(SEARCH("C",C5)))</formula>
    </cfRule>
    <cfRule type="containsText" dxfId="30" priority="4" operator="containsText" text="B">
      <formula>NOT(ISERROR(SEARCH("B",C5)))</formula>
    </cfRule>
    <cfRule type="containsText" dxfId="29" priority="5" operator="containsText" text="A">
      <formula>NOT(ISERROR(SEARCH("A",C5)))</formula>
    </cfRule>
    <cfRule type="containsText" dxfId="2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0"/>
      <c r="C1" s="96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629</v>
      </c>
      <c r="B2" s="31"/>
      <c r="C2" s="95"/>
      <c r="D2" s="102"/>
      <c r="E2" s="10"/>
      <c r="F2" s="34"/>
      <c r="G2" s="10"/>
      <c r="H2" s="10"/>
      <c r="I2" s="10"/>
      <c r="J2" s="10"/>
    </row>
    <row r="4" spans="1:18" ht="26.25">
      <c r="A4" s="231" t="s">
        <v>630</v>
      </c>
      <c r="B4" s="32"/>
      <c r="C4" s="97"/>
      <c r="D4" s="101"/>
      <c r="E4" s="11"/>
      <c r="F4" s="8"/>
      <c r="H4" s="11"/>
    </row>
    <row r="5" spans="1:18" ht="26.25">
      <c r="A5" s="167" t="s">
        <v>631</v>
      </c>
    </row>
    <row r="6" spans="1:18" ht="17.25">
      <c r="A6" s="168" t="s">
        <v>632</v>
      </c>
    </row>
    <row r="7" spans="1:18" ht="17.25">
      <c r="A7" s="168"/>
    </row>
    <row r="8" spans="1:18" ht="17.25">
      <c r="A8" s="170" t="s">
        <v>202</v>
      </c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</row>
    <row r="9" spans="1:18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</row>
    <row r="10" spans="1:18">
      <c r="A10" s="171" t="s">
        <v>633</v>
      </c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</row>
    <row r="11" spans="1:18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</row>
    <row r="13" spans="1:18" ht="37.5" customHeight="1">
      <c r="A13" s="243" t="s">
        <v>0</v>
      </c>
      <c r="B13" s="244" t="s">
        <v>74</v>
      </c>
      <c r="C13" s="245" t="s">
        <v>65</v>
      </c>
      <c r="D13" s="245" t="s">
        <v>163</v>
      </c>
      <c r="E13" s="246" t="s">
        <v>149</v>
      </c>
      <c r="F13" s="244" t="s">
        <v>154</v>
      </c>
      <c r="G13" s="246" t="s">
        <v>152</v>
      </c>
      <c r="H13" s="246" t="s">
        <v>156</v>
      </c>
      <c r="I13" s="247" t="s">
        <v>158</v>
      </c>
      <c r="J13" s="246" t="s">
        <v>11</v>
      </c>
      <c r="K13" s="246" t="s">
        <v>12</v>
      </c>
      <c r="L13" s="246" t="s">
        <v>13</v>
      </c>
      <c r="M13" s="246" t="s">
        <v>106</v>
      </c>
      <c r="N13" s="246" t="s">
        <v>6</v>
      </c>
      <c r="O13" s="246" t="s">
        <v>7</v>
      </c>
      <c r="P13" s="246" t="s">
        <v>185</v>
      </c>
      <c r="Q13" s="248" t="s">
        <v>187</v>
      </c>
      <c r="R13" s="248" t="s">
        <v>188</v>
      </c>
    </row>
    <row r="14" spans="1:18" ht="16.5">
      <c r="A14" s="249" t="s">
        <v>119</v>
      </c>
      <c r="B14" s="250" t="s">
        <v>297</v>
      </c>
      <c r="C14" s="251" t="s">
        <v>70</v>
      </c>
      <c r="D14" s="252">
        <v>0.77434692320414522</v>
      </c>
      <c r="E14" s="253">
        <v>7476</v>
      </c>
      <c r="F14" s="254" t="s">
        <v>124</v>
      </c>
      <c r="G14" s="262" t="s">
        <v>264</v>
      </c>
      <c r="H14" s="255">
        <v>3</v>
      </c>
      <c r="I14" s="256">
        <v>973.01499999999999</v>
      </c>
      <c r="J14" s="257">
        <v>2.7069341542784311E-2</v>
      </c>
      <c r="K14" s="257">
        <v>0.41763704286223025</v>
      </c>
      <c r="L14" s="257">
        <v>0.23329547848697091</v>
      </c>
      <c r="M14" s="258">
        <v>16.058</v>
      </c>
      <c r="N14" s="259">
        <v>1.3360534010267058</v>
      </c>
      <c r="O14" s="259">
        <v>62.177869817012073</v>
      </c>
      <c r="P14" s="260">
        <v>28</v>
      </c>
      <c r="Q14" s="261">
        <v>13</v>
      </c>
      <c r="R14" s="261">
        <v>605</v>
      </c>
    </row>
    <row r="15" spans="1:18" ht="16.5">
      <c r="A15" s="249" t="s">
        <v>119</v>
      </c>
      <c r="B15" s="250" t="s">
        <v>303</v>
      </c>
      <c r="C15" s="251" t="s">
        <v>70</v>
      </c>
      <c r="D15" s="252">
        <v>0.78454545454545443</v>
      </c>
      <c r="E15" s="253">
        <v>8234</v>
      </c>
      <c r="F15" s="254" t="s">
        <v>121</v>
      </c>
      <c r="G15" s="262" t="s">
        <v>232</v>
      </c>
      <c r="H15" s="255">
        <v>1</v>
      </c>
      <c r="I15" s="256">
        <v>1036.962</v>
      </c>
      <c r="J15" s="257">
        <v>2.0386038844407088E-2</v>
      </c>
      <c r="K15" s="257">
        <v>0.41065371998490813</v>
      </c>
      <c r="L15" s="257">
        <v>0.10197641843425793</v>
      </c>
      <c r="M15" s="258">
        <v>9.6020000000000003</v>
      </c>
      <c r="N15" s="259">
        <v>0.19287109845876704</v>
      </c>
      <c r="O15" s="259">
        <v>15.429687876701365</v>
      </c>
      <c r="P15" s="260">
        <v>49</v>
      </c>
      <c r="Q15" s="261">
        <v>2</v>
      </c>
      <c r="R15" s="261">
        <v>160</v>
      </c>
    </row>
    <row r="16" spans="1:18" ht="16.5">
      <c r="A16" s="249" t="s">
        <v>119</v>
      </c>
      <c r="B16" s="250" t="s">
        <v>305</v>
      </c>
      <c r="C16" s="251" t="s">
        <v>67</v>
      </c>
      <c r="D16" s="252">
        <v>0.84474129135779918</v>
      </c>
      <c r="E16" s="253">
        <v>3244</v>
      </c>
      <c r="F16" s="254" t="s">
        <v>122</v>
      </c>
      <c r="G16" s="262" t="s">
        <v>241</v>
      </c>
      <c r="H16" s="255">
        <v>2</v>
      </c>
      <c r="I16" s="256">
        <v>2320.8440000000001</v>
      </c>
      <c r="J16" s="257">
        <v>3.4795736961314785E-2</v>
      </c>
      <c r="K16" s="257">
        <v>0.36087101568974922</v>
      </c>
      <c r="L16" s="257">
        <v>0.22577993178343739</v>
      </c>
      <c r="M16" s="258">
        <v>12.978</v>
      </c>
      <c r="N16" s="259">
        <v>0</v>
      </c>
      <c r="O16" s="259">
        <v>1.6373353831623323</v>
      </c>
      <c r="P16" s="260">
        <v>13</v>
      </c>
      <c r="Q16" s="261">
        <v>0</v>
      </c>
      <c r="R16" s="261">
        <v>38</v>
      </c>
    </row>
    <row r="17" spans="1:18" ht="16.5">
      <c r="A17" s="249" t="s">
        <v>119</v>
      </c>
      <c r="B17" s="250" t="s">
        <v>307</v>
      </c>
      <c r="C17" s="251" t="s">
        <v>70</v>
      </c>
      <c r="D17" s="252">
        <v>0.78841848919179125</v>
      </c>
      <c r="E17" s="253">
        <v>4187</v>
      </c>
      <c r="F17" s="254" t="s">
        <v>122</v>
      </c>
      <c r="G17" s="262" t="s">
        <v>246</v>
      </c>
      <c r="H17" s="255">
        <v>2</v>
      </c>
      <c r="I17" s="256">
        <v>2011.943</v>
      </c>
      <c r="J17" s="257">
        <v>3.3893253285933157E-2</v>
      </c>
      <c r="K17" s="257">
        <v>0.43042357186564395</v>
      </c>
      <c r="L17" s="257">
        <v>8.7477627348289691E-2</v>
      </c>
      <c r="M17" s="258">
        <v>12.901999999999999</v>
      </c>
      <c r="N17" s="259">
        <v>0</v>
      </c>
      <c r="O17" s="259">
        <v>7.7536987876893138</v>
      </c>
      <c r="P17" s="260">
        <v>69</v>
      </c>
      <c r="Q17" s="261">
        <v>0</v>
      </c>
      <c r="R17" s="261">
        <v>156</v>
      </c>
    </row>
    <row r="18" spans="1:18" ht="16.5">
      <c r="A18" s="249" t="s">
        <v>119</v>
      </c>
      <c r="B18" s="250" t="s">
        <v>309</v>
      </c>
      <c r="C18" s="251" t="s">
        <v>67</v>
      </c>
      <c r="D18" s="252">
        <v>0.82619047619047625</v>
      </c>
      <c r="E18" s="253">
        <v>8205</v>
      </c>
      <c r="F18" s="254" t="s">
        <v>120</v>
      </c>
      <c r="G18" s="262" t="s">
        <v>209</v>
      </c>
      <c r="H18" s="255">
        <v>1</v>
      </c>
      <c r="I18" s="256">
        <v>2568.0140000000001</v>
      </c>
      <c r="J18" s="257">
        <v>1.9929652339323559E-3</v>
      </c>
      <c r="K18" s="257">
        <v>0.45883359498903681</v>
      </c>
      <c r="L18" s="257">
        <v>0.25077744903259874</v>
      </c>
      <c r="M18" s="258">
        <v>16.771000000000001</v>
      </c>
      <c r="N18" s="259">
        <v>0</v>
      </c>
      <c r="O18" s="259">
        <v>6.8535451909530085</v>
      </c>
      <c r="P18" s="260">
        <v>129</v>
      </c>
      <c r="Q18" s="261">
        <v>0</v>
      </c>
      <c r="R18" s="261">
        <v>176</v>
      </c>
    </row>
    <row r="19" spans="1:18" ht="16.5">
      <c r="A19" s="249" t="s">
        <v>119</v>
      </c>
      <c r="B19" s="250" t="s">
        <v>311</v>
      </c>
      <c r="C19" s="251" t="s">
        <v>67</v>
      </c>
      <c r="D19" s="252">
        <v>0.84681264784244481</v>
      </c>
      <c r="E19" s="253">
        <v>2293</v>
      </c>
      <c r="F19" s="254" t="s">
        <v>121</v>
      </c>
      <c r="G19" s="262" t="s">
        <v>230</v>
      </c>
      <c r="H19" s="255">
        <v>5</v>
      </c>
      <c r="I19" s="256">
        <v>1176.6979999999999</v>
      </c>
      <c r="J19" s="257">
        <v>2.9053705932787114E-2</v>
      </c>
      <c r="K19" s="257">
        <v>0.38575808910705728</v>
      </c>
      <c r="L19" s="257">
        <v>0.14107273064116704</v>
      </c>
      <c r="M19" s="258">
        <v>6.8760000000000003</v>
      </c>
      <c r="N19" s="259">
        <v>0</v>
      </c>
      <c r="O19" s="259">
        <v>7.9884558314877747</v>
      </c>
      <c r="P19" s="260">
        <v>48</v>
      </c>
      <c r="Q19" s="261">
        <v>0</v>
      </c>
      <c r="R19" s="261">
        <v>94</v>
      </c>
    </row>
    <row r="20" spans="1:18" ht="16.5">
      <c r="A20" s="249" t="s">
        <v>119</v>
      </c>
      <c r="B20" s="250" t="s">
        <v>319</v>
      </c>
      <c r="C20" s="251" t="s">
        <v>70</v>
      </c>
      <c r="D20" s="252">
        <v>0.75280734354650058</v>
      </c>
      <c r="E20" s="253">
        <v>8708</v>
      </c>
      <c r="F20" s="254" t="s">
        <v>122</v>
      </c>
      <c r="G20" s="262" t="s">
        <v>242</v>
      </c>
      <c r="H20" s="255">
        <v>6</v>
      </c>
      <c r="I20" s="256">
        <v>1823.443</v>
      </c>
      <c r="J20" s="257">
        <v>2.319497873262465E-2</v>
      </c>
      <c r="K20" s="257">
        <v>0.45713759895407552</v>
      </c>
      <c r="L20" s="257">
        <v>0.23362397398767057</v>
      </c>
      <c r="M20" s="258">
        <v>14.33</v>
      </c>
      <c r="N20" s="259">
        <v>0</v>
      </c>
      <c r="O20" s="259">
        <v>12.50381832610068</v>
      </c>
      <c r="P20" s="260">
        <v>121</v>
      </c>
      <c r="Q20" s="261">
        <v>0</v>
      </c>
      <c r="R20" s="261">
        <v>228</v>
      </c>
    </row>
    <row r="21" spans="1:18" ht="16.5">
      <c r="A21" s="249" t="s">
        <v>119</v>
      </c>
      <c r="B21" s="250" t="s">
        <v>321</v>
      </c>
      <c r="C21" s="251" t="s">
        <v>70</v>
      </c>
      <c r="D21" s="252">
        <v>0.7725629649800223</v>
      </c>
      <c r="E21" s="253">
        <v>7697</v>
      </c>
      <c r="F21" s="254" t="s">
        <v>120</v>
      </c>
      <c r="G21" s="262" t="s">
        <v>206</v>
      </c>
      <c r="H21" s="255">
        <v>4</v>
      </c>
      <c r="I21" s="256">
        <v>1981.3679999999999</v>
      </c>
      <c r="J21" s="257">
        <v>1.3618432798343374E-2</v>
      </c>
      <c r="K21" s="257">
        <v>0.44854945175927941</v>
      </c>
      <c r="L21" s="257">
        <v>0.20188072079492553</v>
      </c>
      <c r="M21" s="258">
        <v>15.304</v>
      </c>
      <c r="N21" s="259">
        <v>0.10094036039746276</v>
      </c>
      <c r="O21" s="259">
        <v>3.7347933347061222</v>
      </c>
      <c r="P21" s="260">
        <v>105</v>
      </c>
      <c r="Q21" s="261">
        <v>2</v>
      </c>
      <c r="R21" s="261">
        <v>74</v>
      </c>
    </row>
    <row r="22" spans="1:18" ht="16.5">
      <c r="A22" s="249" t="s">
        <v>119</v>
      </c>
      <c r="B22" s="250" t="s">
        <v>323</v>
      </c>
      <c r="C22" s="251" t="s">
        <v>70</v>
      </c>
      <c r="D22" s="252">
        <v>0.79861060608483903</v>
      </c>
      <c r="E22" s="253">
        <v>2211</v>
      </c>
      <c r="F22" s="254" t="s">
        <v>120</v>
      </c>
      <c r="G22" s="262" t="s">
        <v>212</v>
      </c>
      <c r="H22" s="255">
        <v>8</v>
      </c>
      <c r="I22" s="256">
        <v>1589.1160000000002</v>
      </c>
      <c r="J22" s="257">
        <v>8.4843316975771986E-3</v>
      </c>
      <c r="K22" s="257">
        <v>0.4547113802522631</v>
      </c>
      <c r="L22" s="257">
        <v>0.20136981818822541</v>
      </c>
      <c r="M22" s="258">
        <v>14.954000000000001</v>
      </c>
      <c r="N22" s="259">
        <v>0</v>
      </c>
      <c r="O22" s="259">
        <v>12.963182045867008</v>
      </c>
      <c r="P22" s="260">
        <v>71</v>
      </c>
      <c r="Q22" s="261">
        <v>0</v>
      </c>
      <c r="R22" s="261">
        <v>206</v>
      </c>
    </row>
    <row r="23" spans="1:18" ht="16.5">
      <c r="A23" s="249" t="s">
        <v>119</v>
      </c>
      <c r="B23" s="250" t="s">
        <v>327</v>
      </c>
      <c r="C23" s="251" t="s">
        <v>70</v>
      </c>
      <c r="D23" s="252">
        <v>0.79423076923076918</v>
      </c>
      <c r="E23" s="253">
        <v>8855</v>
      </c>
      <c r="F23" s="254" t="s">
        <v>285</v>
      </c>
      <c r="G23" s="262" t="s">
        <v>286</v>
      </c>
      <c r="H23" s="255">
        <v>1</v>
      </c>
      <c r="I23" s="256">
        <v>2175.384</v>
      </c>
      <c r="J23" s="257">
        <v>3.5960734414184688E-2</v>
      </c>
      <c r="K23" s="257">
        <v>0.36794858316288681</v>
      </c>
      <c r="L23" s="257">
        <v>0.20640034127308099</v>
      </c>
      <c r="M23" s="258">
        <v>8.5950000000000006</v>
      </c>
      <c r="N23" s="259">
        <v>1.1951912857683977</v>
      </c>
      <c r="O23" s="259">
        <v>5.2404540991383586</v>
      </c>
      <c r="P23" s="260">
        <v>46</v>
      </c>
      <c r="Q23" s="261">
        <v>26</v>
      </c>
      <c r="R23" s="261">
        <v>114</v>
      </c>
    </row>
    <row r="24" spans="1:18" ht="16.5">
      <c r="A24" s="249" t="s">
        <v>119</v>
      </c>
      <c r="B24" s="250" t="s">
        <v>533</v>
      </c>
      <c r="C24" s="251" t="s">
        <v>70</v>
      </c>
      <c r="D24" s="252">
        <v>0.73653861236573204</v>
      </c>
      <c r="E24" s="253">
        <v>1357</v>
      </c>
      <c r="F24" s="254" t="s">
        <v>123</v>
      </c>
      <c r="G24" s="262" t="s">
        <v>259</v>
      </c>
      <c r="H24" s="255">
        <v>3</v>
      </c>
      <c r="I24" s="256">
        <v>636.09299999999996</v>
      </c>
      <c r="J24" s="257">
        <v>1.5291793590682633E-2</v>
      </c>
      <c r="K24" s="257">
        <v>0.46626984741065791</v>
      </c>
      <c r="L24" s="257">
        <v>0.18393536794148027</v>
      </c>
      <c r="M24" s="258">
        <v>21.562999999999999</v>
      </c>
      <c r="N24" s="259">
        <v>0.31441943237859876</v>
      </c>
      <c r="O24" s="259">
        <v>10.533050984683058</v>
      </c>
      <c r="P24" s="260">
        <v>34</v>
      </c>
      <c r="Q24" s="261">
        <v>2</v>
      </c>
      <c r="R24" s="261">
        <v>67</v>
      </c>
    </row>
    <row r="25" spans="1:18" ht="16.5">
      <c r="A25" s="249" t="s">
        <v>119</v>
      </c>
      <c r="B25" s="250" t="s">
        <v>337</v>
      </c>
      <c r="C25" s="251" t="s">
        <v>70</v>
      </c>
      <c r="D25" s="252">
        <v>0.78090909090909089</v>
      </c>
      <c r="E25" s="253">
        <v>9907</v>
      </c>
      <c r="F25" s="254" t="s">
        <v>120</v>
      </c>
      <c r="G25" s="262" t="s">
        <v>212</v>
      </c>
      <c r="H25" s="255">
        <v>1</v>
      </c>
      <c r="I25" s="256">
        <v>1717.8209999999999</v>
      </c>
      <c r="J25" s="257">
        <v>9.2965410242540573E-3</v>
      </c>
      <c r="K25" s="257">
        <v>0.44241140982086924</v>
      </c>
      <c r="L25" s="257">
        <v>0.1565937312444079</v>
      </c>
      <c r="M25" s="258">
        <v>10.776</v>
      </c>
      <c r="N25" s="259">
        <v>0</v>
      </c>
      <c r="O25" s="259">
        <v>11.526230032116269</v>
      </c>
      <c r="P25" s="260">
        <v>82</v>
      </c>
      <c r="Q25" s="261">
        <v>0</v>
      </c>
      <c r="R25" s="261">
        <v>198</v>
      </c>
    </row>
    <row r="26" spans="1:18" ht="16.5">
      <c r="A26" s="249" t="s">
        <v>119</v>
      </c>
      <c r="B26" s="250" t="s">
        <v>343</v>
      </c>
      <c r="C26" s="251" t="s">
        <v>67</v>
      </c>
      <c r="D26" s="252">
        <v>0.84565480293613571</v>
      </c>
      <c r="E26" s="253">
        <v>4985</v>
      </c>
      <c r="F26" s="254" t="s">
        <v>120</v>
      </c>
      <c r="G26" s="262" t="s">
        <v>216</v>
      </c>
      <c r="H26" s="255">
        <v>2</v>
      </c>
      <c r="I26" s="256">
        <v>2677.9740000000002</v>
      </c>
      <c r="J26" s="257">
        <v>2.5049877953090525E-2</v>
      </c>
      <c r="K26" s="257">
        <v>0.46957033782782287</v>
      </c>
      <c r="L26" s="257">
        <v>0.16200433547382181</v>
      </c>
      <c r="M26" s="258">
        <v>18.297999999999998</v>
      </c>
      <c r="N26" s="259">
        <v>0</v>
      </c>
      <c r="O26" s="259">
        <v>11.61325688748285</v>
      </c>
      <c r="P26" s="260">
        <v>208</v>
      </c>
      <c r="Q26" s="261">
        <v>0</v>
      </c>
      <c r="R26" s="261">
        <v>315</v>
      </c>
    </row>
    <row r="27" spans="1:18" ht="16.5">
      <c r="A27" s="249" t="s">
        <v>119</v>
      </c>
      <c r="B27" s="250" t="s">
        <v>347</v>
      </c>
      <c r="C27" s="251" t="s">
        <v>67</v>
      </c>
      <c r="D27" s="252">
        <v>0.83296296296296291</v>
      </c>
      <c r="E27" s="253">
        <v>6158</v>
      </c>
      <c r="F27" s="254" t="s">
        <v>124</v>
      </c>
      <c r="G27" s="262" t="s">
        <v>264</v>
      </c>
      <c r="H27" s="255">
        <v>1</v>
      </c>
      <c r="I27" s="256">
        <v>2435.174</v>
      </c>
      <c r="J27" s="257">
        <v>2.8785668217804337E-2</v>
      </c>
      <c r="K27" s="257">
        <v>0.40763299018875859</v>
      </c>
      <c r="L27" s="257">
        <v>0.2431037782105098</v>
      </c>
      <c r="M27" s="258">
        <v>14.505000000000001</v>
      </c>
      <c r="N27" s="259">
        <v>0.98555585761017483</v>
      </c>
      <c r="O27" s="259">
        <v>26.856397119877265</v>
      </c>
      <c r="P27" s="260">
        <v>113</v>
      </c>
      <c r="Q27" s="261">
        <v>24</v>
      </c>
      <c r="R27" s="261">
        <v>654</v>
      </c>
    </row>
    <row r="28" spans="1:18" ht="16.5">
      <c r="A28" s="249" t="s">
        <v>119</v>
      </c>
      <c r="B28" s="250" t="s">
        <v>349</v>
      </c>
      <c r="C28" s="251" t="s">
        <v>67</v>
      </c>
      <c r="D28" s="252">
        <v>0.84620689655172421</v>
      </c>
      <c r="E28" s="253">
        <v>1312</v>
      </c>
      <c r="F28" s="254" t="s">
        <v>285</v>
      </c>
      <c r="G28" s="262" t="s">
        <v>288</v>
      </c>
      <c r="H28" s="255">
        <v>1</v>
      </c>
      <c r="I28" s="256">
        <v>1017.524</v>
      </c>
      <c r="J28" s="257">
        <v>5.3526290010024111E-2</v>
      </c>
      <c r="K28" s="257">
        <v>0.34158781527873194</v>
      </c>
      <c r="L28" s="257">
        <v>0.25159111726111621</v>
      </c>
      <c r="M28" s="258">
        <v>10.647</v>
      </c>
      <c r="N28" s="259">
        <v>0.78622224144098818</v>
      </c>
      <c r="O28" s="259">
        <v>6.2897779315279054</v>
      </c>
      <c r="P28" s="260">
        <v>7</v>
      </c>
      <c r="Q28" s="261">
        <v>8</v>
      </c>
      <c r="R28" s="261">
        <v>64</v>
      </c>
    </row>
    <row r="29" spans="1:18" ht="16.5">
      <c r="A29" s="249" t="s">
        <v>119</v>
      </c>
      <c r="B29" s="250" t="s">
        <v>351</v>
      </c>
      <c r="C29" s="251" t="s">
        <v>67</v>
      </c>
      <c r="D29" s="252">
        <v>0.82233628954639926</v>
      </c>
      <c r="E29" s="253">
        <v>9253</v>
      </c>
      <c r="F29" s="254" t="s">
        <v>125</v>
      </c>
      <c r="G29" s="262" t="s">
        <v>284</v>
      </c>
      <c r="H29" s="255">
        <v>3</v>
      </c>
      <c r="I29" s="256">
        <v>808.572</v>
      </c>
      <c r="J29" s="257">
        <v>2.5806487664421868E-2</v>
      </c>
      <c r="K29" s="257">
        <v>0.40402251964804259</v>
      </c>
      <c r="L29" s="257">
        <v>0.16572426450582015</v>
      </c>
      <c r="M29" s="258">
        <v>13.787000000000001</v>
      </c>
      <c r="N29" s="259">
        <v>0.37102447277422418</v>
      </c>
      <c r="O29" s="259">
        <v>33.515877373938253</v>
      </c>
      <c r="P29" s="260">
        <v>28</v>
      </c>
      <c r="Q29" s="261">
        <v>3</v>
      </c>
      <c r="R29" s="261">
        <v>271</v>
      </c>
    </row>
    <row r="30" spans="1:18" ht="16.5">
      <c r="A30" s="249" t="s">
        <v>119</v>
      </c>
      <c r="B30" s="250" t="s">
        <v>353</v>
      </c>
      <c r="C30" s="251" t="s">
        <v>70</v>
      </c>
      <c r="D30" s="252">
        <v>0.77804689364064517</v>
      </c>
      <c r="E30" s="253">
        <v>6956</v>
      </c>
      <c r="F30" s="254" t="s">
        <v>123</v>
      </c>
      <c r="G30" s="262" t="s">
        <v>259</v>
      </c>
      <c r="H30" s="255">
        <v>2</v>
      </c>
      <c r="I30" s="256">
        <v>2133.7629999999999</v>
      </c>
      <c r="J30" s="257">
        <v>1.0946238452966172E-2</v>
      </c>
      <c r="K30" s="257">
        <v>0.43190700473040167</v>
      </c>
      <c r="L30" s="257">
        <v>0.22401738149925743</v>
      </c>
      <c r="M30" s="258">
        <v>18.064</v>
      </c>
      <c r="N30" s="259">
        <v>4.6865560983108248E-2</v>
      </c>
      <c r="O30" s="259">
        <v>11.060272392013546</v>
      </c>
      <c r="P30" s="260">
        <v>109</v>
      </c>
      <c r="Q30" s="261">
        <v>1</v>
      </c>
      <c r="R30" s="261">
        <v>236</v>
      </c>
    </row>
    <row r="31" spans="1:18" ht="16.5">
      <c r="A31" s="249" t="s">
        <v>119</v>
      </c>
      <c r="B31" s="250" t="s">
        <v>361</v>
      </c>
      <c r="C31" s="251" t="s">
        <v>67</v>
      </c>
      <c r="D31" s="252">
        <v>0.83960000000000012</v>
      </c>
      <c r="E31" s="253">
        <v>2448</v>
      </c>
      <c r="F31" s="254" t="s">
        <v>125</v>
      </c>
      <c r="G31" s="262" t="s">
        <v>282</v>
      </c>
      <c r="H31" s="255">
        <v>1</v>
      </c>
      <c r="I31" s="256">
        <v>2213.1030000000001</v>
      </c>
      <c r="J31" s="257">
        <v>2.5448084558485233E-2</v>
      </c>
      <c r="K31" s="257">
        <v>0.36501063744536505</v>
      </c>
      <c r="L31" s="257">
        <v>0.25484579795879359</v>
      </c>
      <c r="M31" s="258">
        <v>12.8</v>
      </c>
      <c r="N31" s="259">
        <v>0.1355562755099966</v>
      </c>
      <c r="O31" s="259">
        <v>16.808978163239576</v>
      </c>
      <c r="P31" s="260">
        <v>43</v>
      </c>
      <c r="Q31" s="261">
        <v>3</v>
      </c>
      <c r="R31" s="261">
        <v>372</v>
      </c>
    </row>
    <row r="32" spans="1:18" ht="16.5">
      <c r="A32" s="249" t="s">
        <v>119</v>
      </c>
      <c r="B32" s="250" t="s">
        <v>363</v>
      </c>
      <c r="C32" s="251" t="s">
        <v>67</v>
      </c>
      <c r="D32" s="252">
        <v>0.80952380952380942</v>
      </c>
      <c r="E32" s="253">
        <v>5802</v>
      </c>
      <c r="F32" s="254" t="s">
        <v>91</v>
      </c>
      <c r="G32" s="262" t="s">
        <v>295</v>
      </c>
      <c r="H32" s="255">
        <v>2</v>
      </c>
      <c r="I32" s="256">
        <v>1068.8319999999999</v>
      </c>
      <c r="J32" s="257">
        <v>5.4166216206658589E-3</v>
      </c>
      <c r="K32" s="257">
        <v>0.504030964536757</v>
      </c>
      <c r="L32" s="257">
        <v>0.1955405526780635</v>
      </c>
      <c r="M32" s="258">
        <v>24.529</v>
      </c>
      <c r="N32" s="259">
        <v>0</v>
      </c>
      <c r="O32" s="259">
        <v>52.861441274213355</v>
      </c>
      <c r="P32" s="260">
        <v>77</v>
      </c>
      <c r="Q32" s="261">
        <v>0</v>
      </c>
      <c r="R32" s="261">
        <v>605</v>
      </c>
    </row>
    <row r="33" spans="1:18" ht="16.5">
      <c r="A33" s="249" t="s">
        <v>119</v>
      </c>
      <c r="B33" s="250" t="s">
        <v>365</v>
      </c>
      <c r="C33" s="251" t="s">
        <v>67</v>
      </c>
      <c r="D33" s="252">
        <v>0.830922568172202</v>
      </c>
      <c r="E33" s="253">
        <v>9582</v>
      </c>
      <c r="F33" s="254" t="s">
        <v>121</v>
      </c>
      <c r="G33" s="262" t="s">
        <v>226</v>
      </c>
      <c r="H33" s="255">
        <v>3</v>
      </c>
      <c r="I33" s="256">
        <v>1793.8630000000001</v>
      </c>
      <c r="J33" s="257">
        <v>1.2650601505481134E-2</v>
      </c>
      <c r="K33" s="257">
        <v>0.34806226548330832</v>
      </c>
      <c r="L33" s="257">
        <v>0.1482833415929756</v>
      </c>
      <c r="M33" s="258">
        <v>4.92</v>
      </c>
      <c r="N33" s="259">
        <v>0</v>
      </c>
      <c r="O33" s="259">
        <v>1.9510965999075738</v>
      </c>
      <c r="P33" s="260">
        <v>26</v>
      </c>
      <c r="Q33" s="261">
        <v>0</v>
      </c>
      <c r="R33" s="261">
        <v>35</v>
      </c>
    </row>
    <row r="34" spans="1:18" ht="16.5">
      <c r="A34" s="249" t="s">
        <v>119</v>
      </c>
      <c r="B34" s="250" t="s">
        <v>367</v>
      </c>
      <c r="C34" s="251" t="s">
        <v>67</v>
      </c>
      <c r="D34" s="252">
        <v>0.80938027313591632</v>
      </c>
      <c r="E34" s="253">
        <v>6391</v>
      </c>
      <c r="F34" s="254" t="s">
        <v>91</v>
      </c>
      <c r="G34" s="262" t="s">
        <v>295</v>
      </c>
      <c r="H34" s="255">
        <v>7</v>
      </c>
      <c r="I34" s="256">
        <v>1174.8720000000001</v>
      </c>
      <c r="J34" s="257">
        <v>1.4062349698246927E-2</v>
      </c>
      <c r="K34" s="257">
        <v>0.44798857553025795</v>
      </c>
      <c r="L34" s="257">
        <v>0.17448709306205271</v>
      </c>
      <c r="M34" s="258">
        <v>16.847000000000001</v>
      </c>
      <c r="N34" s="259">
        <v>0.17023131030444166</v>
      </c>
      <c r="O34" s="259">
        <v>31.492792406321708</v>
      </c>
      <c r="P34" s="260">
        <v>64</v>
      </c>
      <c r="Q34" s="261">
        <v>2</v>
      </c>
      <c r="R34" s="261">
        <v>370</v>
      </c>
    </row>
    <row r="35" spans="1:18" ht="16.5">
      <c r="A35" s="249" t="s">
        <v>119</v>
      </c>
      <c r="B35" s="250" t="s">
        <v>375</v>
      </c>
      <c r="C35" s="251" t="s">
        <v>67</v>
      </c>
      <c r="D35" s="252">
        <v>0.82887567011240992</v>
      </c>
      <c r="E35" s="253">
        <v>8977</v>
      </c>
      <c r="F35" s="254" t="s">
        <v>285</v>
      </c>
      <c r="G35" s="262" t="s">
        <v>288</v>
      </c>
      <c r="H35" s="255">
        <v>9</v>
      </c>
      <c r="I35" s="256">
        <v>2501.3150000000005</v>
      </c>
      <c r="J35" s="257">
        <v>4.0964207998756587E-2</v>
      </c>
      <c r="K35" s="257">
        <v>0.34043933645584346</v>
      </c>
      <c r="L35" s="257">
        <v>0.25866394276610505</v>
      </c>
      <c r="M35" s="258">
        <v>11.113</v>
      </c>
      <c r="N35" s="259">
        <v>0.23987382636733073</v>
      </c>
      <c r="O35" s="259">
        <v>11.633880578815541</v>
      </c>
      <c r="P35" s="260">
        <v>15</v>
      </c>
      <c r="Q35" s="261">
        <v>6</v>
      </c>
      <c r="R35" s="261">
        <v>291</v>
      </c>
    </row>
    <row r="36" spans="1:18" ht="16.5">
      <c r="A36" s="249" t="s">
        <v>119</v>
      </c>
      <c r="B36" s="250" t="s">
        <v>381</v>
      </c>
      <c r="C36" s="251" t="s">
        <v>70</v>
      </c>
      <c r="D36" s="252">
        <v>0.70173913043478275</v>
      </c>
      <c r="E36" s="253">
        <v>2158</v>
      </c>
      <c r="F36" s="254" t="s">
        <v>120</v>
      </c>
      <c r="G36" s="262" t="s">
        <v>211</v>
      </c>
      <c r="H36" s="255">
        <v>2</v>
      </c>
      <c r="I36" s="256">
        <v>1538.1819999999998</v>
      </c>
      <c r="J36" s="257">
        <v>5.3118134598477071E-3</v>
      </c>
      <c r="K36" s="257">
        <v>0.45353485327907861</v>
      </c>
      <c r="L36" s="257">
        <v>0.2130578378890611</v>
      </c>
      <c r="M36" s="258">
        <v>16.902000000000001</v>
      </c>
      <c r="N36" s="259">
        <v>6.5011812646357858E-2</v>
      </c>
      <c r="O36" s="259">
        <v>18.528366604211989</v>
      </c>
      <c r="P36" s="260">
        <v>72</v>
      </c>
      <c r="Q36" s="261">
        <v>1</v>
      </c>
      <c r="R36" s="261">
        <v>320</v>
      </c>
    </row>
    <row r="37" spans="1:18" ht="16.5">
      <c r="A37" s="249" t="s">
        <v>119</v>
      </c>
      <c r="B37" s="250" t="s">
        <v>383</v>
      </c>
      <c r="C37" s="251" t="s">
        <v>67</v>
      </c>
      <c r="D37" s="252">
        <v>0.81529062797502427</v>
      </c>
      <c r="E37" s="253">
        <v>7432</v>
      </c>
      <c r="F37" s="254" t="s">
        <v>121</v>
      </c>
      <c r="G37" s="262" t="s">
        <v>230</v>
      </c>
      <c r="H37" s="255">
        <v>4</v>
      </c>
      <c r="I37" s="256">
        <v>1365.7260000000001</v>
      </c>
      <c r="J37" s="257">
        <v>2.1718487622084E-2</v>
      </c>
      <c r="K37" s="257">
        <v>0.39194168023012427</v>
      </c>
      <c r="L37" s="257">
        <v>0.19696483774929963</v>
      </c>
      <c r="M37" s="258">
        <v>7.0190000000000001</v>
      </c>
      <c r="N37" s="259">
        <v>0</v>
      </c>
      <c r="O37" s="259">
        <v>3.3681719466422986</v>
      </c>
      <c r="P37" s="260">
        <v>36</v>
      </c>
      <c r="Q37" s="261">
        <v>0</v>
      </c>
      <c r="R37" s="261">
        <v>46</v>
      </c>
    </row>
    <row r="38" spans="1:18" ht="16.5">
      <c r="A38" s="249" t="s">
        <v>119</v>
      </c>
      <c r="B38" s="250" t="s">
        <v>385</v>
      </c>
      <c r="C38" s="251" t="s">
        <v>67</v>
      </c>
      <c r="D38" s="252">
        <v>0.8313636363636363</v>
      </c>
      <c r="E38" s="253">
        <v>8567</v>
      </c>
      <c r="F38" s="254" t="s">
        <v>120</v>
      </c>
      <c r="G38" s="262" t="s">
        <v>212</v>
      </c>
      <c r="H38" s="255">
        <v>1</v>
      </c>
      <c r="I38" s="256">
        <v>1166.8219999999999</v>
      </c>
      <c r="J38" s="257">
        <v>5.975242765070294E-3</v>
      </c>
      <c r="K38" s="257">
        <v>0.43158848833872115</v>
      </c>
      <c r="L38" s="257">
        <v>0.18083306622603965</v>
      </c>
      <c r="M38" s="258">
        <v>11.462</v>
      </c>
      <c r="N38" s="259">
        <v>5.1421724993186624</v>
      </c>
      <c r="O38" s="259">
        <v>20.14017562233143</v>
      </c>
      <c r="P38" s="260">
        <v>57</v>
      </c>
      <c r="Q38" s="261">
        <v>60</v>
      </c>
      <c r="R38" s="261">
        <v>235</v>
      </c>
    </row>
    <row r="39" spans="1:18" ht="16.5">
      <c r="A39" s="249" t="s">
        <v>119</v>
      </c>
      <c r="B39" s="250" t="s">
        <v>391</v>
      </c>
      <c r="C39" s="251" t="s">
        <v>70</v>
      </c>
      <c r="D39" s="252">
        <v>0.78103177033037074</v>
      </c>
      <c r="E39" s="253">
        <v>8762</v>
      </c>
      <c r="F39" s="254" t="s">
        <v>285</v>
      </c>
      <c r="G39" s="262" t="s">
        <v>288</v>
      </c>
      <c r="H39" s="255">
        <v>8</v>
      </c>
      <c r="I39" s="256">
        <v>4487.4970000000003</v>
      </c>
      <c r="J39" s="257">
        <v>5.8116233690380596E-2</v>
      </c>
      <c r="K39" s="257">
        <v>0.36820609858839937</v>
      </c>
      <c r="L39" s="257">
        <v>0.17403911356375279</v>
      </c>
      <c r="M39" s="258">
        <v>12.409000000000001</v>
      </c>
      <c r="N39" s="259">
        <v>0.51253516158339485</v>
      </c>
      <c r="O39" s="259">
        <v>14.32870038687491</v>
      </c>
      <c r="P39" s="260">
        <v>75</v>
      </c>
      <c r="Q39" s="261">
        <v>26</v>
      </c>
      <c r="R39" s="261">
        <v>650</v>
      </c>
    </row>
    <row r="40" spans="1:18" ht="16.5">
      <c r="A40" s="249" t="s">
        <v>119</v>
      </c>
      <c r="B40" s="250" t="s">
        <v>393</v>
      </c>
      <c r="C40" s="251" t="s">
        <v>67</v>
      </c>
      <c r="D40" s="252">
        <v>0.83170004587319801</v>
      </c>
      <c r="E40" s="253">
        <v>1208</v>
      </c>
      <c r="F40" s="254" t="s">
        <v>122</v>
      </c>
      <c r="G40" s="262" t="s">
        <v>242</v>
      </c>
      <c r="H40" s="255">
        <v>2</v>
      </c>
      <c r="I40" s="256">
        <v>2155.9429999999998</v>
      </c>
      <c r="J40" s="257">
        <v>2.7396630987987159E-2</v>
      </c>
      <c r="K40" s="257">
        <v>0.39357069179639881</v>
      </c>
      <c r="L40" s="257">
        <v>0.19249117439561247</v>
      </c>
      <c r="M40" s="258">
        <v>13.782</v>
      </c>
      <c r="N40" s="259">
        <v>0</v>
      </c>
      <c r="O40" s="259">
        <v>6.5400615878991246</v>
      </c>
      <c r="P40" s="260">
        <v>5</v>
      </c>
      <c r="Q40" s="261">
        <v>0</v>
      </c>
      <c r="R40" s="261">
        <v>141</v>
      </c>
    </row>
    <row r="41" spans="1:18" ht="16.5">
      <c r="A41" s="249" t="s">
        <v>119</v>
      </c>
      <c r="B41" s="250" t="s">
        <v>405</v>
      </c>
      <c r="C41" s="251" t="s">
        <v>67</v>
      </c>
      <c r="D41" s="252">
        <v>0.80766371616556154</v>
      </c>
      <c r="E41" s="253">
        <v>9853</v>
      </c>
      <c r="F41" s="254" t="s">
        <v>120</v>
      </c>
      <c r="G41" s="262" t="s">
        <v>220</v>
      </c>
      <c r="H41" s="255">
        <v>3</v>
      </c>
      <c r="I41" s="256">
        <v>2287.2539999999999</v>
      </c>
      <c r="J41" s="257">
        <v>7.0683340616932207E-3</v>
      </c>
      <c r="K41" s="257">
        <v>0.44722550558450641</v>
      </c>
      <c r="L41" s="257">
        <v>0.1359709065980429</v>
      </c>
      <c r="M41" s="258">
        <v>8.7439999999999998</v>
      </c>
      <c r="N41" s="259">
        <v>4.3720548745351417E-2</v>
      </c>
      <c r="O41" s="259">
        <v>4.8967014594793588</v>
      </c>
      <c r="P41" s="260">
        <v>114</v>
      </c>
      <c r="Q41" s="261">
        <v>1</v>
      </c>
      <c r="R41" s="261">
        <v>112</v>
      </c>
    </row>
    <row r="42" spans="1:18" ht="16.5">
      <c r="A42" s="249" t="s">
        <v>119</v>
      </c>
      <c r="B42" s="250" t="s">
        <v>415</v>
      </c>
      <c r="C42" s="251" t="s">
        <v>70</v>
      </c>
      <c r="D42" s="252">
        <v>0.76999999999999991</v>
      </c>
      <c r="E42" s="253">
        <v>5625</v>
      </c>
      <c r="F42" s="254" t="s">
        <v>285</v>
      </c>
      <c r="G42" s="262" t="s">
        <v>286</v>
      </c>
      <c r="H42" s="255">
        <v>1</v>
      </c>
      <c r="I42" s="256">
        <v>2052.462</v>
      </c>
      <c r="J42" s="257">
        <v>4.8588410148159469E-2</v>
      </c>
      <c r="K42" s="257">
        <v>0.33136685318444131</v>
      </c>
      <c r="L42" s="257">
        <v>0.23678879316645082</v>
      </c>
      <c r="M42" s="258">
        <v>10.361000000000001</v>
      </c>
      <c r="N42" s="259">
        <v>1.0718834258563619</v>
      </c>
      <c r="O42" s="259">
        <v>10.134170571732875</v>
      </c>
      <c r="P42" s="260">
        <v>2</v>
      </c>
      <c r="Q42" s="261">
        <v>22</v>
      </c>
      <c r="R42" s="261">
        <v>208</v>
      </c>
    </row>
    <row r="43" spans="1:18" ht="16.5">
      <c r="A43" s="249" t="s">
        <v>119</v>
      </c>
      <c r="B43" s="250" t="s">
        <v>417</v>
      </c>
      <c r="C43" s="251" t="s">
        <v>67</v>
      </c>
      <c r="D43" s="252">
        <v>0.8448148148148148</v>
      </c>
      <c r="E43" s="253">
        <v>9700</v>
      </c>
      <c r="F43" s="254" t="s">
        <v>124</v>
      </c>
      <c r="G43" s="262" t="s">
        <v>261</v>
      </c>
      <c r="H43" s="255">
        <v>1</v>
      </c>
      <c r="I43" s="256">
        <v>3383.3829999999998</v>
      </c>
      <c r="J43" s="257">
        <v>1.8391428231262576E-2</v>
      </c>
      <c r="K43" s="257">
        <v>0.41013991752939344</v>
      </c>
      <c r="L43" s="257">
        <v>0.14288765685367835</v>
      </c>
      <c r="M43" s="258">
        <v>13.417999999999999</v>
      </c>
      <c r="N43" s="259">
        <v>1.8324854147461285</v>
      </c>
      <c r="O43" s="259">
        <v>18.383966580195029</v>
      </c>
      <c r="P43" s="260">
        <v>178</v>
      </c>
      <c r="Q43" s="261">
        <v>62</v>
      </c>
      <c r="R43" s="261">
        <v>622</v>
      </c>
    </row>
    <row r="44" spans="1:18" ht="16.5">
      <c r="A44" s="249" t="s">
        <v>119</v>
      </c>
      <c r="B44" s="250" t="s">
        <v>423</v>
      </c>
      <c r="C44" s="251" t="s">
        <v>70</v>
      </c>
      <c r="D44" s="252">
        <v>0.77695652173913043</v>
      </c>
      <c r="E44" s="253">
        <v>9033</v>
      </c>
      <c r="F44" s="254" t="s">
        <v>120</v>
      </c>
      <c r="G44" s="262" t="s">
        <v>211</v>
      </c>
      <c r="H44" s="255">
        <v>1</v>
      </c>
      <c r="I44" s="256">
        <v>2258.0459999999998</v>
      </c>
      <c r="J44" s="257">
        <v>2.7518716508698692E-3</v>
      </c>
      <c r="K44" s="257">
        <v>0.4560580262738721</v>
      </c>
      <c r="L44" s="257">
        <v>0.25951641374887846</v>
      </c>
      <c r="M44" s="258">
        <v>14.505000000000001</v>
      </c>
      <c r="N44" s="259">
        <v>0</v>
      </c>
      <c r="O44" s="259">
        <v>6.5543394598692855</v>
      </c>
      <c r="P44" s="260">
        <v>135</v>
      </c>
      <c r="Q44" s="261">
        <v>0</v>
      </c>
      <c r="R44" s="261">
        <v>148</v>
      </c>
    </row>
    <row r="45" spans="1:18" ht="16.5">
      <c r="A45" s="249" t="s">
        <v>119</v>
      </c>
      <c r="B45" s="250" t="s">
        <v>433</v>
      </c>
      <c r="C45" s="251" t="s">
        <v>67</v>
      </c>
      <c r="D45" s="252">
        <v>0.8493661824546016</v>
      </c>
      <c r="E45" s="253">
        <v>3016</v>
      </c>
      <c r="F45" s="254" t="s">
        <v>126</v>
      </c>
      <c r="G45" s="262" t="s">
        <v>293</v>
      </c>
      <c r="H45" s="255">
        <v>2</v>
      </c>
      <c r="I45" s="256">
        <v>2901.1590000000001</v>
      </c>
      <c r="J45" s="257">
        <v>1.1592053610487686E-2</v>
      </c>
      <c r="K45" s="257">
        <v>0.46219590651726261</v>
      </c>
      <c r="L45" s="257">
        <v>0.19509444328973352</v>
      </c>
      <c r="M45" s="258">
        <v>14.378</v>
      </c>
      <c r="N45" s="259">
        <v>3.4468982913380478E-2</v>
      </c>
      <c r="O45" s="259">
        <v>38.08822611928543</v>
      </c>
      <c r="P45" s="260">
        <v>139</v>
      </c>
      <c r="Q45" s="261">
        <v>1</v>
      </c>
      <c r="R45" s="261">
        <v>1105</v>
      </c>
    </row>
    <row r="46" spans="1:18" ht="16.5">
      <c r="A46" s="249" t="s">
        <v>119</v>
      </c>
      <c r="B46" s="250" t="s">
        <v>437</v>
      </c>
      <c r="C46" s="251" t="s">
        <v>70</v>
      </c>
      <c r="D46" s="252">
        <v>0.72555555555555551</v>
      </c>
      <c r="E46" s="253">
        <v>56</v>
      </c>
      <c r="F46" s="254" t="s">
        <v>123</v>
      </c>
      <c r="G46" s="262" t="s">
        <v>259</v>
      </c>
      <c r="H46" s="255">
        <v>1</v>
      </c>
      <c r="I46" s="256">
        <v>874.49699999999996</v>
      </c>
      <c r="J46" s="257">
        <v>4.0310027350822446E-2</v>
      </c>
      <c r="K46" s="257">
        <v>0.35220740398320427</v>
      </c>
      <c r="L46" s="257">
        <v>0.34877192260236456</v>
      </c>
      <c r="M46" s="258">
        <v>16.771000000000001</v>
      </c>
      <c r="N46" s="259">
        <v>0</v>
      </c>
      <c r="O46" s="259">
        <v>10.863387753188405</v>
      </c>
      <c r="P46" s="260">
        <v>2</v>
      </c>
      <c r="Q46" s="261">
        <v>0</v>
      </c>
      <c r="R46" s="261">
        <v>95</v>
      </c>
    </row>
    <row r="47" spans="1:18" ht="16.5">
      <c r="A47" s="249" t="s">
        <v>119</v>
      </c>
      <c r="B47" s="250" t="s">
        <v>451</v>
      </c>
      <c r="C47" s="251" t="s">
        <v>67</v>
      </c>
      <c r="D47" s="252">
        <v>0.84347826086956523</v>
      </c>
      <c r="E47" s="253">
        <v>2636</v>
      </c>
      <c r="F47" s="254" t="s">
        <v>126</v>
      </c>
      <c r="G47" s="262" t="s">
        <v>290</v>
      </c>
      <c r="H47" s="255">
        <v>1</v>
      </c>
      <c r="I47" s="256">
        <v>2440.4340000000002</v>
      </c>
      <c r="J47" s="257">
        <v>5.1283322204568445E-2</v>
      </c>
      <c r="K47" s="257">
        <v>0.37500743445088131</v>
      </c>
      <c r="L47" s="257">
        <v>0.20627493996715682</v>
      </c>
      <c r="M47" s="258">
        <v>16.07</v>
      </c>
      <c r="N47" s="259">
        <v>0</v>
      </c>
      <c r="O47" s="259">
        <v>31.346883382218078</v>
      </c>
      <c r="P47" s="260">
        <v>27</v>
      </c>
      <c r="Q47" s="261">
        <v>0</v>
      </c>
      <c r="R47" s="261">
        <v>766</v>
      </c>
    </row>
    <row r="48" spans="1:18" ht="16.5">
      <c r="A48" s="249" t="s">
        <v>119</v>
      </c>
      <c r="B48" s="250" t="s">
        <v>455</v>
      </c>
      <c r="C48" s="251" t="s">
        <v>70</v>
      </c>
      <c r="D48" s="252">
        <v>0.72260369441893679</v>
      </c>
      <c r="E48" s="253">
        <v>5719</v>
      </c>
      <c r="F48" s="254" t="s">
        <v>123</v>
      </c>
      <c r="G48" s="262" t="s">
        <v>259</v>
      </c>
      <c r="H48" s="255">
        <v>5</v>
      </c>
      <c r="I48" s="256">
        <v>1209.634</v>
      </c>
      <c r="J48" s="257">
        <v>6.3223941410457382E-2</v>
      </c>
      <c r="K48" s="257">
        <v>0.41027032970389526</v>
      </c>
      <c r="L48" s="257">
        <v>0.26040934695949353</v>
      </c>
      <c r="M48" s="258">
        <v>15.961</v>
      </c>
      <c r="N48" s="259">
        <v>0</v>
      </c>
      <c r="O48" s="259">
        <v>10.829722048156714</v>
      </c>
      <c r="P48" s="260">
        <v>45</v>
      </c>
      <c r="Q48" s="261">
        <v>4</v>
      </c>
      <c r="R48" s="261">
        <v>187</v>
      </c>
    </row>
    <row r="49" spans="1:18" ht="16.5">
      <c r="A49" s="249" t="s">
        <v>119</v>
      </c>
      <c r="B49" s="250" t="s">
        <v>471</v>
      </c>
      <c r="C49" s="251" t="s">
        <v>67</v>
      </c>
      <c r="D49" s="252">
        <v>0.84776546291959198</v>
      </c>
      <c r="E49" s="253">
        <v>6268</v>
      </c>
      <c r="F49" s="254" t="s">
        <v>121</v>
      </c>
      <c r="G49" s="262" t="s">
        <v>228</v>
      </c>
      <c r="H49" s="255">
        <v>2</v>
      </c>
      <c r="I49" s="256">
        <v>2088.8989999999999</v>
      </c>
      <c r="J49" s="257">
        <v>1.6768484332947149E-2</v>
      </c>
      <c r="K49" s="257">
        <v>0.4327118941920759</v>
      </c>
      <c r="L49" s="257">
        <v>0.13499934654571619</v>
      </c>
      <c r="M49" s="258">
        <v>6.508</v>
      </c>
      <c r="N49" s="259">
        <v>0</v>
      </c>
      <c r="O49" s="259">
        <v>4.5957224355988489</v>
      </c>
      <c r="P49" s="260">
        <v>162</v>
      </c>
      <c r="Q49" s="261">
        <v>0</v>
      </c>
      <c r="R49" s="261">
        <v>96</v>
      </c>
    </row>
    <row r="50" spans="1:18" ht="16.5">
      <c r="A50" s="249" t="s">
        <v>119</v>
      </c>
      <c r="B50" s="250" t="s">
        <v>475</v>
      </c>
      <c r="C50" s="251" t="s">
        <v>70</v>
      </c>
      <c r="D50" s="252">
        <v>0.77531948475712686</v>
      </c>
      <c r="E50" s="253">
        <v>1709</v>
      </c>
      <c r="F50" s="254" t="s">
        <v>121</v>
      </c>
      <c r="G50" s="262" t="s">
        <v>233</v>
      </c>
      <c r="H50" s="255">
        <v>2</v>
      </c>
      <c r="I50" s="256">
        <v>709.16600000000005</v>
      </c>
      <c r="J50" s="257">
        <v>6.592797797651386E-3</v>
      </c>
      <c r="K50" s="257">
        <v>0.41754756283987005</v>
      </c>
      <c r="L50" s="257">
        <v>0.19157275639636262</v>
      </c>
      <c r="M50" s="258">
        <v>9.2010000000000005</v>
      </c>
      <c r="N50" s="259">
        <v>0.14101070835319232</v>
      </c>
      <c r="O50" s="259">
        <v>14.806124377085196</v>
      </c>
      <c r="P50" s="260">
        <v>34</v>
      </c>
      <c r="Q50" s="261">
        <v>1</v>
      </c>
      <c r="R50" s="261">
        <v>105</v>
      </c>
    </row>
    <row r="51" spans="1:18" ht="16.5">
      <c r="A51" s="249" t="s">
        <v>119</v>
      </c>
      <c r="B51" s="250" t="s">
        <v>483</v>
      </c>
      <c r="C51" s="251" t="s">
        <v>67</v>
      </c>
      <c r="D51" s="252">
        <v>0.81409090909090898</v>
      </c>
      <c r="E51" s="253">
        <v>4686</v>
      </c>
      <c r="F51" s="254" t="s">
        <v>121</v>
      </c>
      <c r="G51" s="262" t="s">
        <v>228</v>
      </c>
      <c r="H51" s="255">
        <v>1</v>
      </c>
      <c r="I51" s="256">
        <v>2263.7910000000002</v>
      </c>
      <c r="J51" s="257">
        <v>1.7457461824479204E-2</v>
      </c>
      <c r="K51" s="257">
        <v>0.42693820871327781</v>
      </c>
      <c r="L51" s="257">
        <v>0.21203370805873861</v>
      </c>
      <c r="M51" s="258">
        <v>7.5220000000000002</v>
      </c>
      <c r="N51" s="259">
        <v>0.35338951343123104</v>
      </c>
      <c r="O51" s="259">
        <v>3.1805056208810791</v>
      </c>
      <c r="P51" s="260">
        <v>150</v>
      </c>
      <c r="Q51" s="261">
        <v>8</v>
      </c>
      <c r="R51" s="261">
        <v>72</v>
      </c>
    </row>
    <row r="52" spans="1:18" ht="16.5">
      <c r="A52" s="249" t="s">
        <v>119</v>
      </c>
      <c r="B52" s="250" t="s">
        <v>487</v>
      </c>
      <c r="C52" s="251" t="s">
        <v>67</v>
      </c>
      <c r="D52" s="252">
        <v>0.81246858651463183</v>
      </c>
      <c r="E52" s="253">
        <v>9793</v>
      </c>
      <c r="F52" s="254" t="s">
        <v>124</v>
      </c>
      <c r="G52" s="262" t="s">
        <v>277</v>
      </c>
      <c r="H52" s="255">
        <v>2</v>
      </c>
      <c r="I52" s="256">
        <v>958.14300000000003</v>
      </c>
      <c r="J52" s="257">
        <v>2.7362584231647866E-2</v>
      </c>
      <c r="K52" s="257">
        <v>0.41383343203708545</v>
      </c>
      <c r="L52" s="257">
        <v>0.14298491978754738</v>
      </c>
      <c r="M52" s="258">
        <v>14.555</v>
      </c>
      <c r="N52" s="259">
        <v>3.2354251922729698</v>
      </c>
      <c r="O52" s="259">
        <v>14.71596619711254</v>
      </c>
      <c r="P52" s="260">
        <v>47</v>
      </c>
      <c r="Q52" s="261">
        <v>31</v>
      </c>
      <c r="R52" s="261">
        <v>141</v>
      </c>
    </row>
    <row r="53" spans="1:18" ht="16.5">
      <c r="A53" s="249" t="s">
        <v>119</v>
      </c>
      <c r="B53" s="250" t="s">
        <v>624</v>
      </c>
      <c r="C53" s="251" t="s">
        <v>67</v>
      </c>
      <c r="D53" s="252">
        <v>0.80677099524275608</v>
      </c>
      <c r="E53" s="253">
        <v>869</v>
      </c>
      <c r="F53" s="254" t="s">
        <v>122</v>
      </c>
      <c r="G53" s="262" t="s">
        <v>241</v>
      </c>
      <c r="H53" s="255">
        <v>3</v>
      </c>
      <c r="I53" s="256">
        <v>470.68299999999999</v>
      </c>
      <c r="J53" s="257">
        <v>2.0616999899936286E-2</v>
      </c>
      <c r="K53" s="257">
        <v>0.37838041462506355</v>
      </c>
      <c r="L53" s="257">
        <v>6.373716492841254E-2</v>
      </c>
      <c r="M53" s="258">
        <v>12.989000000000001</v>
      </c>
      <c r="N53" s="259">
        <v>0.2124572164280418</v>
      </c>
      <c r="O53" s="259">
        <v>14.02217628425076</v>
      </c>
      <c r="P53" s="260">
        <v>5</v>
      </c>
      <c r="Q53" s="261">
        <v>1</v>
      </c>
      <c r="R53" s="261">
        <v>66</v>
      </c>
    </row>
  </sheetData>
  <phoneticPr fontId="2" type="noConversion"/>
  <conditionalFormatting sqref="C14:D53">
    <cfRule type="containsText" dxfId="27" priority="1" operator="containsText" text="F">
      <formula>NOT(ISERROR(SEARCH("F",C14)))</formula>
    </cfRule>
    <cfRule type="containsText" dxfId="26" priority="2" operator="containsText" text="D">
      <formula>NOT(ISERROR(SEARCH("D",C14)))</formula>
    </cfRule>
    <cfRule type="containsText" dxfId="25" priority="3" operator="containsText" text="C">
      <formula>NOT(ISERROR(SEARCH("C",C14)))</formula>
    </cfRule>
    <cfRule type="containsText" dxfId="24" priority="4" operator="containsText" text="B">
      <formula>NOT(ISERROR(SEARCH("B",C14)))</formula>
    </cfRule>
    <cfRule type="containsText" dxfId="23" priority="5" operator="containsText" text="A">
      <formula>NOT(ISERROR(SEARCH("A",C14)))</formula>
    </cfRule>
    <cfRule type="containsText" dxfId="2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39"/>
  <sheetViews>
    <sheetView showGridLines="0" workbookViewId="0"/>
  </sheetViews>
  <sheetFormatPr defaultRowHeight="13.5"/>
  <cols>
    <col min="12" max="12" width="0" hidden="1" customWidth="1"/>
  </cols>
  <sheetData>
    <row r="1" spans="1:13">
      <c r="A1" s="22"/>
      <c r="B1" s="30"/>
      <c r="C1" s="96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>
      <c r="A2" s="306" t="s">
        <v>204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</row>
    <row r="4" spans="1:13" ht="17.25">
      <c r="A4" s="170" t="s">
        <v>192</v>
      </c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</row>
    <row r="5" spans="1:13" ht="26.25">
      <c r="A5" s="167" t="s">
        <v>189</v>
      </c>
    </row>
    <row r="6" spans="1:13" ht="26.25">
      <c r="A6" s="167" t="s">
        <v>190</v>
      </c>
    </row>
    <row r="7" spans="1:13" ht="26.25">
      <c r="A7" s="167"/>
    </row>
    <row r="8" spans="1:13" ht="17.25">
      <c r="A8" s="168" t="s">
        <v>191</v>
      </c>
    </row>
    <row r="9" spans="1:13" ht="40.5">
      <c r="A9" s="243" t="s">
        <v>0</v>
      </c>
      <c r="B9" s="244" t="s">
        <v>74</v>
      </c>
      <c r="C9" s="245" t="s">
        <v>65</v>
      </c>
      <c r="D9" s="245" t="s">
        <v>163</v>
      </c>
      <c r="E9" s="246" t="s">
        <v>149</v>
      </c>
      <c r="F9" s="244" t="s">
        <v>154</v>
      </c>
      <c r="G9" s="246" t="s">
        <v>152</v>
      </c>
      <c r="H9" s="246" t="s">
        <v>156</v>
      </c>
      <c r="I9" s="247" t="s">
        <v>158</v>
      </c>
      <c r="J9" s="246" t="s">
        <v>11</v>
      </c>
      <c r="K9" s="246" t="s">
        <v>12</v>
      </c>
      <c r="L9" s="246" t="s">
        <v>13</v>
      </c>
      <c r="M9" s="246" t="s">
        <v>185</v>
      </c>
    </row>
    <row r="10" spans="1:13" ht="16.5">
      <c r="A10" s="249" t="s">
        <v>119</v>
      </c>
      <c r="B10" s="250" t="s">
        <v>303</v>
      </c>
      <c r="C10" s="251" t="s">
        <v>70</v>
      </c>
      <c r="D10" s="252">
        <v>0.78454545454545443</v>
      </c>
      <c r="E10" s="253">
        <v>8234</v>
      </c>
      <c r="F10" s="254" t="s">
        <v>121</v>
      </c>
      <c r="G10" s="262" t="s">
        <v>232</v>
      </c>
      <c r="H10" s="255">
        <v>1</v>
      </c>
      <c r="I10" s="256">
        <v>1036.962</v>
      </c>
      <c r="J10" s="257">
        <v>2.0386038844407088E-2</v>
      </c>
      <c r="K10" s="257">
        <v>0.41065371998490813</v>
      </c>
      <c r="L10" s="257">
        <v>0.10197641843425793</v>
      </c>
      <c r="M10" s="263">
        <v>49</v>
      </c>
    </row>
    <row r="11" spans="1:13" ht="16.5">
      <c r="A11" s="249" t="s">
        <v>119</v>
      </c>
      <c r="B11" s="250" t="s">
        <v>307</v>
      </c>
      <c r="C11" s="251" t="s">
        <v>70</v>
      </c>
      <c r="D11" s="252">
        <v>0.78841848919179125</v>
      </c>
      <c r="E11" s="253">
        <v>4187</v>
      </c>
      <c r="F11" s="254" t="s">
        <v>122</v>
      </c>
      <c r="G11" s="262" t="s">
        <v>246</v>
      </c>
      <c r="H11" s="255">
        <v>2</v>
      </c>
      <c r="I11" s="256">
        <v>2011.943</v>
      </c>
      <c r="J11" s="257">
        <v>3.3893253285933157E-2</v>
      </c>
      <c r="K11" s="257">
        <v>0.43042357186564395</v>
      </c>
      <c r="L11" s="257">
        <v>8.7477627348289691E-2</v>
      </c>
      <c r="M11" s="263">
        <v>69</v>
      </c>
    </row>
    <row r="12" spans="1:13" ht="16.5">
      <c r="A12" s="249" t="s">
        <v>119</v>
      </c>
      <c r="B12" s="250" t="s">
        <v>309</v>
      </c>
      <c r="C12" s="251" t="s">
        <v>67</v>
      </c>
      <c r="D12" s="252">
        <v>0.82619047619047625</v>
      </c>
      <c r="E12" s="253">
        <v>8205</v>
      </c>
      <c r="F12" s="254" t="s">
        <v>120</v>
      </c>
      <c r="G12" s="262" t="s">
        <v>209</v>
      </c>
      <c r="H12" s="255">
        <v>1</v>
      </c>
      <c r="I12" s="256">
        <v>2568.0140000000001</v>
      </c>
      <c r="J12" s="257">
        <v>1.9929652339323559E-3</v>
      </c>
      <c r="K12" s="257">
        <v>0.45883359498903681</v>
      </c>
      <c r="L12" s="257">
        <v>0.25077744903259874</v>
      </c>
      <c r="M12" s="263">
        <v>129</v>
      </c>
    </row>
    <row r="13" spans="1:13" ht="16.5">
      <c r="A13" s="249" t="s">
        <v>119</v>
      </c>
      <c r="B13" s="250" t="s">
        <v>311</v>
      </c>
      <c r="C13" s="251" t="s">
        <v>67</v>
      </c>
      <c r="D13" s="252">
        <v>0.84681264784244481</v>
      </c>
      <c r="E13" s="253">
        <v>2293</v>
      </c>
      <c r="F13" s="254" t="s">
        <v>121</v>
      </c>
      <c r="G13" s="262" t="s">
        <v>230</v>
      </c>
      <c r="H13" s="255">
        <v>5</v>
      </c>
      <c r="I13" s="256">
        <v>1176.6979999999999</v>
      </c>
      <c r="J13" s="257">
        <v>2.9053705932787114E-2</v>
      </c>
      <c r="K13" s="257">
        <v>0.38575808910705728</v>
      </c>
      <c r="L13" s="257">
        <v>0.14107273064116704</v>
      </c>
      <c r="M13" s="263">
        <v>48</v>
      </c>
    </row>
    <row r="14" spans="1:13" ht="16.5">
      <c r="A14" s="249" t="s">
        <v>119</v>
      </c>
      <c r="B14" s="250" t="s">
        <v>319</v>
      </c>
      <c r="C14" s="251" t="s">
        <v>70</v>
      </c>
      <c r="D14" s="252">
        <v>0.75280734354650058</v>
      </c>
      <c r="E14" s="253">
        <v>8708</v>
      </c>
      <c r="F14" s="254" t="s">
        <v>122</v>
      </c>
      <c r="G14" s="262" t="s">
        <v>242</v>
      </c>
      <c r="H14" s="255">
        <v>6</v>
      </c>
      <c r="I14" s="256">
        <v>1823.443</v>
      </c>
      <c r="J14" s="257">
        <v>2.319497873262465E-2</v>
      </c>
      <c r="K14" s="257">
        <v>0.45713759895407552</v>
      </c>
      <c r="L14" s="257">
        <v>0.23362397398767057</v>
      </c>
      <c r="M14" s="263">
        <v>121</v>
      </c>
    </row>
    <row r="15" spans="1:13" ht="16.5">
      <c r="A15" s="249" t="s">
        <v>119</v>
      </c>
      <c r="B15" s="250" t="s">
        <v>321</v>
      </c>
      <c r="C15" s="251" t="s">
        <v>70</v>
      </c>
      <c r="D15" s="252">
        <v>0.7725629649800223</v>
      </c>
      <c r="E15" s="253">
        <v>7697</v>
      </c>
      <c r="F15" s="254" t="s">
        <v>120</v>
      </c>
      <c r="G15" s="262" t="s">
        <v>206</v>
      </c>
      <c r="H15" s="255">
        <v>4</v>
      </c>
      <c r="I15" s="256">
        <v>1981.3679999999999</v>
      </c>
      <c r="J15" s="257">
        <v>1.3618432798343374E-2</v>
      </c>
      <c r="K15" s="257">
        <v>0.44854945175927941</v>
      </c>
      <c r="L15" s="257">
        <v>0.20188072079492553</v>
      </c>
      <c r="M15" s="263">
        <v>105</v>
      </c>
    </row>
    <row r="16" spans="1:13" ht="16.5">
      <c r="A16" s="249" t="s">
        <v>119</v>
      </c>
      <c r="B16" s="250" t="s">
        <v>323</v>
      </c>
      <c r="C16" s="251" t="s">
        <v>70</v>
      </c>
      <c r="D16" s="252">
        <v>0.79861060608483903</v>
      </c>
      <c r="E16" s="253">
        <v>2211</v>
      </c>
      <c r="F16" s="254" t="s">
        <v>120</v>
      </c>
      <c r="G16" s="262" t="s">
        <v>212</v>
      </c>
      <c r="H16" s="255">
        <v>8</v>
      </c>
      <c r="I16" s="256">
        <v>1589.1160000000002</v>
      </c>
      <c r="J16" s="257">
        <v>8.4843316975771986E-3</v>
      </c>
      <c r="K16" s="257">
        <v>0.4547113802522631</v>
      </c>
      <c r="L16" s="257">
        <v>0.20136981818822541</v>
      </c>
      <c r="M16" s="263">
        <v>71</v>
      </c>
    </row>
    <row r="17" spans="1:13" ht="16.5">
      <c r="A17" s="249" t="s">
        <v>119</v>
      </c>
      <c r="B17" s="250" t="s">
        <v>327</v>
      </c>
      <c r="C17" s="251" t="s">
        <v>70</v>
      </c>
      <c r="D17" s="252">
        <v>0.79423076923076918</v>
      </c>
      <c r="E17" s="253">
        <v>8855</v>
      </c>
      <c r="F17" s="254" t="s">
        <v>285</v>
      </c>
      <c r="G17" s="262" t="s">
        <v>286</v>
      </c>
      <c r="H17" s="255">
        <v>1</v>
      </c>
      <c r="I17" s="256">
        <v>2175.384</v>
      </c>
      <c r="J17" s="257">
        <v>3.5960734414184688E-2</v>
      </c>
      <c r="K17" s="257">
        <v>0.36794858316288681</v>
      </c>
      <c r="L17" s="257">
        <v>0.20640034127308099</v>
      </c>
      <c r="M17" s="263">
        <v>46</v>
      </c>
    </row>
    <row r="18" spans="1:13" ht="16.5">
      <c r="A18" s="249" t="s">
        <v>119</v>
      </c>
      <c r="B18" s="250" t="s">
        <v>533</v>
      </c>
      <c r="C18" s="251" t="s">
        <v>70</v>
      </c>
      <c r="D18" s="252">
        <v>0.73653861236573204</v>
      </c>
      <c r="E18" s="253">
        <v>1357</v>
      </c>
      <c r="F18" s="254" t="s">
        <v>123</v>
      </c>
      <c r="G18" s="262" t="s">
        <v>259</v>
      </c>
      <c r="H18" s="255">
        <v>3</v>
      </c>
      <c r="I18" s="256">
        <v>636.09299999999996</v>
      </c>
      <c r="J18" s="257">
        <v>1.5291793590682633E-2</v>
      </c>
      <c r="K18" s="257">
        <v>0.46626984741065791</v>
      </c>
      <c r="L18" s="257">
        <v>0.18393536794148027</v>
      </c>
      <c r="M18" s="263">
        <v>34</v>
      </c>
    </row>
    <row r="19" spans="1:13" ht="16.5">
      <c r="A19" s="249" t="s">
        <v>119</v>
      </c>
      <c r="B19" s="250" t="s">
        <v>337</v>
      </c>
      <c r="C19" s="251" t="s">
        <v>70</v>
      </c>
      <c r="D19" s="252">
        <v>0.78090909090909089</v>
      </c>
      <c r="E19" s="253">
        <v>9907</v>
      </c>
      <c r="F19" s="254" t="s">
        <v>120</v>
      </c>
      <c r="G19" s="262" t="s">
        <v>212</v>
      </c>
      <c r="H19" s="255">
        <v>1</v>
      </c>
      <c r="I19" s="256">
        <v>1717.8209999999999</v>
      </c>
      <c r="J19" s="257">
        <v>9.2965410242540573E-3</v>
      </c>
      <c r="K19" s="257">
        <v>0.44241140982086924</v>
      </c>
      <c r="L19" s="257">
        <v>0.1565937312444079</v>
      </c>
      <c r="M19" s="263">
        <v>82</v>
      </c>
    </row>
    <row r="20" spans="1:13" ht="16.5">
      <c r="A20" s="249" t="s">
        <v>119</v>
      </c>
      <c r="B20" s="250" t="s">
        <v>343</v>
      </c>
      <c r="C20" s="251" t="s">
        <v>67</v>
      </c>
      <c r="D20" s="252">
        <v>0.84565480293613571</v>
      </c>
      <c r="E20" s="253">
        <v>4985</v>
      </c>
      <c r="F20" s="254" t="s">
        <v>120</v>
      </c>
      <c r="G20" s="262" t="s">
        <v>216</v>
      </c>
      <c r="H20" s="255">
        <v>2</v>
      </c>
      <c r="I20" s="256">
        <v>2677.9740000000002</v>
      </c>
      <c r="J20" s="257">
        <v>2.5049877953090525E-2</v>
      </c>
      <c r="K20" s="257">
        <v>0.46957033782782287</v>
      </c>
      <c r="L20" s="257">
        <v>0.16200433547382181</v>
      </c>
      <c r="M20" s="263">
        <v>208</v>
      </c>
    </row>
    <row r="21" spans="1:13" ht="16.5">
      <c r="A21" s="249" t="s">
        <v>119</v>
      </c>
      <c r="B21" s="250" t="s">
        <v>347</v>
      </c>
      <c r="C21" s="251" t="s">
        <v>67</v>
      </c>
      <c r="D21" s="252">
        <v>0.83296296296296291</v>
      </c>
      <c r="E21" s="253">
        <v>6158</v>
      </c>
      <c r="F21" s="254" t="s">
        <v>124</v>
      </c>
      <c r="G21" s="262" t="s">
        <v>264</v>
      </c>
      <c r="H21" s="255">
        <v>1</v>
      </c>
      <c r="I21" s="256">
        <v>2435.174</v>
      </c>
      <c r="J21" s="257">
        <v>2.8785668217804337E-2</v>
      </c>
      <c r="K21" s="257">
        <v>0.40763299018875859</v>
      </c>
      <c r="L21" s="257">
        <v>0.2431037782105098</v>
      </c>
      <c r="M21" s="263">
        <v>113</v>
      </c>
    </row>
    <row r="22" spans="1:13" ht="16.5">
      <c r="A22" s="249" t="s">
        <v>119</v>
      </c>
      <c r="B22" s="250" t="s">
        <v>353</v>
      </c>
      <c r="C22" s="251" t="s">
        <v>70</v>
      </c>
      <c r="D22" s="252">
        <v>0.77804689364064517</v>
      </c>
      <c r="E22" s="253">
        <v>6956</v>
      </c>
      <c r="F22" s="254" t="s">
        <v>123</v>
      </c>
      <c r="G22" s="262" t="s">
        <v>259</v>
      </c>
      <c r="H22" s="255">
        <v>2</v>
      </c>
      <c r="I22" s="256">
        <v>2133.7629999999999</v>
      </c>
      <c r="J22" s="257">
        <v>1.0946238452966172E-2</v>
      </c>
      <c r="K22" s="257">
        <v>0.43190700473040167</v>
      </c>
      <c r="L22" s="257">
        <v>0.22401738149925743</v>
      </c>
      <c r="M22" s="263">
        <v>109</v>
      </c>
    </row>
    <row r="23" spans="1:13" ht="16.5">
      <c r="A23" s="249" t="s">
        <v>119</v>
      </c>
      <c r="B23" s="250" t="s">
        <v>361</v>
      </c>
      <c r="C23" s="251" t="s">
        <v>67</v>
      </c>
      <c r="D23" s="252">
        <v>0.83960000000000012</v>
      </c>
      <c r="E23" s="253">
        <v>2448</v>
      </c>
      <c r="F23" s="254" t="s">
        <v>125</v>
      </c>
      <c r="G23" s="262" t="s">
        <v>282</v>
      </c>
      <c r="H23" s="255">
        <v>1</v>
      </c>
      <c r="I23" s="256">
        <v>2213.1030000000001</v>
      </c>
      <c r="J23" s="257">
        <v>2.5448084558485233E-2</v>
      </c>
      <c r="K23" s="257">
        <v>0.36501063744536505</v>
      </c>
      <c r="L23" s="257">
        <v>0.25484579795879359</v>
      </c>
      <c r="M23" s="263">
        <v>43</v>
      </c>
    </row>
    <row r="24" spans="1:13" ht="16.5">
      <c r="A24" s="249" t="s">
        <v>119</v>
      </c>
      <c r="B24" s="250" t="s">
        <v>363</v>
      </c>
      <c r="C24" s="251" t="s">
        <v>67</v>
      </c>
      <c r="D24" s="252">
        <v>0.80952380952380942</v>
      </c>
      <c r="E24" s="253">
        <v>5802</v>
      </c>
      <c r="F24" s="254" t="s">
        <v>91</v>
      </c>
      <c r="G24" s="262" t="s">
        <v>295</v>
      </c>
      <c r="H24" s="255">
        <v>2</v>
      </c>
      <c r="I24" s="256">
        <v>1068.8319999999999</v>
      </c>
      <c r="J24" s="257">
        <v>5.4166216206658589E-3</v>
      </c>
      <c r="K24" s="257">
        <v>0.504030964536757</v>
      </c>
      <c r="L24" s="257">
        <v>0.1955405526780635</v>
      </c>
      <c r="M24" s="263">
        <v>77</v>
      </c>
    </row>
    <row r="25" spans="1:13" ht="16.5">
      <c r="A25" s="249" t="s">
        <v>119</v>
      </c>
      <c r="B25" s="250" t="s">
        <v>367</v>
      </c>
      <c r="C25" s="251" t="s">
        <v>67</v>
      </c>
      <c r="D25" s="252">
        <v>0.80938027313591632</v>
      </c>
      <c r="E25" s="253">
        <v>6391</v>
      </c>
      <c r="F25" s="254" t="s">
        <v>91</v>
      </c>
      <c r="G25" s="262" t="s">
        <v>295</v>
      </c>
      <c r="H25" s="255">
        <v>7</v>
      </c>
      <c r="I25" s="256">
        <v>1174.8720000000001</v>
      </c>
      <c r="J25" s="257">
        <v>1.4062349698246927E-2</v>
      </c>
      <c r="K25" s="257">
        <v>0.44798857553025795</v>
      </c>
      <c r="L25" s="257">
        <v>0.17448709306205271</v>
      </c>
      <c r="M25" s="263">
        <v>64</v>
      </c>
    </row>
    <row r="26" spans="1:13" ht="16.5">
      <c r="A26" s="249" t="s">
        <v>119</v>
      </c>
      <c r="B26" s="250" t="s">
        <v>381</v>
      </c>
      <c r="C26" s="251" t="s">
        <v>70</v>
      </c>
      <c r="D26" s="252">
        <v>0.70173913043478275</v>
      </c>
      <c r="E26" s="253">
        <v>2158</v>
      </c>
      <c r="F26" s="254" t="s">
        <v>120</v>
      </c>
      <c r="G26" s="262" t="s">
        <v>211</v>
      </c>
      <c r="H26" s="255">
        <v>2</v>
      </c>
      <c r="I26" s="256">
        <v>1538.1819999999998</v>
      </c>
      <c r="J26" s="257">
        <v>5.3118134598477071E-3</v>
      </c>
      <c r="K26" s="257">
        <v>0.45353485327907861</v>
      </c>
      <c r="L26" s="257">
        <v>0.2130578378890611</v>
      </c>
      <c r="M26" s="263">
        <v>72</v>
      </c>
    </row>
    <row r="27" spans="1:13" ht="16.5">
      <c r="A27" s="249" t="s">
        <v>119</v>
      </c>
      <c r="B27" s="250" t="s">
        <v>383</v>
      </c>
      <c r="C27" s="251" t="s">
        <v>67</v>
      </c>
      <c r="D27" s="252">
        <v>0.81529062797502427</v>
      </c>
      <c r="E27" s="253">
        <v>7432</v>
      </c>
      <c r="F27" s="254" t="s">
        <v>121</v>
      </c>
      <c r="G27" s="262" t="s">
        <v>230</v>
      </c>
      <c r="H27" s="255">
        <v>4</v>
      </c>
      <c r="I27" s="256">
        <v>1365.7260000000001</v>
      </c>
      <c r="J27" s="257">
        <v>2.1718487622084E-2</v>
      </c>
      <c r="K27" s="257">
        <v>0.39194168023012427</v>
      </c>
      <c r="L27" s="257">
        <v>0.19696483774929963</v>
      </c>
      <c r="M27" s="263">
        <v>36</v>
      </c>
    </row>
    <row r="28" spans="1:13" ht="16.5">
      <c r="A28" s="249" t="s">
        <v>119</v>
      </c>
      <c r="B28" s="250" t="s">
        <v>385</v>
      </c>
      <c r="C28" s="251" t="s">
        <v>67</v>
      </c>
      <c r="D28" s="252">
        <v>0.8313636363636363</v>
      </c>
      <c r="E28" s="253">
        <v>8567</v>
      </c>
      <c r="F28" s="254" t="s">
        <v>120</v>
      </c>
      <c r="G28" s="262" t="s">
        <v>212</v>
      </c>
      <c r="H28" s="255">
        <v>1</v>
      </c>
      <c r="I28" s="256">
        <v>1166.8219999999999</v>
      </c>
      <c r="J28" s="257">
        <v>5.975242765070294E-3</v>
      </c>
      <c r="K28" s="257">
        <v>0.43158848833872115</v>
      </c>
      <c r="L28" s="257">
        <v>0.18083306622603965</v>
      </c>
      <c r="M28" s="263">
        <v>57</v>
      </c>
    </row>
    <row r="29" spans="1:13" ht="16.5">
      <c r="A29" s="249" t="s">
        <v>119</v>
      </c>
      <c r="B29" s="250" t="s">
        <v>391</v>
      </c>
      <c r="C29" s="251" t="s">
        <v>70</v>
      </c>
      <c r="D29" s="252">
        <v>0.78103177033037074</v>
      </c>
      <c r="E29" s="253">
        <v>8762</v>
      </c>
      <c r="F29" s="254" t="s">
        <v>285</v>
      </c>
      <c r="G29" s="262" t="s">
        <v>288</v>
      </c>
      <c r="H29" s="255">
        <v>8</v>
      </c>
      <c r="I29" s="256">
        <v>4487.4970000000003</v>
      </c>
      <c r="J29" s="257">
        <v>5.8116233690380596E-2</v>
      </c>
      <c r="K29" s="257">
        <v>0.36820609858839937</v>
      </c>
      <c r="L29" s="257">
        <v>0.17403911356375279</v>
      </c>
      <c r="M29" s="263">
        <v>75</v>
      </c>
    </row>
    <row r="30" spans="1:13" ht="16.5">
      <c r="A30" s="249" t="s">
        <v>119</v>
      </c>
      <c r="B30" s="250" t="s">
        <v>405</v>
      </c>
      <c r="C30" s="251" t="s">
        <v>67</v>
      </c>
      <c r="D30" s="252">
        <v>0.80766371616556154</v>
      </c>
      <c r="E30" s="253">
        <v>9853</v>
      </c>
      <c r="F30" s="254" t="s">
        <v>120</v>
      </c>
      <c r="G30" s="262" t="s">
        <v>220</v>
      </c>
      <c r="H30" s="255">
        <v>3</v>
      </c>
      <c r="I30" s="256">
        <v>2287.2539999999999</v>
      </c>
      <c r="J30" s="257">
        <v>7.0683340616932207E-3</v>
      </c>
      <c r="K30" s="257">
        <v>0.44722550558450641</v>
      </c>
      <c r="L30" s="257">
        <v>0.1359709065980429</v>
      </c>
      <c r="M30" s="263">
        <v>114</v>
      </c>
    </row>
    <row r="31" spans="1:13" ht="16.5">
      <c r="A31" s="249" t="s">
        <v>119</v>
      </c>
      <c r="B31" s="250" t="s">
        <v>409</v>
      </c>
      <c r="C31" s="251" t="s">
        <v>69</v>
      </c>
      <c r="D31" s="252">
        <v>0.87499151625721572</v>
      </c>
      <c r="E31" s="253">
        <v>412</v>
      </c>
      <c r="F31" s="254" t="s">
        <v>120</v>
      </c>
      <c r="G31" s="262" t="s">
        <v>206</v>
      </c>
      <c r="H31" s="255">
        <v>2</v>
      </c>
      <c r="I31" s="256">
        <v>2484.5730000000003</v>
      </c>
      <c r="J31" s="257">
        <v>1.6769936641919156E-2</v>
      </c>
      <c r="K31" s="257">
        <v>0.38634052597154872</v>
      </c>
      <c r="L31" s="257">
        <v>0.21090143054762328</v>
      </c>
      <c r="M31" s="263">
        <v>64</v>
      </c>
    </row>
    <row r="32" spans="1:13" ht="16.5">
      <c r="A32" s="249" t="s">
        <v>119</v>
      </c>
      <c r="B32" s="250" t="s">
        <v>417</v>
      </c>
      <c r="C32" s="251" t="s">
        <v>67</v>
      </c>
      <c r="D32" s="252">
        <v>0.8448148148148148</v>
      </c>
      <c r="E32" s="253">
        <v>9700</v>
      </c>
      <c r="F32" s="254" t="s">
        <v>124</v>
      </c>
      <c r="G32" s="262" t="s">
        <v>261</v>
      </c>
      <c r="H32" s="255">
        <v>1</v>
      </c>
      <c r="I32" s="256">
        <v>3383.3829999999998</v>
      </c>
      <c r="J32" s="257">
        <v>1.8391428231262576E-2</v>
      </c>
      <c r="K32" s="257">
        <v>0.41013991752939344</v>
      </c>
      <c r="L32" s="257">
        <v>0.14288765685367835</v>
      </c>
      <c r="M32" s="263">
        <v>178</v>
      </c>
    </row>
    <row r="33" spans="1:13" ht="16.5">
      <c r="A33" s="249" t="s">
        <v>119</v>
      </c>
      <c r="B33" s="250" t="s">
        <v>423</v>
      </c>
      <c r="C33" s="251" t="s">
        <v>70</v>
      </c>
      <c r="D33" s="252">
        <v>0.77695652173913043</v>
      </c>
      <c r="E33" s="253">
        <v>9033</v>
      </c>
      <c r="F33" s="254" t="s">
        <v>120</v>
      </c>
      <c r="G33" s="262" t="s">
        <v>211</v>
      </c>
      <c r="H33" s="255">
        <v>1</v>
      </c>
      <c r="I33" s="256">
        <v>2258.0459999999998</v>
      </c>
      <c r="J33" s="257">
        <v>2.7518716508698692E-3</v>
      </c>
      <c r="K33" s="257">
        <v>0.4560580262738721</v>
      </c>
      <c r="L33" s="257">
        <v>0.25951641374887846</v>
      </c>
      <c r="M33" s="263">
        <v>135</v>
      </c>
    </row>
    <row r="34" spans="1:13" ht="16.5">
      <c r="A34" s="249" t="s">
        <v>119</v>
      </c>
      <c r="B34" s="250" t="s">
        <v>433</v>
      </c>
      <c r="C34" s="251" t="s">
        <v>67</v>
      </c>
      <c r="D34" s="252">
        <v>0.8493661824546016</v>
      </c>
      <c r="E34" s="253">
        <v>3016</v>
      </c>
      <c r="F34" s="254" t="s">
        <v>126</v>
      </c>
      <c r="G34" s="262" t="s">
        <v>293</v>
      </c>
      <c r="H34" s="255">
        <v>2</v>
      </c>
      <c r="I34" s="256">
        <v>2901.1590000000001</v>
      </c>
      <c r="J34" s="257">
        <v>1.1592053610487686E-2</v>
      </c>
      <c r="K34" s="257">
        <v>0.46219590651726261</v>
      </c>
      <c r="L34" s="257">
        <v>0.19509444328973352</v>
      </c>
      <c r="M34" s="263">
        <v>139</v>
      </c>
    </row>
    <row r="35" spans="1:13" ht="16.5">
      <c r="A35" s="249" t="s">
        <v>119</v>
      </c>
      <c r="B35" s="250" t="s">
        <v>455</v>
      </c>
      <c r="C35" s="251" t="s">
        <v>70</v>
      </c>
      <c r="D35" s="252">
        <v>0.72260369441893679</v>
      </c>
      <c r="E35" s="253">
        <v>5719</v>
      </c>
      <c r="F35" s="254" t="s">
        <v>123</v>
      </c>
      <c r="G35" s="262" t="s">
        <v>259</v>
      </c>
      <c r="H35" s="255">
        <v>5</v>
      </c>
      <c r="I35" s="256">
        <v>1209.634</v>
      </c>
      <c r="J35" s="257">
        <v>6.3223941410457382E-2</v>
      </c>
      <c r="K35" s="257">
        <v>0.41027032970389526</v>
      </c>
      <c r="L35" s="257">
        <v>0.26040934695949353</v>
      </c>
      <c r="M35" s="263">
        <v>45</v>
      </c>
    </row>
    <row r="36" spans="1:13" ht="16.5">
      <c r="A36" s="249" t="s">
        <v>119</v>
      </c>
      <c r="B36" s="250" t="s">
        <v>471</v>
      </c>
      <c r="C36" s="251" t="s">
        <v>67</v>
      </c>
      <c r="D36" s="252">
        <v>0.84776546291959198</v>
      </c>
      <c r="E36" s="253">
        <v>6268</v>
      </c>
      <c r="F36" s="254" t="s">
        <v>121</v>
      </c>
      <c r="G36" s="262" t="s">
        <v>228</v>
      </c>
      <c r="H36" s="255">
        <v>2</v>
      </c>
      <c r="I36" s="256">
        <v>2088.8989999999999</v>
      </c>
      <c r="J36" s="257">
        <v>1.6768484332947149E-2</v>
      </c>
      <c r="K36" s="257">
        <v>0.4327118941920759</v>
      </c>
      <c r="L36" s="257">
        <v>0.13499934654571619</v>
      </c>
      <c r="M36" s="263">
        <v>162</v>
      </c>
    </row>
    <row r="37" spans="1:13" ht="16.5">
      <c r="A37" s="249" t="s">
        <v>119</v>
      </c>
      <c r="B37" s="250" t="s">
        <v>475</v>
      </c>
      <c r="C37" s="251" t="s">
        <v>70</v>
      </c>
      <c r="D37" s="252">
        <v>0.77531948475712686</v>
      </c>
      <c r="E37" s="253">
        <v>1709</v>
      </c>
      <c r="F37" s="254" t="s">
        <v>121</v>
      </c>
      <c r="G37" s="262" t="s">
        <v>233</v>
      </c>
      <c r="H37" s="255">
        <v>2</v>
      </c>
      <c r="I37" s="256">
        <v>709.16600000000005</v>
      </c>
      <c r="J37" s="257">
        <v>6.592797797651386E-3</v>
      </c>
      <c r="K37" s="257">
        <v>0.41754756283987005</v>
      </c>
      <c r="L37" s="257">
        <v>0.19157275639636262</v>
      </c>
      <c r="M37" s="263">
        <v>34</v>
      </c>
    </row>
    <row r="38" spans="1:13" ht="16.5">
      <c r="A38" s="249" t="s">
        <v>119</v>
      </c>
      <c r="B38" s="250" t="s">
        <v>483</v>
      </c>
      <c r="C38" s="251" t="s">
        <v>67</v>
      </c>
      <c r="D38" s="252">
        <v>0.81409090909090898</v>
      </c>
      <c r="E38" s="253">
        <v>4686</v>
      </c>
      <c r="F38" s="254" t="s">
        <v>121</v>
      </c>
      <c r="G38" s="262" t="s">
        <v>228</v>
      </c>
      <c r="H38" s="255">
        <v>1</v>
      </c>
      <c r="I38" s="256">
        <v>2263.7910000000002</v>
      </c>
      <c r="J38" s="257">
        <v>1.7457461824479204E-2</v>
      </c>
      <c r="K38" s="257">
        <v>0.42693820871327781</v>
      </c>
      <c r="L38" s="257">
        <v>0.21203370805873861</v>
      </c>
      <c r="M38" s="263">
        <v>150</v>
      </c>
    </row>
    <row r="39" spans="1:13" ht="16.5">
      <c r="A39" s="249" t="s">
        <v>119</v>
      </c>
      <c r="B39" s="250" t="s">
        <v>487</v>
      </c>
      <c r="C39" s="251" t="s">
        <v>67</v>
      </c>
      <c r="D39" s="252">
        <v>0.81246858651463183</v>
      </c>
      <c r="E39" s="253">
        <v>9793</v>
      </c>
      <c r="F39" s="254" t="s">
        <v>124</v>
      </c>
      <c r="G39" s="262" t="s">
        <v>277</v>
      </c>
      <c r="H39" s="255">
        <v>2</v>
      </c>
      <c r="I39" s="256">
        <v>958.14300000000003</v>
      </c>
      <c r="J39" s="257">
        <v>2.7362584231647866E-2</v>
      </c>
      <c r="K39" s="257">
        <v>0.41383343203708545</v>
      </c>
      <c r="L39" s="257">
        <v>0.14298491978754738</v>
      </c>
      <c r="M39" s="263">
        <v>47</v>
      </c>
    </row>
  </sheetData>
  <mergeCells count="1">
    <mergeCell ref="A2:M2"/>
  </mergeCells>
  <phoneticPr fontId="2" type="noConversion"/>
  <conditionalFormatting sqref="C10:D39">
    <cfRule type="containsText" dxfId="21" priority="1" operator="containsText" text="F">
      <formula>NOT(ISERROR(SEARCH("F",C10)))</formula>
    </cfRule>
    <cfRule type="containsText" dxfId="20" priority="2" operator="containsText" text="D">
      <formula>NOT(ISERROR(SEARCH("D",C10)))</formula>
    </cfRule>
    <cfRule type="containsText" dxfId="19" priority="3" operator="containsText" text="C">
      <formula>NOT(ISERROR(SEARCH("C",C10)))</formula>
    </cfRule>
    <cfRule type="containsText" dxfId="18" priority="4" operator="containsText" text="B">
      <formula>NOT(ISERROR(SEARCH("B",C10)))</formula>
    </cfRule>
    <cfRule type="containsText" dxfId="17" priority="5" operator="containsText" text="A">
      <formula>NOT(ISERROR(SEARCH("A",C10)))</formula>
    </cfRule>
    <cfRule type="containsText" dxfId="16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2024-08-02T05:11:36Z</dcterms:modified>
</cp:coreProperties>
</file>