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10\유카연료절감\★이정현\유정씌♥\"/>
    </mc:Choice>
  </mc:AlternateContent>
  <xr:revisionPtr revIDLastSave="0" documentId="13_ncr:1_{BD867F92-804F-4392-8741-877DA43C1F45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운전자별!$A$4:$BR$24</definedName>
    <definedName name="_xlnm._FilterDatabase" localSheetId="3" hidden="1">차량별!$A$4:$AY$4</definedName>
    <definedName name="_xlnm.Print_Area" localSheetId="4">운전자별!$A$1:$R$100</definedName>
    <definedName name="_xlnm.Print_Area" localSheetId="1">종합!$A$1:$L$104</definedName>
    <definedName name="_xlnm.Print_Area" localSheetId="3">차량별!$A$1:$T$40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7" l="1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F20" i="60" s="1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F25" i="60" s="1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F29" i="60" s="1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F39" i="60" s="1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F16" i="60" l="1"/>
  <c r="F28" i="60"/>
  <c r="F40" i="60"/>
  <c r="F35" i="60"/>
  <c r="F21" i="60"/>
  <c r="F17" i="60"/>
  <c r="F22" i="60"/>
  <c r="F30" i="60"/>
  <c r="F18" i="60"/>
  <c r="F23" i="60"/>
  <c r="F33" i="60"/>
  <c r="F38" i="60"/>
  <c r="F26" i="60"/>
  <c r="F36" i="60"/>
  <c r="F24" i="60"/>
  <c r="F27" i="60"/>
  <c r="F32" i="60"/>
  <c r="A15" i="7" l="1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F14" i="60" l="1"/>
  <c r="F15" i="60"/>
  <c r="F13" i="60"/>
  <c r="F12" i="60"/>
  <c r="F11" i="60"/>
  <c r="B24" i="12" l="1"/>
  <c r="J47" i="12" a="1"/>
  <c r="H60" i="12" l="1"/>
  <c r="G60" i="12"/>
  <c r="J47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62" i="12" l="1"/>
  <c r="G63" i="12"/>
  <c r="G67" i="12"/>
  <c r="G64" i="12"/>
  <c r="G66" i="12"/>
  <c r="G61" i="12"/>
  <c r="G65" i="12"/>
  <c r="H62" i="12"/>
  <c r="H66" i="12"/>
  <c r="H61" i="12"/>
  <c r="H65" i="12"/>
  <c r="H64" i="12"/>
  <c r="H67" i="12"/>
  <c r="H63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93" i="12" l="1"/>
  <c r="K60" i="12"/>
  <c r="I60" i="12"/>
  <c r="J60" i="12"/>
  <c r="B94" i="12" l="1"/>
  <c r="B95" i="12"/>
  <c r="J95" i="12" s="1"/>
  <c r="B96" i="12"/>
  <c r="J65" i="12"/>
  <c r="J66" i="12"/>
  <c r="J63" i="12"/>
  <c r="J62" i="12"/>
  <c r="J67" i="12"/>
  <c r="J64" i="12"/>
  <c r="J61" i="12"/>
  <c r="I67" i="12"/>
  <c r="I64" i="12"/>
  <c r="I65" i="12"/>
  <c r="I66" i="12"/>
  <c r="I63" i="12"/>
  <c r="I62" i="12"/>
  <c r="I61" i="12"/>
  <c r="K65" i="12"/>
  <c r="K66" i="12"/>
  <c r="K63" i="12"/>
  <c r="K67" i="12"/>
  <c r="K64" i="12"/>
  <c r="K62" i="12"/>
  <c r="K61" i="12"/>
  <c r="J10" i="12" l="1"/>
  <c r="J29" i="12" s="1"/>
  <c r="N23" i="12"/>
  <c r="K25" i="12"/>
  <c r="D25" i="12" l="1"/>
  <c r="E47" i="12" a="1"/>
  <c r="F47" i="12" a="1"/>
  <c r="I47" i="12" a="1"/>
  <c r="D47" i="12" a="1"/>
  <c r="N47" i="12" a="1"/>
  <c r="H47" i="12" a="1"/>
  <c r="G47" i="12" a="1"/>
  <c r="N47" i="12" l="1"/>
  <c r="K47" i="12" s="1" a="1"/>
  <c r="K47" i="12" s="1"/>
  <c r="E47" i="12"/>
  <c r="F47" i="12"/>
  <c r="G47" i="12"/>
  <c r="D47" i="12"/>
  <c r="I47" i="12"/>
  <c r="H47" i="12"/>
  <c r="E25" i="12" l="1"/>
  <c r="F25" i="12" l="1"/>
  <c r="G25" i="12" l="1"/>
  <c r="H25" i="12" l="1"/>
  <c r="I25" i="12" l="1"/>
  <c r="J2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E94" i="12" l="1"/>
  <c r="E93" i="12"/>
  <c r="H93" i="12"/>
  <c r="F93" i="12"/>
  <c r="E95" i="12"/>
  <c r="H95" i="12"/>
  <c r="F95" i="12"/>
  <c r="G93" i="12"/>
  <c r="I93" i="12"/>
  <c r="G94" i="12"/>
  <c r="J94" i="12"/>
  <c r="D93" i="12"/>
  <c r="J93" i="12"/>
  <c r="I94" i="12"/>
  <c r="F94" i="12"/>
  <c r="H94" i="12"/>
  <c r="G95" i="12"/>
  <c r="D94" i="12"/>
  <c r="D95" i="12"/>
  <c r="I95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<sst xmlns="http://schemas.openxmlformats.org/spreadsheetml/2006/main" count="2485" uniqueCount="590">
  <si>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</si>
  <si>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</si>
  <si>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</si>
  <si>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</si>
  <si>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</si>
  <si>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</si>
  <si>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</si>
  <si>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</si>
  <si>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</si>
  <si>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</si>
  <si>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</si>
  <si>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</si>
  <si>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</si>
  <si>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</si>
  <si>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</si>
  <si>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</si>
  <si>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</si>
  <si>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</si>
  <si>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</si>
  <si>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</si>
  <si>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</si>
  <si>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</si>
  <si>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</si>
  <si>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</si>
  <si>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</si>
  <si>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</si>
  <si>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</si>
  <si>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</si>
  <si>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</si>
  <si>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</si>
  <si>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</si>
  <si>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</si>
  <si>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</si>
  <si>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</si>
  <si>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</si>
  <si>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</si>
  <si>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</si>
  <si>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</si>
  <si>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</si>
  <si>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</si>
  <si>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</si>
  <si>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</si>
  <si>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</si>
  <si>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</si>
  <si>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</si>
  <si>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</si>
  <si>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</si>
  <si>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</si>
  <si>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</si>
  <si>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</si>
  <si>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</si>
  <si>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</si>
  <si>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</si>
  <si>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</si>
  <si>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</si>
  <si>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</si>
  <si>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</si>
  <si>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</si>
  <si>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</si>
  <si>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</si>
  <si>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</si>
  <si>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</si>
  <si>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</si>
  <si>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</si>
  <si>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</si>
  <si>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</si>
  <si>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</si>
  <si>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</si>
  <si>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</si>
  <si>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</si>
  <si>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</si>
  <si>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</si>
  <si>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</si>
  <si>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</si>
  <si>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</si>
  <si>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</si>
  <si>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</si>
  <si>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</si>
  <si>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</si>
  <si>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</si>
  <si>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</si>
  <si>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</si>
  <si>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</si>
  <si>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</si>
  <si>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</si>
  <si>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</si>
  <si>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</si>
  <si>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</si>
  <si>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</si>
  <si>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</si>
  <si>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</si>
  <si>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</si>
  <si>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</si>
  <si>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</si>
  <si>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</si>
  <si>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</si>
  <si>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</si>
  <si>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</si>
  <si>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</si>
  <si>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</si>
  <si>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</si>
  <si>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</si>
  <si>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</si>
  <si>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</si>
  <si>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</si>
  <si>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</si>
  <si>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</si>
  <si>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</si>
  <si>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</si>
  <si>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</si>
  <si>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</si>
  <si>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</si>
  <si>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</si>
  <si>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</si>
  <si>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</si>
  <si>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</si>
  <si>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</si>
  <si>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</si>
  <si>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</si>
  <si>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미추홀교통</t>
  </si>
  <si>
    <t>12</t>
  </si>
  <si>
    <t>75</t>
  </si>
  <si>
    <t>76</t>
  </si>
  <si>
    <t>77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</si>
  <si>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</si>
  <si>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</si>
  <si>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</si>
  <si>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</si>
  <si>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</si>
  <si>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</si>
  <si>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</si>
  <si>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</si>
  <si>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</si>
  <si>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</si>
  <si>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</si>
  <si>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</si>
  <si>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</si>
  <si>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</si>
  <si>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</si>
  <si>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</si>
  <si>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</si>
  <si>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</si>
  <si>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</si>
  <si>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</si>
  <si>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</si>
  <si>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</si>
  <si>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</si>
  <si>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</si>
  <si>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</si>
  <si>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</si>
  <si>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</si>
  <si>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</si>
  <si>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</si>
  <si>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</si>
  <si>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</si>
  <si>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</si>
  <si>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</si>
  <si>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</si>
  <si>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</si>
  <si>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</si>
  <si>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</si>
  <si>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</si>
  <si>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</si>
  <si>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</si>
  <si>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</si>
  <si>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</si>
  <si>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</si>
  <si>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</si>
  <si>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</si>
  <si>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</si>
  <si>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</si>
  <si>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</si>
  <si>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</si>
  <si>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</si>
  <si>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</si>
  <si>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</si>
  <si>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</si>
  <si>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</si>
  <si>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</si>
  <si>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</si>
  <si>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</si>
  <si>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</si>
  <si>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</si>
  <si>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</si>
  <si>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</si>
  <si>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</si>
  <si>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</si>
  <si>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</si>
  <si>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</si>
  <si>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</si>
  <si>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</si>
  <si>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</si>
  <si>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</si>
  <si>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</si>
  <si>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</si>
  <si>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NEW</t>
  </si>
  <si>
    <t>new</t>
  </si>
  <si>
    <t>김인식</t>
  </si>
  <si>
    <t>-</t>
    <phoneticPr fontId="2" type="noConversion"/>
  </si>
  <si>
    <t>미추홀교통</t>
    <phoneticPr fontId="2" type="noConversion"/>
  </si>
  <si>
    <t>70바2527</t>
  </si>
  <si>
    <t>1212</t>
  </si>
  <si>
    <t>70바2601</t>
  </si>
  <si>
    <t>70바2606</t>
  </si>
  <si>
    <t>70바2617</t>
  </si>
  <si>
    <t>70바2619</t>
  </si>
  <si>
    <t>70바2624</t>
  </si>
  <si>
    <t>70바2640</t>
  </si>
  <si>
    <t>미추홀교통12A1</t>
  </si>
  <si>
    <t>70바2642</t>
  </si>
  <si>
    <t>70바2643</t>
  </si>
  <si>
    <t>70바2651</t>
  </si>
  <si>
    <t>70바2670</t>
  </si>
  <si>
    <t>미추홀교통12B1</t>
  </si>
  <si>
    <t>70바2691</t>
  </si>
  <si>
    <t>70바2733</t>
  </si>
  <si>
    <t>70바2757</t>
  </si>
  <si>
    <t>70바2758</t>
  </si>
  <si>
    <t>70바2759</t>
  </si>
  <si>
    <t>미추홀교통12B2</t>
  </si>
  <si>
    <t>70바2761</t>
  </si>
  <si>
    <t>70바2766</t>
  </si>
  <si>
    <t>70바2771</t>
  </si>
  <si>
    <t>70바2777</t>
  </si>
  <si>
    <t>70바2784</t>
  </si>
  <si>
    <t>70바2756</t>
  </si>
  <si>
    <t>7575</t>
  </si>
  <si>
    <t>미추홀교통75D3</t>
  </si>
  <si>
    <t>70바2760</t>
  </si>
  <si>
    <t>70바2805</t>
  </si>
  <si>
    <t>미추홀교통75D4</t>
  </si>
  <si>
    <t>70바2846</t>
  </si>
  <si>
    <t>미추홀교통75F2</t>
  </si>
  <si>
    <t>70바2855</t>
  </si>
  <si>
    <t>미추홀교통75F1</t>
  </si>
  <si>
    <t>70바2856</t>
  </si>
  <si>
    <t>미추홀교통75D1</t>
  </si>
  <si>
    <t>70바2861</t>
  </si>
  <si>
    <t>미추홀교통75C2</t>
  </si>
  <si>
    <t>미추홀교통75C1</t>
  </si>
  <si>
    <t>미추홀교통75D2</t>
  </si>
  <si>
    <t>70바2677</t>
  </si>
  <si>
    <t>중형</t>
  </si>
  <si>
    <t>70바2690</t>
  </si>
  <si>
    <t>70바2692</t>
  </si>
  <si>
    <t>70바2694</t>
  </si>
  <si>
    <t>70바2743</t>
  </si>
  <si>
    <t>70바2745</t>
  </si>
  <si>
    <t>70바2764</t>
  </si>
  <si>
    <t>강석하</t>
  </si>
  <si>
    <t>5117476</t>
  </si>
  <si>
    <t>(양  호)</t>
  </si>
  <si>
    <t>강응도</t>
  </si>
  <si>
    <t>5116592</t>
  </si>
  <si>
    <t>강장묵</t>
  </si>
  <si>
    <t>5117492</t>
  </si>
  <si>
    <t>강태경</t>
  </si>
  <si>
    <t>5118951</t>
  </si>
  <si>
    <t>강학수</t>
  </si>
  <si>
    <t>5114400</t>
  </si>
  <si>
    <t>고광석</t>
  </si>
  <si>
    <t>5116818</t>
  </si>
  <si>
    <t>권용호</t>
  </si>
  <si>
    <t>5112273</t>
  </si>
  <si>
    <t>길득종</t>
  </si>
  <si>
    <t>511106</t>
  </si>
  <si>
    <t>김건호</t>
  </si>
  <si>
    <t>5118009</t>
  </si>
  <si>
    <t>김경호</t>
  </si>
  <si>
    <t>5117198</t>
  </si>
  <si>
    <t>김상협</t>
  </si>
  <si>
    <t>5112957</t>
  </si>
  <si>
    <t>김상훈</t>
  </si>
  <si>
    <t>5117349</t>
  </si>
  <si>
    <t>김영기</t>
  </si>
  <si>
    <t>5115736</t>
  </si>
  <si>
    <t>김영민2</t>
  </si>
  <si>
    <t>5113259</t>
  </si>
  <si>
    <t>김영호</t>
  </si>
  <si>
    <t>5113002</t>
  </si>
  <si>
    <t>김용일</t>
  </si>
  <si>
    <t>51174</t>
  </si>
  <si>
    <t>5113457</t>
  </si>
  <si>
    <t>김종국</t>
  </si>
  <si>
    <t>5116321</t>
  </si>
  <si>
    <t>김종율</t>
  </si>
  <si>
    <t>5117666</t>
  </si>
  <si>
    <t>김태완</t>
  </si>
  <si>
    <t>511838</t>
  </si>
  <si>
    <t>김홍덕</t>
  </si>
  <si>
    <t>5114613</t>
  </si>
  <si>
    <t>김효태</t>
  </si>
  <si>
    <t>5114438</t>
  </si>
  <si>
    <t>박상원</t>
  </si>
  <si>
    <t>5113612</t>
  </si>
  <si>
    <t>박은</t>
  </si>
  <si>
    <t>511664</t>
  </si>
  <si>
    <t>박주용</t>
  </si>
  <si>
    <t>5111577</t>
  </si>
  <si>
    <t>박준성</t>
  </si>
  <si>
    <t>5112794</t>
  </si>
  <si>
    <t>박흥민</t>
  </si>
  <si>
    <t>5112848</t>
  </si>
  <si>
    <t>배강현</t>
  </si>
  <si>
    <t>5116005</t>
  </si>
  <si>
    <t>백용</t>
  </si>
  <si>
    <t>5115593</t>
  </si>
  <si>
    <t>서영진</t>
  </si>
  <si>
    <t>5114670</t>
  </si>
  <si>
    <t>선명구</t>
  </si>
  <si>
    <t>511714</t>
  </si>
  <si>
    <t>성대명</t>
  </si>
  <si>
    <t>5113134</t>
  </si>
  <si>
    <t>성현종</t>
  </si>
  <si>
    <t>5116000</t>
  </si>
  <si>
    <t>송성진</t>
  </si>
  <si>
    <t>5118822</t>
  </si>
  <si>
    <t>안우찬</t>
  </si>
  <si>
    <t>5113838</t>
  </si>
  <si>
    <t>안치태</t>
  </si>
  <si>
    <t>5117427</t>
  </si>
  <si>
    <t>안희석</t>
  </si>
  <si>
    <t>5112824</t>
  </si>
  <si>
    <t>어권수</t>
  </si>
  <si>
    <t>5114359</t>
  </si>
  <si>
    <t>오승환</t>
  </si>
  <si>
    <t>5118777</t>
  </si>
  <si>
    <t>유광모</t>
  </si>
  <si>
    <t>5116924</t>
  </si>
  <si>
    <t>유귀열</t>
  </si>
  <si>
    <t>5115169</t>
  </si>
  <si>
    <t>유용덕</t>
  </si>
  <si>
    <t>5116516</t>
  </si>
  <si>
    <t>이남용</t>
  </si>
  <si>
    <t>5111934</t>
  </si>
  <si>
    <t>이명호</t>
  </si>
  <si>
    <t>51111</t>
  </si>
  <si>
    <t>이상준</t>
  </si>
  <si>
    <t>5112738</t>
  </si>
  <si>
    <t>이성민</t>
  </si>
  <si>
    <t>5116019</t>
  </si>
  <si>
    <t>이순종</t>
  </si>
  <si>
    <t>5113977</t>
  </si>
  <si>
    <t>이승훈</t>
  </si>
  <si>
    <t>5112925</t>
  </si>
  <si>
    <t>이영우</t>
  </si>
  <si>
    <t>5114297</t>
  </si>
  <si>
    <t>이영진</t>
  </si>
  <si>
    <t>5111417</t>
  </si>
  <si>
    <t>이우정</t>
  </si>
  <si>
    <t>5113423</t>
  </si>
  <si>
    <t>이윤기</t>
  </si>
  <si>
    <t>5116998</t>
  </si>
  <si>
    <t>이재선</t>
  </si>
  <si>
    <t>5116653</t>
  </si>
  <si>
    <t>이종석</t>
  </si>
  <si>
    <t>5111232</t>
  </si>
  <si>
    <t>이종선</t>
  </si>
  <si>
    <t>5116422</t>
  </si>
  <si>
    <t>이종열</t>
  </si>
  <si>
    <t>511951</t>
  </si>
  <si>
    <t>이종화</t>
  </si>
  <si>
    <t>5117912</t>
  </si>
  <si>
    <t>이진산</t>
  </si>
  <si>
    <t>5118712</t>
  </si>
  <si>
    <t>이창균</t>
  </si>
  <si>
    <t>5119731</t>
  </si>
  <si>
    <t>이청일</t>
  </si>
  <si>
    <t>511259</t>
  </si>
  <si>
    <t>이춘행</t>
  </si>
  <si>
    <t>5119795</t>
  </si>
  <si>
    <t>이태식</t>
  </si>
  <si>
    <t>5113730</t>
  </si>
  <si>
    <t>이현기</t>
  </si>
  <si>
    <t>5113549</t>
  </si>
  <si>
    <t>이현웅</t>
  </si>
  <si>
    <t>5112245</t>
  </si>
  <si>
    <t>임재준</t>
  </si>
  <si>
    <t>5111106</t>
  </si>
  <si>
    <t>임진희</t>
  </si>
  <si>
    <t>5119192</t>
  </si>
  <si>
    <t>장경규</t>
  </si>
  <si>
    <t>5118935</t>
  </si>
  <si>
    <t>장덕</t>
  </si>
  <si>
    <t>5113840</t>
  </si>
  <si>
    <t>장연규</t>
  </si>
  <si>
    <t>5116585</t>
  </si>
  <si>
    <t>정덕균</t>
  </si>
  <si>
    <t>5115851</t>
  </si>
  <si>
    <t>정봉석</t>
  </si>
  <si>
    <t>5115411</t>
  </si>
  <si>
    <t>정용명</t>
  </si>
  <si>
    <t>5112101</t>
  </si>
  <si>
    <t>정종록</t>
  </si>
  <si>
    <t>5114126</t>
  </si>
  <si>
    <t>정주경</t>
  </si>
  <si>
    <t>5117589</t>
  </si>
  <si>
    <t>정진식</t>
  </si>
  <si>
    <t>5117127</t>
  </si>
  <si>
    <t>조규봉</t>
  </si>
  <si>
    <t>5113248</t>
  </si>
  <si>
    <t>조성기</t>
  </si>
  <si>
    <t>511160</t>
  </si>
  <si>
    <t>조영기</t>
  </si>
  <si>
    <t>5118573</t>
  </si>
  <si>
    <t>조한표</t>
  </si>
  <si>
    <t>5112176</t>
  </si>
  <si>
    <t>천재호</t>
  </si>
  <si>
    <t>5116234</t>
  </si>
  <si>
    <t>최경현</t>
  </si>
  <si>
    <t>511589</t>
  </si>
  <si>
    <t>최근배</t>
  </si>
  <si>
    <t>5112343</t>
  </si>
  <si>
    <t>최민준</t>
  </si>
  <si>
    <t>5111049</t>
  </si>
  <si>
    <t>최병철</t>
  </si>
  <si>
    <t>5115380</t>
  </si>
  <si>
    <t>최홍경</t>
  </si>
  <si>
    <t>5118378</t>
  </si>
  <si>
    <t>한기윤</t>
  </si>
  <si>
    <t>5112424</t>
  </si>
  <si>
    <t>한명안</t>
  </si>
  <si>
    <t>5111600</t>
  </si>
  <si>
    <t>한은규</t>
  </si>
  <si>
    <t>5112039</t>
  </si>
  <si>
    <t>한창건</t>
  </si>
  <si>
    <t>5117121</t>
  </si>
  <si>
    <t>허명국</t>
  </si>
  <si>
    <t>5111022</t>
  </si>
  <si>
    <t>304304</t>
  </si>
  <si>
    <t>미래교통304C4</t>
  </si>
  <si>
    <t>▲</t>
  </si>
  <si>
    <t>예비예비</t>
  </si>
  <si>
    <t>미래교통예비B1</t>
  </si>
  <si>
    <t>미래교통예비S6</t>
  </si>
  <si>
    <t>미래교통예비A2</t>
  </si>
  <si>
    <t>=</t>
  </si>
  <si>
    <t>미추홀교통12B14</t>
  </si>
  <si>
    <t>미추홀교통12B18</t>
  </si>
  <si>
    <t>미추홀교통12B12</t>
  </si>
  <si>
    <t>미추홀교통12B15</t>
  </si>
  <si>
    <t>미추홀교통12B8</t>
  </si>
  <si>
    <t>미추홀교통12B7</t>
  </si>
  <si>
    <t>미추홀교통12B13</t>
  </si>
  <si>
    <t>미추홀교통12A3</t>
  </si>
  <si>
    <t>미추홀교통12A2</t>
  </si>
  <si>
    <t>미추홀교통12B6</t>
  </si>
  <si>
    <t>미추홀교통12B10</t>
  </si>
  <si>
    <t>미추홀교통12A4</t>
  </si>
  <si>
    <t>미추홀교통12B17</t>
  </si>
  <si>
    <t>미추홀교통12B11</t>
  </si>
  <si>
    <t>70바2867</t>
  </si>
  <si>
    <t>미추홀교통12B9</t>
  </si>
  <si>
    <t>미추홀교통12B4</t>
  </si>
  <si>
    <t>미추홀교통12B16</t>
  </si>
  <si>
    <t>미추홀교통12B5</t>
  </si>
  <si>
    <t>▽</t>
  </si>
  <si>
    <t>미추홀교통75F3</t>
  </si>
  <si>
    <t>미추홀교통75C3</t>
  </si>
  <si>
    <t>5117476284.049</t>
  </si>
  <si>
    <t>51165922334.767</t>
  </si>
  <si>
    <t>51174922650.181</t>
  </si>
  <si>
    <t>5118951330.029</t>
  </si>
  <si>
    <t>51144001848.599</t>
  </si>
  <si>
    <t>51168181911.299</t>
  </si>
  <si>
    <t>5112273783.51</t>
  </si>
  <si>
    <t>5111061324.093</t>
  </si>
  <si>
    <t>5118009654.714</t>
  </si>
  <si>
    <t>51171981139.966</t>
  </si>
  <si>
    <t>김광석</t>
  </si>
  <si>
    <t>5118003</t>
  </si>
  <si>
    <t>5118003120.012</t>
  </si>
  <si>
    <t>김기훈</t>
  </si>
  <si>
    <t>5118770</t>
  </si>
  <si>
    <t>5118770530.817</t>
  </si>
  <si>
    <t>5112957613.251</t>
  </si>
  <si>
    <t>51173492259.635</t>
  </si>
  <si>
    <t>5115736323.055</t>
  </si>
  <si>
    <t>5113259746.883</t>
  </si>
  <si>
    <t>5113002190.091</t>
  </si>
  <si>
    <t>51174199.947</t>
  </si>
  <si>
    <t>51134571431.288</t>
  </si>
  <si>
    <t>51163211874.521</t>
  </si>
  <si>
    <t>5117666238.881</t>
  </si>
  <si>
    <t>김창년</t>
  </si>
  <si>
    <t>5118011</t>
  </si>
  <si>
    <t>51180112514.989</t>
  </si>
  <si>
    <t>511838375.826</t>
  </si>
  <si>
    <t>5114613178.823</t>
  </si>
  <si>
    <t>5114438786.217</t>
  </si>
  <si>
    <t>51136122111.482</t>
  </si>
  <si>
    <t>511664165.693</t>
  </si>
  <si>
    <t>5111577333.821</t>
  </si>
  <si>
    <t>5112794644.022</t>
  </si>
  <si>
    <t>5112848577.26</t>
  </si>
  <si>
    <t>51160052024.535</t>
  </si>
  <si>
    <t>51155931481.797</t>
  </si>
  <si>
    <t>51146701882.679</t>
  </si>
  <si>
    <t>5117142349.656</t>
  </si>
  <si>
    <t>5113134550.662</t>
  </si>
  <si>
    <t>51160001691.52</t>
  </si>
  <si>
    <t>5118822868.265</t>
  </si>
  <si>
    <t>5113838777.442</t>
  </si>
  <si>
    <t>5117427741.712</t>
  </si>
  <si>
    <t>5112824377.153</t>
  </si>
  <si>
    <t>51143591039.145</t>
  </si>
  <si>
    <t>51187772117.132</t>
  </si>
  <si>
    <t>51169241026.916</t>
  </si>
  <si>
    <t>51151692371.776</t>
  </si>
  <si>
    <t>51165161709.736</t>
  </si>
  <si>
    <t>5111934513.84</t>
  </si>
  <si>
    <t>511112592.106</t>
  </si>
  <si>
    <t>5112738235.69</t>
  </si>
  <si>
    <t>51160191844.448</t>
  </si>
  <si>
    <t>5113977581.924</t>
  </si>
  <si>
    <t>51129252211.618</t>
  </si>
  <si>
    <t>51142974873.057</t>
  </si>
  <si>
    <t>51114172846.584</t>
  </si>
  <si>
    <t>5113423469.226</t>
  </si>
  <si>
    <t>51169982349.744</t>
  </si>
  <si>
    <t>5116653223.413</t>
  </si>
  <si>
    <t>이정한</t>
  </si>
  <si>
    <t>5111326</t>
  </si>
  <si>
    <t>5111326129.713</t>
  </si>
  <si>
    <t>5111232241.363</t>
  </si>
  <si>
    <t>5116422785.317</t>
  </si>
  <si>
    <t>5119511840.088</t>
  </si>
  <si>
    <t>5117912461.334</t>
  </si>
  <si>
    <t>51187121985.797</t>
  </si>
  <si>
    <t>5119731682.455</t>
  </si>
  <si>
    <t>5112592344.142</t>
  </si>
  <si>
    <t>51197951740.059</t>
  </si>
  <si>
    <t>51137302095.141</t>
  </si>
  <si>
    <t>51135491835.159</t>
  </si>
  <si>
    <t>5112245362.713</t>
  </si>
  <si>
    <t>5111106244.547</t>
  </si>
  <si>
    <t>51191921088.425</t>
  </si>
  <si>
    <t>5118935468.677</t>
  </si>
  <si>
    <t>51138401841.09</t>
  </si>
  <si>
    <t>5116585150.928</t>
  </si>
  <si>
    <t>5115851554.411</t>
  </si>
  <si>
    <t>51154112207.866</t>
  </si>
  <si>
    <t>5112101121.709</t>
  </si>
  <si>
    <t>5114126128.746</t>
  </si>
  <si>
    <t>5117589373.146</t>
  </si>
  <si>
    <t>51171272106.662</t>
  </si>
  <si>
    <t>5113248811.042</t>
  </si>
  <si>
    <t>5111602345.078</t>
  </si>
  <si>
    <t>51185731674.449</t>
  </si>
  <si>
    <t>51121762278.998</t>
  </si>
  <si>
    <t>5116234229.38</t>
  </si>
  <si>
    <t>5115891589.67</t>
  </si>
  <si>
    <t>5112343168.938</t>
  </si>
  <si>
    <t>51110491234.03</t>
  </si>
  <si>
    <t>5115380635.755</t>
  </si>
  <si>
    <t>51183782334.719</t>
  </si>
  <si>
    <t>51124241102.029</t>
  </si>
  <si>
    <t>5111600789.019</t>
  </si>
  <si>
    <t>5112039741.443</t>
  </si>
  <si>
    <t>5117121846.493</t>
  </si>
  <si>
    <t>한태전</t>
  </si>
  <si>
    <t>5114751</t>
  </si>
  <si>
    <t>5114751248.766</t>
  </si>
  <si>
    <t>51110221513.279</t>
  </si>
  <si>
    <t>홍성현</t>
  </si>
  <si>
    <t>5118648</t>
  </si>
  <si>
    <t>51186482028.633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</si>
  <si>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</si>
  <si>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</si>
  <si>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</si>
  <si>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</si>
  <si>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</si>
  <si>
    <t>0%(0명)</t>
  </si>
  <si>
    <t>9%(2명)</t>
  </si>
  <si>
    <t>50%(11명)</t>
  </si>
  <si>
    <t>41%(9명)</t>
  </si>
  <si>
    <t>43%(3명)</t>
  </si>
  <si>
    <t>14%(1명)</t>
  </si>
  <si>
    <t>57%(4명)</t>
  </si>
  <si>
    <t>86%(6명)</t>
  </si>
  <si>
    <t>2%(2명)</t>
  </si>
  <si>
    <t>9%(9명)</t>
  </si>
  <si>
    <t>23%(22명)</t>
  </si>
  <si>
    <t>33%(32명)</t>
  </si>
  <si>
    <t>12%(12명)</t>
  </si>
  <si>
    <t>21%(19명)</t>
  </si>
  <si>
    <t>개선율(유카전)</t>
  </si>
  <si>
    <t>19위/(32개사)</t>
  </si>
  <si>
    <t>24'07</t>
  </si>
  <si>
    <t>분석기간: 24.07.01-24.07.30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</si>
</sst>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0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8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6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194" fontId="41" fillId="9" borderId="27" xfId="0" applyNumberFormat="1" applyFont="1" applyFill="1" applyBorder="1" applyAlignment="1">
      <alignment horizontal="center" vertical="center"/>
    </xf>
    <xf numFmtId="195" fontId="41" fillId="9" borderId="22" xfId="0" applyNumberFormat="1" applyFont="1" applyFill="1" applyBorder="1" applyAlignment="1">
      <alignment horizontal="center" vertical="center"/>
    </xf>
    <xf numFmtId="9" fontId="79" fillId="0" borderId="24" xfId="2" applyFont="1" applyBorder="1" applyAlignment="1">
      <alignment horizontal="center" vertical="center"/>
    </xf>
    <xf numFmtId="0" fontId="78" fillId="9" borderId="22" xfId="0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41" fontId="29" fillId="0" borderId="0" xfId="1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9" fontId="29" fillId="0" borderId="0" xfId="2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4" fillId="16" borderId="0" xfId="562" applyNumberFormat="1" applyFont="1" applyFill="1" applyAlignment="1">
      <alignment horizontal="right" vertical="center"/>
    </xf>
    <xf numFmtId="180" fontId="38" fillId="13" borderId="0" xfId="0" applyNumberFormat="1" applyFont="1" applyFill="1" applyAlignment="1">
      <alignment horizontal="center" vertical="center"/>
    </xf>
    <xf numFmtId="180" fontId="38" fillId="6" borderId="0" xfId="0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8" fontId="53" fillId="10" borderId="50" xfId="2" applyNumberFormat="1" applyFont="1" applyFill="1" applyBorder="1" applyAlignment="1">
      <alignment horizontal="center" vertical="center"/>
    </xf>
    <xf numFmtId="188" fontId="53" fillId="10" borderId="51" xfId="2" applyNumberFormat="1" applyFont="1" applyFill="1" applyBorder="1" applyAlignment="1">
      <alignment horizontal="center" vertical="center"/>
    </xf>
    <xf numFmtId="189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63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미추홀교통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AED-45F5-A5C1-46D9AF24983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1.9087877700513656</c:v>
                </c:pt>
                <c:pt idx="1">
                  <c:v>2.2844558223492597</c:v>
                </c:pt>
                <c:pt idx="2">
                  <c:v>2.2682206432760856</c:v>
                </c:pt>
                <c:pt idx="3">
                  <c:v>2.20717468589423</c:v>
                </c:pt>
                <c:pt idx="4">
                  <c:v>2.1484320316479</c:v>
                </c:pt>
                <c:pt idx="5">
                  <c:v>1.91</c:v>
                </c:pt>
                <c:pt idx="6">
                  <c:v>1.976918143389282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8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0.02</c:v>
                </c:pt>
                <c:pt idx="1">
                  <c:v>0.09</c:v>
                </c:pt>
                <c:pt idx="2">
                  <c:v>0.23</c:v>
                </c:pt>
                <c:pt idx="3">
                  <c:v>0.33</c:v>
                </c:pt>
                <c:pt idx="4">
                  <c:v>0.12</c:v>
                </c:pt>
                <c:pt idx="5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12 </c:v>
                </c:pt>
                <c:pt idx="1">
                  <c:v> 76 </c:v>
                </c:pt>
                <c:pt idx="2">
                  <c:v> 75 </c:v>
                </c:pt>
                <c:pt idx="3">
                  <c:v> 77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0.5714285714285714</c:v>
                </c:pt>
                <c:pt idx="2">
                  <c:v>0.8571428571428571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12 </c:v>
                </c:pt>
                <c:pt idx="1">
                  <c:v> 76 </c:v>
                </c:pt>
                <c:pt idx="2">
                  <c:v> 75 </c:v>
                </c:pt>
                <c:pt idx="3">
                  <c:v> 77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0.42857142857142855</c:v>
                </c:pt>
                <c:pt idx="2">
                  <c:v>0.14285714285714285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12 </c:v>
                </c:pt>
                <c:pt idx="1">
                  <c:v> 76 </c:v>
                </c:pt>
                <c:pt idx="2">
                  <c:v> 75 </c:v>
                </c:pt>
                <c:pt idx="3">
                  <c:v> 77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0.40909090909090912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12 </c:v>
                </c:pt>
                <c:pt idx="1">
                  <c:v> 76 </c:v>
                </c:pt>
                <c:pt idx="2">
                  <c:v> 75 </c:v>
                </c:pt>
                <c:pt idx="3">
                  <c:v> 77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12 </c:v>
                </c:pt>
                <c:pt idx="1">
                  <c:v> 76 </c:v>
                </c:pt>
                <c:pt idx="2">
                  <c:v> 75 </c:v>
                </c:pt>
                <c:pt idx="3">
                  <c:v> 77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9.0909090909090912E-2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12 </c:v>
                </c:pt>
                <c:pt idx="1">
                  <c:v> 76 </c:v>
                </c:pt>
                <c:pt idx="2">
                  <c:v> 75 </c:v>
                </c:pt>
                <c:pt idx="3">
                  <c:v> 77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4"/>
                <c:pt idx="0">
                  <c:v> 12 </c:v>
                </c:pt>
                <c:pt idx="1">
                  <c:v> 76 </c:v>
                </c:pt>
                <c:pt idx="2">
                  <c:v> 75 </c:v>
                </c:pt>
                <c:pt idx="3">
                  <c:v> 77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102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19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806823</xdr:colOff>
      <xdr:row>8</xdr:row>
      <xdr:rowOff>179294</xdr:rowOff>
    </xdr:from>
    <xdr:to>
      <xdr:col>2</xdr:col>
      <xdr:colOff>313765</xdr:colOff>
      <xdr:row>15</xdr:row>
      <xdr:rowOff>89647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07676" y="2364441"/>
          <a:ext cx="437030" cy="25325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302556</xdr:colOff>
      <xdr:row>10</xdr:row>
      <xdr:rowOff>100853</xdr:rowOff>
    </xdr:from>
    <xdr:to>
      <xdr:col>2</xdr:col>
      <xdr:colOff>403413</xdr:colOff>
      <xdr:row>12</xdr:row>
      <xdr:rowOff>1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03409" y="345141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437028</xdr:colOff>
      <xdr:row>8</xdr:row>
      <xdr:rowOff>67235</xdr:rowOff>
    </xdr:from>
    <xdr:to>
      <xdr:col>3</xdr:col>
      <xdr:colOff>347384</xdr:colOff>
      <xdr:row>8</xdr:row>
      <xdr:rowOff>549089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467969" y="2252382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661148</xdr:colOff>
      <xdr:row>8</xdr:row>
      <xdr:rowOff>89646</xdr:rowOff>
    </xdr:from>
    <xdr:to>
      <xdr:col>3</xdr:col>
      <xdr:colOff>145676</xdr:colOff>
      <xdr:row>8</xdr:row>
      <xdr:rowOff>179294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692089" y="2274793"/>
          <a:ext cx="358587" cy="8964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466165</xdr:colOff>
      <xdr:row>8</xdr:row>
      <xdr:rowOff>186020</xdr:rowOff>
    </xdr:from>
    <xdr:to>
      <xdr:col>4</xdr:col>
      <xdr:colOff>44824</xdr:colOff>
      <xdr:row>8</xdr:row>
      <xdr:rowOff>537883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>
          <a:off x="2371165" y="2371167"/>
          <a:ext cx="452718" cy="35186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320489</xdr:colOff>
      <xdr:row>7</xdr:row>
      <xdr:rowOff>17932</xdr:rowOff>
    </xdr:from>
    <xdr:to>
      <xdr:col>4</xdr:col>
      <xdr:colOff>477375</xdr:colOff>
      <xdr:row>8</xdr:row>
      <xdr:rowOff>365315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2225489" y="206860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91887</xdr:colOff>
      <xdr:row>8</xdr:row>
      <xdr:rowOff>428065</xdr:rowOff>
    </xdr:from>
    <xdr:to>
      <xdr:col>5</xdr:col>
      <xdr:colOff>248773</xdr:colOff>
      <xdr:row>9</xdr:row>
      <xdr:rowOff>35860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84B3D0C-EB81-40C3-9794-C58615850B21}"/>
            </a:ext>
          </a:extLst>
        </xdr:cNvPr>
        <xdr:cNvSpPr txBox="1"/>
      </xdr:nvSpPr>
      <xdr:spPr>
        <a:xfrm>
          <a:off x="2870946" y="261321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246529</xdr:colOff>
      <xdr:row>8</xdr:row>
      <xdr:rowOff>638736</xdr:rowOff>
    </xdr:from>
    <xdr:to>
      <xdr:col>4</xdr:col>
      <xdr:colOff>661147</xdr:colOff>
      <xdr:row>9</xdr:row>
      <xdr:rowOff>123265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3025588" y="2823883"/>
          <a:ext cx="414618" cy="3585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31376</xdr:colOff>
      <xdr:row>11</xdr:row>
      <xdr:rowOff>64996</xdr:rowOff>
    </xdr:from>
    <xdr:to>
      <xdr:col>6</xdr:col>
      <xdr:colOff>188263</xdr:colOff>
      <xdr:row>12</xdr:row>
      <xdr:rowOff>255497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684494" y="370690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2D9BBB-C986-49A9-9DA3-8135A0B1705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-11.1%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6722</xdr:colOff>
      <xdr:row>10</xdr:row>
      <xdr:rowOff>17929</xdr:rowOff>
    </xdr:from>
    <xdr:to>
      <xdr:col>5</xdr:col>
      <xdr:colOff>504264</xdr:colOff>
      <xdr:row>15</xdr:row>
      <xdr:rowOff>67235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3659840" y="3368488"/>
          <a:ext cx="497542" cy="15060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587187</xdr:colOff>
      <xdr:row>14</xdr:row>
      <xdr:rowOff>116542</xdr:rowOff>
    </xdr:from>
    <xdr:to>
      <xdr:col>6</xdr:col>
      <xdr:colOff>744074</xdr:colOff>
      <xdr:row>16</xdr:row>
      <xdr:rowOff>15691</xdr:rowOff>
    </xdr:to>
    <xdr:sp macro="" textlink="$K$17">
      <xdr:nvSpPr>
        <xdr:cNvPr id="14" name="TextBox 13">
          <a:extLst>
            <a:ext uri="{FF2B5EF4-FFF2-40B4-BE49-F238E27FC236}">
              <a16:creationId xmlns:a16="http://schemas.microsoft.com/office/drawing/2014/main" id="{D02F165B-7EB5-4053-B9CA-59A8631653A7}"/>
            </a:ext>
          </a:extLst>
        </xdr:cNvPr>
        <xdr:cNvSpPr txBox="1"/>
      </xdr:nvSpPr>
      <xdr:spPr>
        <a:xfrm>
          <a:off x="4240305" y="463251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89A0E67-3685-41B5-8D14-87EF03157EB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3.5%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697004</xdr:colOff>
      <xdr:row>14</xdr:row>
      <xdr:rowOff>11205</xdr:rowOff>
    </xdr:from>
    <xdr:to>
      <xdr:col>6</xdr:col>
      <xdr:colOff>145677</xdr:colOff>
      <xdr:row>15</xdr:row>
      <xdr:rowOff>226358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6B4B1CA9-04D2-405B-89CF-335A36147D53}"/>
            </a:ext>
          </a:extLst>
        </xdr:cNvPr>
        <xdr:cNvCxnSpPr/>
      </xdr:nvCxnSpPr>
      <xdr:spPr>
        <a:xfrm flipV="1">
          <a:off x="4350122" y="4527176"/>
          <a:ext cx="322731" cy="5065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6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112</v>
      </c>
      <c r="C2" s="57"/>
      <c r="D2" s="57"/>
      <c r="E2" s="57"/>
      <c r="F2" s="57"/>
      <c r="G2" s="57"/>
      <c r="H2" s="57"/>
      <c r="I2" s="57"/>
      <c r="J2" s="57"/>
      <c r="K2" s="65" t="s">
        <v>589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114</v>
      </c>
      <c r="C4" s="279" t="s">
        <v>38</v>
      </c>
      <c r="D4" s="279"/>
      <c r="E4" s="62" t="s">
        <v>113</v>
      </c>
      <c r="F4" s="62" t="s">
        <v>64</v>
      </c>
      <c r="G4" s="94" t="s">
        <v>116</v>
      </c>
      <c r="H4" s="38"/>
      <c r="I4" s="38"/>
      <c r="J4" s="98" t="s">
        <v>35</v>
      </c>
      <c r="K4" s="98" t="s">
        <v>36</v>
      </c>
    </row>
    <row r="5" spans="1:28" ht="48.75" customHeight="1" x14ac:dyDescent="0.25">
      <c r="B5" s="64" t="s">
        <v>588</v>
      </c>
      <c r="C5" s="280" t="s">
        <v>199</v>
      </c>
      <c r="D5" s="280"/>
      <c r="E5" s="63">
        <v>3</v>
      </c>
      <c r="F5" s="64">
        <v>44</v>
      </c>
      <c r="G5" s="95" t="s">
        <v>69</v>
      </c>
      <c r="H5" s="38"/>
      <c r="I5" s="38"/>
      <c r="J5" s="97" t="s">
        <v>50</v>
      </c>
      <c r="K5" s="96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245"/>
    </row>
    <row r="7" spans="1:28" ht="16.5" customHeight="1" x14ac:dyDescent="0.25">
      <c r="B7" s="52" t="s">
        <v>129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278"/>
      <c r="P9" s="278"/>
    </row>
    <row r="10" spans="1:28" ht="23.25" customHeight="1" thickBot="1" x14ac:dyDescent="0.3">
      <c r="G10" s="6"/>
      <c r="H10" s="203" t="s">
        <v>91</v>
      </c>
      <c r="I10" s="204" t="s">
        <v>92</v>
      </c>
      <c r="J10" s="205" t="str">
        <f>C5</f>
        <v>미추홀교통</v>
      </c>
      <c r="K10" s="206" t="s">
        <v>93</v>
      </c>
      <c r="X10" s="245"/>
      <c r="Z10" s="39"/>
      <c r="AA10" s="39"/>
      <c r="AB10" s="39"/>
    </row>
    <row r="11" spans="1:28" ht="23.25" customHeight="1" thickTop="1" x14ac:dyDescent="0.25">
      <c r="G11" s="6"/>
      <c r="H11" s="240">
        <v>1</v>
      </c>
      <c r="I11" s="200">
        <v>2.0099999999999998</v>
      </c>
      <c r="J11" s="201">
        <v>1.9087877700513656</v>
      </c>
      <c r="K11" s="202"/>
      <c r="M11" s="2"/>
      <c r="Y11" s="283"/>
      <c r="Z11" s="284"/>
      <c r="AA11" s="247"/>
      <c r="AB11" s="39"/>
    </row>
    <row r="12" spans="1:28" ht="23.25" customHeight="1" x14ac:dyDescent="0.25">
      <c r="G12" s="6"/>
      <c r="H12" s="241">
        <v>2</v>
      </c>
      <c r="I12" s="194">
        <v>2.3662575846193561</v>
      </c>
      <c r="J12" s="201">
        <v>2.2844558223492597</v>
      </c>
      <c r="K12" s="242">
        <v>0.19680975443790949</v>
      </c>
      <c r="M12" s="247"/>
      <c r="Y12" s="283"/>
      <c r="Z12" s="284"/>
      <c r="AA12" s="247"/>
      <c r="AB12" s="39"/>
    </row>
    <row r="13" spans="1:28" ht="23.25" customHeight="1" x14ac:dyDescent="0.25">
      <c r="G13" s="6"/>
      <c r="H13" s="241">
        <v>3</v>
      </c>
      <c r="I13" s="194">
        <v>2.37</v>
      </c>
      <c r="J13" s="201">
        <v>2.2682206432760856</v>
      </c>
      <c r="K13" s="244">
        <v>-7.1068036923026545E-3</v>
      </c>
      <c r="M13" s="247"/>
      <c r="Y13" s="283"/>
      <c r="Z13" s="284"/>
      <c r="AA13" s="247"/>
      <c r="AB13" s="39"/>
    </row>
    <row r="14" spans="1:28" ht="23.25" customHeight="1" x14ac:dyDescent="0.25">
      <c r="G14" s="6"/>
      <c r="H14" s="241">
        <v>4</v>
      </c>
      <c r="I14" s="194">
        <v>2.33</v>
      </c>
      <c r="J14" s="201">
        <v>2.20717468589423</v>
      </c>
      <c r="K14" s="244">
        <v>-2.6913588659383869E-2</v>
      </c>
      <c r="M14" s="247"/>
      <c r="Y14" s="283"/>
      <c r="Z14" s="284"/>
      <c r="AA14" s="247"/>
      <c r="AB14" s="39"/>
    </row>
    <row r="15" spans="1:28" ht="23.25" customHeight="1" x14ac:dyDescent="0.25">
      <c r="G15" s="6"/>
      <c r="H15" s="241">
        <v>5</v>
      </c>
      <c r="I15" s="194">
        <v>2.29</v>
      </c>
      <c r="J15" s="201">
        <v>2.1484320316479</v>
      </c>
      <c r="K15" s="244">
        <v>-2.6614411003237248E-2</v>
      </c>
      <c r="M15" s="247"/>
      <c r="Y15" s="283"/>
      <c r="Z15" s="284"/>
      <c r="AA15" s="247"/>
      <c r="AB15" s="39"/>
    </row>
    <row r="16" spans="1:28" ht="23.25" customHeight="1" x14ac:dyDescent="0.25">
      <c r="G16" s="6"/>
      <c r="H16" s="241">
        <v>6</v>
      </c>
      <c r="I16" s="194">
        <v>2.0664933427553414</v>
      </c>
      <c r="J16" s="201">
        <v>1.91</v>
      </c>
      <c r="K16" s="244">
        <v>-0.11097955538533688</v>
      </c>
      <c r="M16" s="247"/>
      <c r="Y16" s="283"/>
      <c r="Z16" s="284"/>
      <c r="AA16" s="247"/>
      <c r="AB16" s="39"/>
    </row>
    <row r="17" spans="2:28" ht="23.25" customHeight="1" x14ac:dyDescent="0.25">
      <c r="G17" s="6"/>
      <c r="H17" s="241">
        <v>7</v>
      </c>
      <c r="I17" s="194">
        <v>2.13</v>
      </c>
      <c r="J17" s="201">
        <v>1.976918143389282</v>
      </c>
      <c r="K17" s="244">
        <v>3.5035677167163382E-2</v>
      </c>
      <c r="M17" s="247"/>
      <c r="Y17" s="283"/>
      <c r="Z17" s="284"/>
      <c r="AA17" s="247"/>
      <c r="AB17" s="39"/>
    </row>
    <row r="18" spans="2:28" ht="23.25" customHeight="1" x14ac:dyDescent="0.25">
      <c r="G18" s="6"/>
      <c r="H18" s="243" t="s">
        <v>586</v>
      </c>
      <c r="I18" s="195">
        <v>5.9701492537313383E-2</v>
      </c>
      <c r="J18" s="196">
        <v>3.569300600458214E-2</v>
      </c>
      <c r="K18" s="197">
        <v>-2.4008486532731244E-2</v>
      </c>
      <c r="M18" s="247"/>
      <c r="Y18" s="283"/>
      <c r="Z18" s="284"/>
      <c r="AA18" s="247"/>
      <c r="AB18" s="39"/>
    </row>
    <row r="19" spans="2:28" ht="23.25" customHeight="1" x14ac:dyDescent="0.25">
      <c r="H19" s="198" t="s">
        <v>109</v>
      </c>
      <c r="I19" s="199"/>
      <c r="J19" s="281" t="s">
        <v>587</v>
      </c>
      <c r="K19" s="282"/>
      <c r="M19" s="247"/>
      <c r="X19" s="2"/>
      <c r="Y19" s="2"/>
      <c r="AB19" s="39"/>
    </row>
    <row r="20" spans="2:28" ht="9" customHeight="1" x14ac:dyDescent="0.25">
      <c r="M20" s="247"/>
      <c r="X20" s="2"/>
      <c r="Y20" s="2"/>
      <c r="AB20" s="247"/>
    </row>
    <row r="21" spans="2:28" ht="16.5" customHeight="1" x14ac:dyDescent="0.25">
      <c r="B21" s="52" t="s">
        <v>130</v>
      </c>
      <c r="C21" s="52"/>
      <c r="D21" s="51"/>
      <c r="E21" s="51"/>
      <c r="F21" s="51"/>
      <c r="G21" s="51"/>
      <c r="H21" s="51"/>
      <c r="I21" s="51"/>
      <c r="J21" s="51"/>
      <c r="K21" s="51"/>
      <c r="M21" s="247"/>
      <c r="X21" s="2"/>
      <c r="Y21" s="2"/>
      <c r="AB21" s="247"/>
    </row>
    <row r="22" spans="2:28" ht="27.75" customHeight="1" x14ac:dyDescent="0.25">
      <c r="B22" s="56" t="s">
        <v>62</v>
      </c>
      <c r="C22" s="56" t="s">
        <v>101</v>
      </c>
      <c r="D22" s="56" t="s">
        <v>103</v>
      </c>
      <c r="E22" s="56" t="s">
        <v>104</v>
      </c>
      <c r="F22" s="56" t="s">
        <v>105</v>
      </c>
      <c r="G22" s="56" t="s">
        <v>106</v>
      </c>
      <c r="H22" s="56" t="s">
        <v>6</v>
      </c>
      <c r="I22" s="56" t="s">
        <v>7</v>
      </c>
      <c r="J22" s="56" t="s">
        <v>107</v>
      </c>
      <c r="K22" s="56" t="s">
        <v>72</v>
      </c>
      <c r="M22" s="247"/>
      <c r="X22" s="2"/>
      <c r="Y22" s="2"/>
      <c r="AB22" s="247"/>
    </row>
    <row r="23" spans="2:28" ht="23.25" customHeight="1" x14ac:dyDescent="0.25">
      <c r="B23" s="76" t="s">
        <v>100</v>
      </c>
      <c r="C23" s="77">
        <v>7</v>
      </c>
      <c r="D23" s="78">
        <v>2.0966943106046632E-2</v>
      </c>
      <c r="E23" s="78">
        <v>0.34918580012920813</v>
      </c>
      <c r="F23" s="78">
        <v>0.17214696080935904</v>
      </c>
      <c r="G23" s="79">
        <v>13.642531811268087</v>
      </c>
      <c r="H23" s="80">
        <v>0.23169009484557068</v>
      </c>
      <c r="I23" s="80">
        <v>13.887296246282647</v>
      </c>
      <c r="J23" s="81">
        <v>2.1318458931757065</v>
      </c>
      <c r="K23" s="82" t="s">
        <v>69</v>
      </c>
      <c r="M23" s="247"/>
      <c r="N23" s="248" t="str">
        <f>C5</f>
        <v>미추홀교통</v>
      </c>
      <c r="Y23" s="2"/>
    </row>
    <row r="24" spans="2:28" ht="22.5" customHeight="1" x14ac:dyDescent="0.25">
      <c r="B24" s="236" t="str">
        <f>C5</f>
        <v>미추홀교통</v>
      </c>
      <c r="C24" s="69">
        <v>7</v>
      </c>
      <c r="D24" s="70">
        <v>1.9916564816188975E-2</v>
      </c>
      <c r="E24" s="70">
        <v>0.32997340074564491</v>
      </c>
      <c r="F24" s="70">
        <v>0.19395269959264613</v>
      </c>
      <c r="G24" s="71">
        <v>10.824222222222224</v>
      </c>
      <c r="H24" s="72">
        <v>0.21681225227853518</v>
      </c>
      <c r="I24" s="72">
        <v>12.816836093546327</v>
      </c>
      <c r="J24" s="73">
        <v>1.976918143389282</v>
      </c>
      <c r="K24" s="74" t="s">
        <v>69</v>
      </c>
      <c r="M24" s="247"/>
      <c r="N24" s="39" t="s">
        <v>69</v>
      </c>
      <c r="O24" s="39">
        <v>96</v>
      </c>
      <c r="Y24" s="2"/>
    </row>
    <row r="25" spans="2:28" ht="22.5" customHeight="1" x14ac:dyDescent="0.25">
      <c r="B25" s="53" t="s">
        <v>108</v>
      </c>
      <c r="C25" s="53"/>
      <c r="D25" s="67">
        <f>D24/D23-1</f>
        <v>-5.0096873184853452E-2</v>
      </c>
      <c r="E25" s="67">
        <f t="shared" ref="E25:J25" si="0">E24/E23-1</f>
        <v>-5.5020563197169303E-2</v>
      </c>
      <c r="F25" s="67">
        <f t="shared" si="0"/>
        <v>0.1266693218443482</v>
      </c>
      <c r="G25" s="67">
        <f t="shared" si="0"/>
        <v>-0.20658259244212085</v>
      </c>
      <c r="H25" s="67">
        <f t="shared" si="0"/>
        <v>-6.4214409238997017E-2</v>
      </c>
      <c r="I25" s="67">
        <f t="shared" si="0"/>
        <v>-7.7081970007146672E-2</v>
      </c>
      <c r="J25" s="67">
        <f t="shared" si="0"/>
        <v>-7.2673053095613893E-2</v>
      </c>
      <c r="K25" s="68" t="str">
        <f>J19</f>
        <v>19위/(32개사)</v>
      </c>
      <c r="M25" s="2" t="s">
        <v>185</v>
      </c>
      <c r="N25" s="249">
        <v>0.02</v>
      </c>
      <c r="O25" s="39">
        <v>2</v>
      </c>
      <c r="X25" s="2"/>
      <c r="Y25" s="2"/>
    </row>
    <row r="26" spans="2:28" ht="22.5" customHeight="1" x14ac:dyDescent="0.25">
      <c r="M26" s="2" t="s">
        <v>186</v>
      </c>
      <c r="N26" s="249">
        <v>0.09</v>
      </c>
      <c r="O26" s="39">
        <v>9</v>
      </c>
      <c r="X26" s="2"/>
      <c r="Y26" s="2"/>
    </row>
    <row r="27" spans="2:28" ht="17.25" customHeight="1" x14ac:dyDescent="0.25">
      <c r="B27" s="52" t="s">
        <v>131</v>
      </c>
      <c r="C27" s="52"/>
      <c r="D27" s="51"/>
      <c r="E27" s="51"/>
      <c r="F27" s="51"/>
      <c r="G27" s="51"/>
      <c r="H27" s="51"/>
      <c r="I27" s="51"/>
      <c r="J27" s="51"/>
      <c r="K27" s="51"/>
      <c r="M27" s="2" t="s">
        <v>118</v>
      </c>
      <c r="N27" s="249">
        <v>0.23</v>
      </c>
      <c r="O27" s="39">
        <v>22</v>
      </c>
      <c r="X27" s="2"/>
      <c r="Y27" s="2"/>
    </row>
    <row r="28" spans="2:28" ht="22.5" customHeight="1" x14ac:dyDescent="0.25">
      <c r="B28" s="60"/>
      <c r="C28" s="60"/>
      <c r="M28" s="2" t="s">
        <v>187</v>
      </c>
      <c r="N28" s="249">
        <v>0.33</v>
      </c>
      <c r="O28" s="39">
        <v>32</v>
      </c>
      <c r="X28" s="2"/>
      <c r="Y28" s="2"/>
    </row>
    <row r="29" spans="2:28" ht="22.5" customHeight="1" thickBot="1" x14ac:dyDescent="0.3">
      <c r="H29" s="207" t="s">
        <v>91</v>
      </c>
      <c r="I29" s="208" t="s">
        <v>92</v>
      </c>
      <c r="J29" s="209" t="str">
        <f>J10</f>
        <v>미추홀교통</v>
      </c>
      <c r="K29" s="210" t="s">
        <v>117</v>
      </c>
      <c r="M29" s="2" t="s">
        <v>188</v>
      </c>
      <c r="N29" s="249">
        <v>0.12</v>
      </c>
      <c r="O29" s="39">
        <v>12</v>
      </c>
      <c r="X29" s="2"/>
      <c r="Y29" s="2"/>
    </row>
    <row r="30" spans="2:28" ht="22.5" customHeight="1" thickTop="1" x14ac:dyDescent="0.25">
      <c r="H30" s="215" t="s">
        <v>111</v>
      </c>
      <c r="I30" s="216" t="s">
        <v>69</v>
      </c>
      <c r="J30" s="217" t="s">
        <v>69</v>
      </c>
      <c r="K30" s="218"/>
      <c r="M30" s="2" t="s">
        <v>76</v>
      </c>
      <c r="N30" s="249">
        <v>0.21</v>
      </c>
      <c r="O30" s="39">
        <v>19</v>
      </c>
      <c r="X30" s="2"/>
      <c r="Z30" s="39"/>
      <c r="AA30" s="39"/>
      <c r="AB30" s="39"/>
    </row>
    <row r="31" spans="2:28" ht="21" customHeight="1" x14ac:dyDescent="0.25">
      <c r="H31" s="211" t="s">
        <v>94</v>
      </c>
      <c r="I31" s="212">
        <v>4.5564191905655319E-2</v>
      </c>
      <c r="J31" s="213" t="s">
        <v>580</v>
      </c>
      <c r="K31" s="214">
        <v>-2.5564191905655318E-2</v>
      </c>
      <c r="M31" s="2"/>
      <c r="X31" s="2"/>
      <c r="Z31" s="39"/>
      <c r="AA31" s="39"/>
      <c r="AB31" s="39"/>
    </row>
    <row r="32" spans="2:28" ht="21" customHeight="1" x14ac:dyDescent="0.25">
      <c r="H32" s="186" t="s">
        <v>95</v>
      </c>
      <c r="I32" s="178">
        <v>6.968641114982578E-2</v>
      </c>
      <c r="J32" s="187" t="s">
        <v>581</v>
      </c>
      <c r="K32" s="188">
        <v>2.0313588850174216E-2</v>
      </c>
      <c r="L32" s="4"/>
      <c r="M32" s="2"/>
      <c r="X32" s="2"/>
      <c r="Z32" s="39"/>
      <c r="AA32" s="39"/>
      <c r="AB32" s="39"/>
    </row>
    <row r="33" spans="2:28" ht="21" customHeight="1" x14ac:dyDescent="0.25">
      <c r="H33" s="185" t="s">
        <v>96</v>
      </c>
      <c r="I33" s="178">
        <v>0.13669257571696597</v>
      </c>
      <c r="J33" s="187" t="s">
        <v>582</v>
      </c>
      <c r="K33" s="188">
        <v>9.3307424283034041E-2</v>
      </c>
      <c r="L33" s="4"/>
      <c r="M33" s="2"/>
      <c r="X33" s="2"/>
      <c r="Z33" s="39"/>
      <c r="AA33" s="39"/>
      <c r="AB33" s="39"/>
    </row>
    <row r="34" spans="2:28" ht="21" customHeight="1" x14ac:dyDescent="0.25">
      <c r="H34" s="185" t="s">
        <v>99</v>
      </c>
      <c r="I34" s="178">
        <v>0.22728491021173949</v>
      </c>
      <c r="J34" s="187" t="s">
        <v>583</v>
      </c>
      <c r="K34" s="188">
        <v>0.10271508978826052</v>
      </c>
      <c r="L34" s="4"/>
      <c r="M34" s="2"/>
      <c r="X34" s="2"/>
      <c r="Z34" s="39"/>
      <c r="AA34" s="39"/>
      <c r="AB34" s="39"/>
    </row>
    <row r="35" spans="2:28" ht="21" customHeight="1" x14ac:dyDescent="0.25">
      <c r="H35" s="189" t="s">
        <v>97</v>
      </c>
      <c r="I35" s="178">
        <v>0.24658268560707586</v>
      </c>
      <c r="J35" s="187" t="s">
        <v>584</v>
      </c>
      <c r="K35" s="188">
        <v>-0.12658268560707586</v>
      </c>
      <c r="L35" s="4"/>
      <c r="M35" s="2"/>
      <c r="X35" s="2"/>
      <c r="Z35" s="39"/>
      <c r="AA35" s="39"/>
      <c r="AB35" s="39"/>
    </row>
    <row r="36" spans="2:28" ht="21" customHeight="1" x14ac:dyDescent="0.25">
      <c r="H36" s="190" t="s">
        <v>98</v>
      </c>
      <c r="I36" s="191">
        <v>0.27418922540873758</v>
      </c>
      <c r="J36" s="192" t="s">
        <v>585</v>
      </c>
      <c r="K36" s="193">
        <v>-6.4189225408737588E-2</v>
      </c>
      <c r="L36" s="4"/>
      <c r="M36" s="2"/>
      <c r="X36" s="2"/>
      <c r="Z36" s="39"/>
      <c r="AA36" s="39"/>
      <c r="AB36" s="39"/>
    </row>
    <row r="37" spans="2:28" ht="22.5" customHeight="1" x14ac:dyDescent="0.25">
      <c r="L37" s="4"/>
      <c r="M37" s="2"/>
      <c r="X37" s="2"/>
      <c r="Z37" s="39"/>
      <c r="AA37" s="39"/>
      <c r="AB37" s="39"/>
    </row>
    <row r="38" spans="2:28" ht="18" customHeight="1" x14ac:dyDescent="0.25">
      <c r="B38" s="52" t="s">
        <v>132</v>
      </c>
      <c r="C38" s="52"/>
      <c r="D38" s="51"/>
      <c r="E38" s="51"/>
      <c r="F38" s="51"/>
      <c r="G38" s="51"/>
      <c r="H38" s="51"/>
      <c r="I38" s="51"/>
      <c r="J38" s="51"/>
      <c r="K38" s="51"/>
      <c r="L38" s="4"/>
      <c r="M38" s="2"/>
      <c r="X38" s="2"/>
      <c r="Z38" s="39"/>
      <c r="AA38" s="39"/>
      <c r="AB38" s="39"/>
    </row>
    <row r="39" spans="2:28" ht="30.75" customHeight="1" x14ac:dyDescent="0.25">
      <c r="B39" s="56" t="s">
        <v>62</v>
      </c>
      <c r="C39" s="56" t="s">
        <v>102</v>
      </c>
      <c r="D39" s="56" t="s">
        <v>103</v>
      </c>
      <c r="E39" s="56" t="s">
        <v>104</v>
      </c>
      <c r="F39" s="56" t="s">
        <v>105</v>
      </c>
      <c r="G39" s="56" t="s">
        <v>106</v>
      </c>
      <c r="H39" s="56" t="s">
        <v>6</v>
      </c>
      <c r="I39" s="56" t="s">
        <v>7</v>
      </c>
      <c r="J39" s="56" t="s">
        <v>107</v>
      </c>
      <c r="K39" s="56" t="s">
        <v>72</v>
      </c>
      <c r="L39" s="4"/>
      <c r="M39" s="2"/>
      <c r="N39" s="39" t="s">
        <v>125</v>
      </c>
      <c r="X39" s="2"/>
      <c r="Z39" s="39"/>
      <c r="AA39" s="39"/>
      <c r="AB39" s="39"/>
    </row>
    <row r="40" spans="2:28" ht="22.5" customHeight="1" x14ac:dyDescent="0.25">
      <c r="B40" s="238" t="s">
        <v>119</v>
      </c>
      <c r="C40" s="77">
        <v>1</v>
      </c>
      <c r="D40" s="78">
        <v>8.513254558522039E-2</v>
      </c>
      <c r="E40" s="78">
        <v>0.38322295413288066</v>
      </c>
      <c r="F40" s="78">
        <v>0.23515421597525316</v>
      </c>
      <c r="G40" s="79">
        <v>12.362783783783785</v>
      </c>
      <c r="H40" s="80">
        <v>1.5563198612852689</v>
      </c>
      <c r="I40" s="80">
        <v>35.941132379324998</v>
      </c>
      <c r="J40" s="81">
        <v>1.9087877700513656</v>
      </c>
      <c r="K40" s="83" t="s">
        <v>76</v>
      </c>
      <c r="L40" s="4"/>
      <c r="M40" s="2"/>
      <c r="N40" s="39">
        <v>1</v>
      </c>
      <c r="X40" s="2"/>
      <c r="Z40" s="39"/>
      <c r="AA40" s="39"/>
      <c r="AB40" s="39"/>
    </row>
    <row r="41" spans="2:28" ht="22.5" customHeight="1" x14ac:dyDescent="0.25">
      <c r="B41" s="236" t="s">
        <v>119</v>
      </c>
      <c r="C41" s="69">
        <v>2</v>
      </c>
      <c r="D41" s="70">
        <v>5.9919703433752712E-2</v>
      </c>
      <c r="E41" s="70">
        <v>0.33030318549837862</v>
      </c>
      <c r="F41" s="70">
        <v>0.20254715715528634</v>
      </c>
      <c r="G41" s="71">
        <v>8.55179069767442</v>
      </c>
      <c r="H41" s="72">
        <v>0.30683946209563295</v>
      </c>
      <c r="I41" s="72">
        <v>11.279109579695227</v>
      </c>
      <c r="J41" s="73">
        <v>2.2844558223492597</v>
      </c>
      <c r="K41" s="74" t="s">
        <v>66</v>
      </c>
      <c r="M41" s="2"/>
      <c r="N41" s="39">
        <v>5</v>
      </c>
      <c r="X41" s="2"/>
      <c r="Z41" s="39"/>
      <c r="AA41" s="39"/>
      <c r="AB41" s="39"/>
    </row>
    <row r="42" spans="2:28" ht="22.5" customHeight="1" x14ac:dyDescent="0.25">
      <c r="B42" s="236" t="s">
        <v>119</v>
      </c>
      <c r="C42" s="69">
        <v>3</v>
      </c>
      <c r="D42" s="70">
        <v>2.0563450901811293E-2</v>
      </c>
      <c r="E42" s="70">
        <v>0.33934172060498369</v>
      </c>
      <c r="F42" s="70">
        <v>0.21113767667753128</v>
      </c>
      <c r="G42" s="71">
        <v>8.3993409090909079</v>
      </c>
      <c r="H42" s="72">
        <v>0.20094365070521664</v>
      </c>
      <c r="I42" s="72">
        <v>11.258640890954782</v>
      </c>
      <c r="J42" s="73">
        <v>2.2682206432760856</v>
      </c>
      <c r="K42" s="74" t="s">
        <v>68</v>
      </c>
      <c r="M42" s="2"/>
      <c r="N42" s="39">
        <v>4</v>
      </c>
      <c r="X42" s="2"/>
      <c r="Z42" s="39"/>
      <c r="AA42" s="39"/>
      <c r="AB42" s="39"/>
    </row>
    <row r="43" spans="2:28" ht="22.5" customHeight="1" x14ac:dyDescent="0.25">
      <c r="B43" s="236" t="s">
        <v>119</v>
      </c>
      <c r="C43" s="69">
        <v>4</v>
      </c>
      <c r="D43" s="70">
        <v>1.7182506339500133E-2</v>
      </c>
      <c r="E43" s="70">
        <v>0.34218675441542484</v>
      </c>
      <c r="F43" s="70">
        <v>0.22281569894363901</v>
      </c>
      <c r="G43" s="71">
        <v>8.9465813953488382</v>
      </c>
      <c r="H43" s="72">
        <v>0.18971720917771459</v>
      </c>
      <c r="I43" s="72">
        <v>12.832176816647342</v>
      </c>
      <c r="J43" s="73">
        <v>2.20717468589423</v>
      </c>
      <c r="K43" s="74" t="s">
        <v>69</v>
      </c>
      <c r="M43" s="2"/>
      <c r="N43" s="39">
        <v>3</v>
      </c>
      <c r="X43" s="2"/>
      <c r="Z43" s="39"/>
      <c r="AA43" s="39"/>
      <c r="AB43" s="39"/>
    </row>
    <row r="44" spans="2:28" ht="22.5" customHeight="1" x14ac:dyDescent="0.25">
      <c r="B44" s="236" t="s">
        <v>119</v>
      </c>
      <c r="C44" s="69">
        <v>5</v>
      </c>
      <c r="D44" s="70">
        <v>1.9157848425936493E-2</v>
      </c>
      <c r="E44" s="70">
        <v>0.34085828020884862</v>
      </c>
      <c r="F44" s="70">
        <v>0.21624509805274728</v>
      </c>
      <c r="G44" s="71">
        <v>9.565333333333335</v>
      </c>
      <c r="H44" s="72">
        <v>0.18213308837571274</v>
      </c>
      <c r="I44" s="72">
        <v>13.117851107310123</v>
      </c>
      <c r="J44" s="73">
        <v>2.1484320316479</v>
      </c>
      <c r="K44" s="74" t="s">
        <v>68</v>
      </c>
      <c r="M44" s="2"/>
      <c r="N44" s="39">
        <v>4</v>
      </c>
      <c r="X44" s="2"/>
      <c r="Z44" s="39"/>
      <c r="AA44" s="39"/>
      <c r="AB44" s="39"/>
    </row>
    <row r="45" spans="2:28" ht="22.5" customHeight="1" x14ac:dyDescent="0.25">
      <c r="B45" s="236" t="s">
        <v>119</v>
      </c>
      <c r="C45" s="69">
        <v>6</v>
      </c>
      <c r="D45" s="70">
        <v>2.2551594668448888E-2</v>
      </c>
      <c r="E45" s="70">
        <v>0.33570143133955765</v>
      </c>
      <c r="F45" s="70">
        <v>0.20245473879032636</v>
      </c>
      <c r="G45" s="71">
        <v>10.469205128205127</v>
      </c>
      <c r="H45" s="72">
        <v>0.2003782799309384</v>
      </c>
      <c r="I45" s="72">
        <v>12.860028830904501</v>
      </c>
      <c r="J45" s="73">
        <v>1.91</v>
      </c>
      <c r="K45" s="74" t="s">
        <v>67</v>
      </c>
      <c r="M45" s="2"/>
      <c r="N45" s="39">
        <v>2</v>
      </c>
      <c r="X45" s="2"/>
      <c r="Z45" s="39"/>
      <c r="AA45" s="39"/>
      <c r="AB45" s="39"/>
    </row>
    <row r="46" spans="2:28" ht="22.5" customHeight="1" x14ac:dyDescent="0.25">
      <c r="B46" s="236" t="s">
        <v>119</v>
      </c>
      <c r="C46" s="69">
        <v>7</v>
      </c>
      <c r="D46" s="70">
        <v>1.9916564816188975E-2</v>
      </c>
      <c r="E46" s="70">
        <v>0.32997340074564491</v>
      </c>
      <c r="F46" s="70">
        <v>0.19395269959264613</v>
      </c>
      <c r="G46" s="71">
        <v>10.824222222222224</v>
      </c>
      <c r="H46" s="72">
        <v>0.21681225227853518</v>
      </c>
      <c r="I46" s="72">
        <v>12.816836093546327</v>
      </c>
      <c r="J46" s="73">
        <v>1.976918143389282</v>
      </c>
      <c r="K46" s="74" t="s">
        <v>69</v>
      </c>
      <c r="M46" s="2"/>
      <c r="N46" s="39">
        <v>3</v>
      </c>
      <c r="X46" s="2"/>
      <c r="Z46" s="39"/>
      <c r="AA46" s="39"/>
      <c r="AB46" s="39"/>
    </row>
    <row r="47" spans="2:28" ht="25.5" customHeight="1" x14ac:dyDescent="0.25">
      <c r="B47" s="53" t="s">
        <v>108</v>
      </c>
      <c r="C47" s="53"/>
      <c r="D47" s="67" cm="1">
        <f t="array" aca="1" ref="D47" ca="1">(INDIRECT(ADDRESS(ROW()-1,COLUMN()))/INDIRECT(ADDRESS(ROW()-2,COLUMN())))-1</f>
        <v>-0.11684450217378584</v>
      </c>
      <c r="E47" s="67" cm="1">
        <f t="array" aca="1" ref="E47" ca="1">(INDIRECT(ADDRESS(ROW()-1,COLUMN()))/INDIRECT(ADDRESS(ROW()-2,COLUMN())))-1</f>
        <v>-1.7062872121384909E-2</v>
      </c>
      <c r="F47" s="67" cm="1">
        <f t="array" aca="1" ref="F47" ca="1">(INDIRECT(ADDRESS(ROW()-1,COLUMN()))/INDIRECT(ADDRESS(ROW()-2,COLUMN())))-1</f>
        <v>-4.1994765094065856E-2</v>
      </c>
      <c r="G47" s="67" cm="1">
        <f t="array" aca="1" ref="G47" ca="1">(INDIRECT(ADDRESS(ROW()-1,COLUMN()))/INDIRECT(ADDRESS(ROW()-2,COLUMN())))-1</f>
        <v>3.3910606361188256E-2</v>
      </c>
      <c r="H47" s="67" cm="1">
        <f t="array" aca="1" ref="H47" ca="1">(INDIRECT(ADDRESS(ROW()-1,COLUMN()))/INDIRECT(ADDRESS(ROW()-2,COLUMN())))-1</f>
        <v>8.2014739088791755E-2</v>
      </c>
      <c r="I47" s="67" cm="1">
        <f t="array" aca="1" ref="I47" ca="1">(INDIRECT(ADDRESS(ROW()-1,COLUMN()))/INDIRECT(ADDRESS(ROW()-2,COLUMN())))-1</f>
        <v>-3.3586812227337504E-3</v>
      </c>
      <c r="J47" s="67" cm="1">
        <f t="array" aca="1" ref="J47" ca="1">(INDIRECT(ADDRESS(ROW()-1,COLUMN()))/INDIRECT(ADDRESS(ROW()-2,COLUMN())))-1</f>
        <v>3.5035677167163382E-2</v>
      </c>
      <c r="K47" s="75" t="str" cm="1">
        <f t="array" aca="1" ref="K47" ca="1">_xlfn.IFS(N47=0,"등급유지",N47&gt;0,N47&amp;"등급 상승",N47&lt;0,N47&amp;"등급 하락")</f>
        <v>1등급 상승</v>
      </c>
      <c r="M47" s="250"/>
      <c r="N47" s="39" cm="1">
        <f t="array" aca="1" ref="N47" ca="1">(INDIRECT(ADDRESS(ROW()-1,COLUMN()))-INDIRECT(ADDRESS(ROW()-2,COLUMN())))</f>
        <v>1</v>
      </c>
      <c r="O47" s="39" t="s">
        <v>126</v>
      </c>
      <c r="X47" s="246"/>
      <c r="Z47" s="251"/>
      <c r="AA47" s="39"/>
      <c r="AB47" s="39"/>
    </row>
    <row r="48" spans="2:28" ht="25.5" customHeight="1" x14ac:dyDescent="0.25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50"/>
      <c r="N48" s="2"/>
      <c r="O48" s="2"/>
      <c r="X48" s="246"/>
      <c r="Z48" s="251"/>
      <c r="AA48" s="39"/>
      <c r="AB48" s="39"/>
    </row>
    <row r="49" spans="2:28" ht="18" customHeight="1" x14ac:dyDescent="0.25">
      <c r="B49" s="52" t="s">
        <v>133</v>
      </c>
      <c r="C49" s="52"/>
      <c r="D49" s="51"/>
      <c r="E49" s="51"/>
      <c r="F49" s="51"/>
      <c r="G49" s="51"/>
      <c r="H49" s="51"/>
      <c r="I49" s="51"/>
      <c r="J49" s="51"/>
      <c r="K49" s="51"/>
      <c r="M49" s="250"/>
      <c r="X49" s="246"/>
      <c r="Z49" s="251"/>
      <c r="AA49" s="39"/>
      <c r="AB49" s="39"/>
    </row>
    <row r="50" spans="2:28" ht="21" customHeight="1" x14ac:dyDescent="0.25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50"/>
      <c r="X50" s="246"/>
      <c r="Z50" s="251"/>
      <c r="AA50" s="39"/>
      <c r="AB50" s="39"/>
    </row>
    <row r="51" spans="2:28" ht="25.5" customHeight="1" x14ac:dyDescent="0.25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50"/>
      <c r="N51" s="246"/>
      <c r="P51" s="251"/>
      <c r="AA51" s="40"/>
    </row>
    <row r="52" spans="2:28" ht="25.5" customHeight="1" x14ac:dyDescent="0.25">
      <c r="B52" s="48"/>
      <c r="C52" s="48"/>
      <c r="D52" s="49"/>
      <c r="M52" s="250"/>
      <c r="N52" s="246"/>
      <c r="P52" s="251"/>
      <c r="AA52" s="40"/>
    </row>
    <row r="53" spans="2:28" ht="25.5" customHeight="1" x14ac:dyDescent="0.25">
      <c r="B53" s="48"/>
      <c r="C53" s="48"/>
      <c r="D53" s="49"/>
      <c r="M53" s="250"/>
      <c r="N53" s="246"/>
      <c r="P53" s="251"/>
      <c r="AA53" s="40"/>
    </row>
    <row r="54" spans="2:28" ht="25.5" customHeight="1" x14ac:dyDescent="0.25">
      <c r="B54" s="48"/>
      <c r="C54" s="48"/>
      <c r="D54" s="49"/>
      <c r="M54" s="250"/>
      <c r="N54" s="246"/>
      <c r="P54" s="251"/>
      <c r="AA54" s="40"/>
    </row>
    <row r="55" spans="2:28" ht="25.5" customHeight="1" x14ac:dyDescent="0.25">
      <c r="B55" s="48"/>
      <c r="C55" s="48"/>
      <c r="D55" s="49"/>
      <c r="M55" s="250"/>
      <c r="N55" s="246"/>
      <c r="P55" s="251"/>
      <c r="AA55" s="40"/>
    </row>
    <row r="56" spans="2:28" ht="25.5" customHeight="1" x14ac:dyDescent="0.25">
      <c r="B56" s="48"/>
      <c r="C56" s="48"/>
      <c r="D56" s="49"/>
      <c r="M56" s="250"/>
      <c r="N56" s="246"/>
      <c r="P56" s="251"/>
      <c r="AA56" s="40"/>
    </row>
    <row r="57" spans="2:28" ht="25.5" customHeight="1" x14ac:dyDescent="0.25">
      <c r="B57" s="48"/>
      <c r="C57" s="48"/>
      <c r="D57" s="49"/>
      <c r="M57" s="250"/>
      <c r="N57" s="246"/>
      <c r="P57" s="251"/>
      <c r="AA57" s="40"/>
    </row>
    <row r="58" spans="2:28" ht="25.5" customHeight="1" x14ac:dyDescent="0.25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50"/>
      <c r="N58" s="246"/>
      <c r="P58" s="251"/>
      <c r="AA58" s="40"/>
    </row>
    <row r="59" spans="2:28" ht="25.5" customHeight="1" x14ac:dyDescent="0.25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50"/>
      <c r="N59" s="246"/>
      <c r="P59" s="251"/>
      <c r="AA59" s="40"/>
    </row>
    <row r="60" spans="2:28" ht="25.5" customHeight="1" thickBot="1" x14ac:dyDescent="0.3">
      <c r="B60" s="219" t="s">
        <v>91</v>
      </c>
      <c r="C60" s="220" t="s">
        <v>120</v>
      </c>
      <c r="D60" s="220" t="s">
        <v>122</v>
      </c>
      <c r="E60" s="220" t="s">
        <v>121</v>
      </c>
      <c r="F60" s="220" t="s">
        <v>123</v>
      </c>
      <c r="G60" s="220" t="str">
        <f>IFERROR(INDEX(#REF!,MATCH(종합!$C$5&amp;5,#REF!,0),2),"")</f>
        <v/>
      </c>
      <c r="H60" s="220" t="str">
        <f>IFERROR(INDEX(#REF!,MATCH(종합!$C$5&amp;6,#REF!,0),2),"")</f>
        <v/>
      </c>
      <c r="I60" s="220" t="str">
        <f>IFERROR(INDEX(#REF!,MATCH(종합!$C$5&amp;7,#REF!,0),2),"")</f>
        <v/>
      </c>
      <c r="J60" s="220" t="str">
        <f>IFERROR(INDEX(#REF!,MATCH(종합!$C$5&amp;8,#REF!,0),2),"")</f>
        <v/>
      </c>
      <c r="K60" s="221" t="str">
        <f>IFERROR(INDEX(#REF!,MATCH(종합!$C$5&amp;9,#REF!,0),2),"")</f>
        <v/>
      </c>
      <c r="M60" s="252">
        <v>1</v>
      </c>
      <c r="N60" s="253">
        <v>2</v>
      </c>
      <c r="O60" s="253">
        <v>3</v>
      </c>
      <c r="P60" s="252">
        <v>4</v>
      </c>
      <c r="Q60" s="253"/>
      <c r="R60" s="253"/>
      <c r="S60" s="252"/>
      <c r="T60" s="253"/>
      <c r="U60" s="254"/>
      <c r="AA60" s="40"/>
    </row>
    <row r="61" spans="2:28" ht="25.5" customHeight="1" thickTop="1" x14ac:dyDescent="0.25">
      <c r="B61" s="224" t="s">
        <v>111</v>
      </c>
      <c r="C61" s="225" t="s">
        <v>68</v>
      </c>
      <c r="D61" s="226" t="s">
        <v>70</v>
      </c>
      <c r="E61" s="226" t="s">
        <v>70</v>
      </c>
      <c r="F61" s="226" t="s">
        <v>124</v>
      </c>
      <c r="G61" s="226" t="str">
        <f>IFERROR(INDEX(#REF!,MATCH(종합!$C$5&amp;종합!G$60,#REF!,0),15),"")</f>
        <v/>
      </c>
      <c r="H61" s="226" t="str">
        <f>IFERROR(INDEX(#REF!,MATCH(종합!$C$5&amp;종합!H$60,#REF!,0),15),"")</f>
        <v/>
      </c>
      <c r="I61" s="226" t="str">
        <f>IFERROR(INDEX(#REF!,MATCH(종합!$C$5&amp;종합!I$60,#REF!,0),15),"")</f>
        <v/>
      </c>
      <c r="J61" s="226" t="str">
        <f>IFERROR(INDEX(#REF!,MATCH(종합!$C$5&amp;종합!J$60,#REF!,0),15),"")</f>
        <v/>
      </c>
      <c r="K61" s="226" t="str">
        <f>IFERROR(INDEX(#REF!,MATCH(종합!$C$5&amp;종합!K$60,#REF!,0),15),"")</f>
        <v/>
      </c>
      <c r="M61" s="252" t="s">
        <v>120</v>
      </c>
      <c r="N61" s="252" t="s">
        <v>122</v>
      </c>
      <c r="O61" s="252" t="s">
        <v>121</v>
      </c>
      <c r="P61" s="252" t="s">
        <v>123</v>
      </c>
      <c r="Q61" s="252"/>
      <c r="R61" s="252"/>
      <c r="S61" s="252"/>
      <c r="T61" s="252"/>
      <c r="U61" s="250"/>
      <c r="AA61" s="40"/>
    </row>
    <row r="62" spans="2:28" ht="25.5" customHeight="1" x14ac:dyDescent="0.25">
      <c r="B62" s="222" t="s">
        <v>94</v>
      </c>
      <c r="C62" s="212" t="s">
        <v>572</v>
      </c>
      <c r="D62" s="212" t="s">
        <v>572</v>
      </c>
      <c r="E62" s="212" t="s">
        <v>572</v>
      </c>
      <c r="F62" s="212" t="s">
        <v>176</v>
      </c>
      <c r="G62" s="212" t="str">
        <f>IFERROR(ROUND(SUMIFS(#REF!,#REF!,종합!$C$5,#REF!,종합!G$60)/SUMIFS(#REF!,#REF!,종합!$C$5,#REF!,종합!G$60)*100,0)&amp;"%("&amp;SUMIFS(#REF!,#REF!,종합!$C$5,#REF!,종합!G$60)&amp;"명)","")</f>
        <v/>
      </c>
      <c r="H62" s="212" t="str">
        <f>IFERROR(ROUND(SUMIFS(#REF!,#REF!,종합!$C$5,#REF!,종합!H$60)/SUMIFS(#REF!,#REF!,종합!$C$5,#REF!,종합!H$60)*100,0)&amp;"%("&amp;SUMIFS(#REF!,#REF!,종합!$C$5,#REF!,종합!H$60)&amp;"명)","")</f>
        <v/>
      </c>
      <c r="I62" s="212" t="str">
        <f>IFERROR(ROUND(SUMIFS(#REF!,#REF!,종합!$C$5,#REF!,종합!I$60)/SUMIFS(#REF!,#REF!,종합!$C$5,#REF!,종합!I$60)*100,0)&amp;"%("&amp;SUMIFS(#REF!,#REF!,종합!$C$5,#REF!,종합!I$60)&amp;"명)","")</f>
        <v/>
      </c>
      <c r="J62" s="212" t="str">
        <f>IFERROR(ROUND(SUMIFS(#REF!,#REF!,종합!$C$5,#REF!,종합!J$60)/SUMIFS(#REF!,#REF!,종합!$C$5,#REF!,종합!J$60)*100,0)&amp;"%("&amp;SUMIFS(#REF!,#REF!,종합!$C$5,#REF!,종합!J$60)&amp;"명)","")</f>
        <v/>
      </c>
      <c r="K62" s="223" t="str">
        <f>IFERROR(ROUND(SUMIFS(#REF!,#REF!,종합!$C$5,#REF!,종합!K$60)/SUMIFS(#REF!,#REF!,종합!$C$5,#REF!,종합!K$60)*100,0)&amp;"%("&amp;SUMIFS(#REF!,#REF!,종합!$C$5,#REF!,종합!K$60)&amp;"명)","")</f>
        <v/>
      </c>
      <c r="M62" s="250"/>
      <c r="N62" s="246"/>
      <c r="P62" s="251"/>
      <c r="AA62" s="40"/>
    </row>
    <row r="63" spans="2:28" ht="25.5" customHeight="1" x14ac:dyDescent="0.25">
      <c r="B63" s="177" t="s">
        <v>95</v>
      </c>
      <c r="C63" s="179" t="s">
        <v>573</v>
      </c>
      <c r="D63" s="179" t="s">
        <v>572</v>
      </c>
      <c r="E63" s="179" t="s">
        <v>572</v>
      </c>
      <c r="F63" s="179" t="s">
        <v>176</v>
      </c>
      <c r="G63" s="179" t="str">
        <f>IFERROR(ROUND(SUMIFS(#REF!,#REF!,종합!$C$5,#REF!,종합!G$60)/SUMIFS(#REF!,#REF!,종합!$C$5,#REF!,종합!G$60)*100,0)&amp;"%("&amp;SUMIFS(#REF!,#REF!,종합!$C$5,#REF!,종합!G$60)&amp;"명)","")</f>
        <v/>
      </c>
      <c r="H63" s="179" t="str">
        <f>IFERROR(ROUND(SUMIFS(#REF!,#REF!,종합!$C$5,#REF!,종합!H$60)/SUMIFS(#REF!,#REF!,종합!$C$5,#REF!,종합!H$60)*100,0)&amp;"%("&amp;SUMIFS(#REF!,#REF!,종합!$C$5,#REF!,종합!H$60)&amp;"명)","")</f>
        <v/>
      </c>
      <c r="I63" s="179" t="str">
        <f>IFERROR(ROUND(SUMIFS(#REF!,#REF!,종합!$C$5,#REF!,종합!I$60)/SUMIFS(#REF!,#REF!,종합!$C$5,#REF!,종합!I$60)*100,0)&amp;"%("&amp;SUMIFS(#REF!,#REF!,종합!$C$5,#REF!,종합!I$60)&amp;"명)","")</f>
        <v/>
      </c>
      <c r="J63" s="179" t="str">
        <f>IFERROR(ROUND(SUMIFS(#REF!,#REF!,종합!$C$5,#REF!,종합!J$60)/SUMIFS(#REF!,#REF!,종합!$C$5,#REF!,종합!J$60)*100,0)&amp;"%("&amp;SUMIFS(#REF!,#REF!,종합!$C$5,#REF!,종합!J$60)&amp;"명)","")</f>
        <v/>
      </c>
      <c r="K63" s="180" t="str">
        <f>IFERROR(ROUND(SUMIFS(#REF!,#REF!,종합!$C$5,#REF!,종합!K$60)/SUMIFS(#REF!,#REF!,종합!$C$5,#REF!,종합!K$60)*100,0)&amp;"%("&amp;SUMIFS(#REF!,#REF!,종합!$C$5,#REF!,종합!K$60)&amp;"명)","")</f>
        <v/>
      </c>
      <c r="M63" s="255">
        <v>0</v>
      </c>
      <c r="N63" s="255">
        <v>0</v>
      </c>
      <c r="O63" s="255">
        <v>0</v>
      </c>
      <c r="P63" s="255" t="e">
        <v>#DIV/0!</v>
      </c>
      <c r="Q63" s="255"/>
      <c r="R63" s="255"/>
      <c r="S63" s="255"/>
      <c r="T63" s="255"/>
      <c r="AA63" s="40"/>
    </row>
    <row r="64" spans="2:28" ht="25.5" customHeight="1" x14ac:dyDescent="0.25">
      <c r="B64" s="176" t="s">
        <v>96</v>
      </c>
      <c r="C64" s="179" t="s">
        <v>574</v>
      </c>
      <c r="D64" s="179" t="s">
        <v>572</v>
      </c>
      <c r="E64" s="179" t="s">
        <v>572</v>
      </c>
      <c r="F64" s="179" t="s">
        <v>176</v>
      </c>
      <c r="G64" s="179" t="str">
        <f>IFERROR(ROUND(SUMIFS(#REF!,#REF!,종합!$C$5,#REF!,종합!G$60)/SUMIFS(#REF!,#REF!,종합!$C$5,#REF!,종합!G$60)*100,0)&amp;"%("&amp;SUMIFS(#REF!,#REF!,종합!$C$5,#REF!,종합!G$60)&amp;"명)","")</f>
        <v/>
      </c>
      <c r="H64" s="179" t="str">
        <f>IFERROR(ROUND(SUMIFS(#REF!,#REF!,종합!$C$5,#REF!,종합!H$60)/SUMIFS(#REF!,#REF!,종합!$C$5,#REF!,종합!H$60)*100,0)&amp;"%("&amp;SUMIFS(#REF!,#REF!,종합!$C$5,#REF!,종합!H$60)&amp;"명)","")</f>
        <v/>
      </c>
      <c r="I64" s="179" t="str">
        <f>IFERROR(ROUND(SUMIFS(#REF!,#REF!,종합!$C$5,#REF!,종합!I$60)/SUMIFS(#REF!,#REF!,종합!$C$5,#REF!,종합!I$60)*100,0)&amp;"%("&amp;SUMIFS(#REF!,#REF!,종합!$C$5,#REF!,종합!I$60)&amp;"명)","")</f>
        <v/>
      </c>
      <c r="J64" s="179" t="str">
        <f>IFERROR(ROUND(SUMIFS(#REF!,#REF!,종합!$C$5,#REF!,종합!J$60)/SUMIFS(#REF!,#REF!,종합!$C$5,#REF!,종합!J$60)*100,0)&amp;"%("&amp;SUMIFS(#REF!,#REF!,종합!$C$5,#REF!,종합!J$60)&amp;"명)","")</f>
        <v/>
      </c>
      <c r="K64" s="180" t="str">
        <f>IFERROR(ROUND(SUMIFS(#REF!,#REF!,종합!$C$5,#REF!,종합!K$60)/SUMIFS(#REF!,#REF!,종합!$C$5,#REF!,종합!K$60)*100,0)&amp;"%("&amp;SUMIFS(#REF!,#REF!,종합!$C$5,#REF!,종합!K$60)&amp;"명)","")</f>
        <v/>
      </c>
      <c r="M64" s="255">
        <v>9.0909090909090912E-2</v>
      </c>
      <c r="N64" s="255">
        <v>0</v>
      </c>
      <c r="O64" s="255">
        <v>0</v>
      </c>
      <c r="P64" s="255" t="e">
        <v>#DIV/0!</v>
      </c>
      <c r="Q64" s="255"/>
      <c r="R64" s="255"/>
      <c r="S64" s="255"/>
      <c r="T64" s="255"/>
      <c r="AA64" s="40"/>
    </row>
    <row r="65" spans="2:27" ht="25.5" customHeight="1" x14ac:dyDescent="0.25">
      <c r="B65" s="176" t="s">
        <v>99</v>
      </c>
      <c r="C65" s="179" t="s">
        <v>575</v>
      </c>
      <c r="D65" s="179" t="s">
        <v>572</v>
      </c>
      <c r="E65" s="179" t="s">
        <v>572</v>
      </c>
      <c r="F65" s="179" t="s">
        <v>176</v>
      </c>
      <c r="G65" s="179" t="str">
        <f>IFERROR(ROUND(SUMIFS(#REF!,#REF!,종합!$C$5,#REF!,종합!G$60)/SUMIFS(#REF!,#REF!,종합!$C$5,#REF!,종합!G$60)*100,0)&amp;"%("&amp;SUMIFS(#REF!,#REF!,종합!$C$5,#REF!,종합!G$60)&amp;"명)","")</f>
        <v/>
      </c>
      <c r="H65" s="179" t="str">
        <f>IFERROR(ROUND(SUMIFS(#REF!,#REF!,종합!$C$5,#REF!,종합!H$60)/SUMIFS(#REF!,#REF!,종합!$C$5,#REF!,종합!H$60)*100,0)&amp;"%("&amp;SUMIFS(#REF!,#REF!,종합!$C$5,#REF!,종합!H$60)&amp;"명)","")</f>
        <v/>
      </c>
      <c r="I65" s="179" t="str">
        <f>IFERROR(ROUND(SUMIFS(#REF!,#REF!,종합!$C$5,#REF!,종합!I$60)/SUMIFS(#REF!,#REF!,종합!$C$5,#REF!,종합!I$60)*100,0)&amp;"%("&amp;SUMIFS(#REF!,#REF!,종합!$C$5,#REF!,종합!I$60)&amp;"명)","")</f>
        <v/>
      </c>
      <c r="J65" s="179" t="str">
        <f>IFERROR(ROUND(SUMIFS(#REF!,#REF!,종합!$C$5,#REF!,종합!J$60)/SUMIFS(#REF!,#REF!,종합!$C$5,#REF!,종합!J$60)*100,0)&amp;"%("&amp;SUMIFS(#REF!,#REF!,종합!$C$5,#REF!,종합!J$60)&amp;"명)","")</f>
        <v/>
      </c>
      <c r="K65" s="180" t="str">
        <f>IFERROR(ROUND(SUMIFS(#REF!,#REF!,종합!$C$5,#REF!,종합!K$60)/SUMIFS(#REF!,#REF!,종합!$C$5,#REF!,종합!K$60)*100,0)&amp;"%("&amp;SUMIFS(#REF!,#REF!,종합!$C$5,#REF!,종합!K$60)&amp;"명)","")</f>
        <v/>
      </c>
      <c r="M65" s="255">
        <v>0.5</v>
      </c>
      <c r="N65" s="255">
        <v>0</v>
      </c>
      <c r="O65" s="255">
        <v>0</v>
      </c>
      <c r="P65" s="255" t="e">
        <v>#DIV/0!</v>
      </c>
      <c r="Q65" s="255"/>
      <c r="R65" s="255"/>
      <c r="S65" s="255"/>
      <c r="T65" s="255"/>
      <c r="AA65" s="40"/>
    </row>
    <row r="66" spans="2:27" ht="25.5" customHeight="1" x14ac:dyDescent="0.25">
      <c r="B66" s="181" t="s">
        <v>97</v>
      </c>
      <c r="C66" s="179" t="s">
        <v>572</v>
      </c>
      <c r="D66" s="179" t="s">
        <v>576</v>
      </c>
      <c r="E66" s="179" t="s">
        <v>577</v>
      </c>
      <c r="F66" s="179" t="s">
        <v>176</v>
      </c>
      <c r="G66" s="179" t="str">
        <f>IFERROR(ROUND(SUMIFS(#REF!,#REF!,종합!$C$5,#REF!,종합!G$60)/SUMIFS(#REF!,#REF!,종합!$C$5,#REF!,종합!G$60)*100,0)&amp;"%("&amp;SUMIFS(#REF!,#REF!,종합!$C$5,#REF!,종합!G$60)&amp;"명)","")</f>
        <v/>
      </c>
      <c r="H66" s="179" t="str">
        <f>IFERROR(ROUND(SUMIFS(#REF!,#REF!,종합!$C$5,#REF!,종합!H$60)/SUMIFS(#REF!,#REF!,종합!$C$5,#REF!,종합!H$60)*100,0)&amp;"%("&amp;SUMIFS(#REF!,#REF!,종합!$C$5,#REF!,종합!H$60)&amp;"명)","")</f>
        <v/>
      </c>
      <c r="I66" s="179" t="str">
        <f>IFERROR(ROUND(SUMIFS(#REF!,#REF!,종합!$C$5,#REF!,종합!I$60)/SUMIFS(#REF!,#REF!,종합!$C$5,#REF!,종합!I$60)*100,0)&amp;"%("&amp;SUMIFS(#REF!,#REF!,종합!$C$5,#REF!,종합!I$60)&amp;"명)","")</f>
        <v/>
      </c>
      <c r="J66" s="179" t="str">
        <f>IFERROR(ROUND(SUMIFS(#REF!,#REF!,종합!$C$5,#REF!,종합!J$60)/SUMIFS(#REF!,#REF!,종합!$C$5,#REF!,종합!J$60)*100,0)&amp;"%("&amp;SUMIFS(#REF!,#REF!,종합!$C$5,#REF!,종합!J$60)&amp;"명)","")</f>
        <v/>
      </c>
      <c r="K66" s="180" t="str">
        <f>IFERROR(ROUND(SUMIFS(#REF!,#REF!,종합!$C$5,#REF!,종합!K$60)/SUMIFS(#REF!,#REF!,종합!$C$5,#REF!,종합!K$60)*100,0)&amp;"%("&amp;SUMIFS(#REF!,#REF!,종합!$C$5,#REF!,종합!K$60)&amp;"명)","")</f>
        <v/>
      </c>
      <c r="M66" s="255">
        <v>0.40909090909090912</v>
      </c>
      <c r="N66" s="255">
        <v>0</v>
      </c>
      <c r="O66" s="255">
        <v>0</v>
      </c>
      <c r="P66" s="255" t="e">
        <v>#DIV/0!</v>
      </c>
      <c r="Q66" s="255"/>
      <c r="R66" s="255"/>
      <c r="S66" s="255"/>
      <c r="T66" s="255"/>
      <c r="AA66" s="40"/>
    </row>
    <row r="67" spans="2:27" ht="25.5" customHeight="1" x14ac:dyDescent="0.25">
      <c r="B67" s="182" t="s">
        <v>98</v>
      </c>
      <c r="C67" s="183" t="s">
        <v>572</v>
      </c>
      <c r="D67" s="183" t="s">
        <v>578</v>
      </c>
      <c r="E67" s="183" t="s">
        <v>579</v>
      </c>
      <c r="F67" s="183" t="s">
        <v>176</v>
      </c>
      <c r="G67" s="183" t="str">
        <f>IFERROR(ROUND(SUMIFS(#REF!,#REF!,종합!$C$5,#REF!,종합!G$60)/SUMIFS(#REF!,#REF!,종합!$C$5,#REF!,종합!G$60)*100,0)&amp;"%("&amp;SUMIFS(#REF!,#REF!,종합!$C$5,#REF!,종합!G$60)&amp;"명)","")</f>
        <v/>
      </c>
      <c r="H67" s="183" t="str">
        <f>IFERROR(ROUND(SUMIFS(#REF!,#REF!,종합!$C$5,#REF!,종합!H$60)/SUMIFS(#REF!,#REF!,종합!$C$5,#REF!,종합!H$60)*100,0)&amp;"%("&amp;SUMIFS(#REF!,#REF!,종합!$C$5,#REF!,종합!H$60)&amp;"명)","")</f>
        <v/>
      </c>
      <c r="I67" s="183" t="str">
        <f>IFERROR(ROUND(SUMIFS(#REF!,#REF!,종합!$C$5,#REF!,종합!I$60)/SUMIFS(#REF!,#REF!,종합!$C$5,#REF!,종합!I$60)*100,0)&amp;"%("&amp;SUMIFS(#REF!,#REF!,종합!$C$5,#REF!,종합!I$60)&amp;"명)","")</f>
        <v/>
      </c>
      <c r="J67" s="183" t="str">
        <f>IFERROR(ROUND(SUMIFS(#REF!,#REF!,종합!$C$5,#REF!,종합!J$60)/SUMIFS(#REF!,#REF!,종합!$C$5,#REF!,종합!J$60)*100,0)&amp;"%("&amp;SUMIFS(#REF!,#REF!,종합!$C$5,#REF!,종합!J$60)&amp;"명)","")</f>
        <v/>
      </c>
      <c r="K67" s="184" t="str">
        <f>IFERROR(ROUND(SUMIFS(#REF!,#REF!,종합!$C$5,#REF!,종합!K$60)/SUMIFS(#REF!,#REF!,종합!$C$5,#REF!,종합!K$60)*100,0)&amp;"%("&amp;SUMIFS(#REF!,#REF!,종합!$C$5,#REF!,종합!K$60)&amp;"명)","")</f>
        <v/>
      </c>
      <c r="M67" s="255">
        <v>0</v>
      </c>
      <c r="N67" s="255">
        <v>0.42857142857142855</v>
      </c>
      <c r="O67" s="255">
        <v>0.14285714285714285</v>
      </c>
      <c r="P67" s="255" t="e">
        <v>#DIV/0!</v>
      </c>
      <c r="Q67" s="255"/>
      <c r="R67" s="255"/>
      <c r="S67" s="255"/>
      <c r="T67" s="255"/>
      <c r="AA67" s="40"/>
    </row>
    <row r="68" spans="2:27" ht="15.75" customHeight="1" x14ac:dyDescent="0.25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255">
        <v>0</v>
      </c>
      <c r="N68" s="255">
        <v>0.5714285714285714</v>
      </c>
      <c r="O68" s="255">
        <v>0.8571428571428571</v>
      </c>
      <c r="P68" s="255" t="e">
        <v>#DIV/0!</v>
      </c>
      <c r="Q68" s="255"/>
      <c r="R68" s="255"/>
      <c r="S68" s="255"/>
      <c r="T68" s="255"/>
      <c r="AA68" s="40"/>
    </row>
    <row r="69" spans="2:27" ht="17.25" customHeight="1" x14ac:dyDescent="0.25">
      <c r="B69" s="52" t="s">
        <v>134</v>
      </c>
      <c r="C69" s="52"/>
      <c r="D69" s="51"/>
      <c r="E69" s="51"/>
      <c r="F69" s="51"/>
      <c r="G69" s="51"/>
      <c r="H69" s="51"/>
      <c r="I69" s="51"/>
      <c r="J69" s="51"/>
      <c r="K69" s="51"/>
      <c r="M69" s="250"/>
      <c r="N69" s="246"/>
      <c r="P69" s="251"/>
      <c r="AA69" s="40"/>
    </row>
    <row r="70" spans="2:27" ht="30.75" customHeight="1" x14ac:dyDescent="0.25">
      <c r="B70" s="56" t="s">
        <v>75</v>
      </c>
      <c r="C70" s="56" t="s">
        <v>102</v>
      </c>
      <c r="D70" s="56" t="s">
        <v>103</v>
      </c>
      <c r="E70" s="56" t="s">
        <v>104</v>
      </c>
      <c r="F70" s="56" t="s">
        <v>105</v>
      </c>
      <c r="G70" s="56" t="s">
        <v>106</v>
      </c>
      <c r="H70" s="56" t="s">
        <v>6</v>
      </c>
      <c r="I70" s="56" t="s">
        <v>7</v>
      </c>
      <c r="J70" s="56" t="s">
        <v>107</v>
      </c>
      <c r="K70" s="56" t="s">
        <v>110</v>
      </c>
      <c r="M70" s="250"/>
      <c r="N70" s="246"/>
      <c r="P70" s="251"/>
      <c r="AA70" s="40"/>
    </row>
    <row r="71" spans="2:27" ht="27" customHeight="1" x14ac:dyDescent="0.25">
      <c r="B71" s="87" t="s">
        <v>120</v>
      </c>
      <c r="C71" s="66">
        <v>1</v>
      </c>
      <c r="D71" s="88">
        <v>4.7332524956438221E-2</v>
      </c>
      <c r="E71" s="88">
        <v>0.39893183214493921</v>
      </c>
      <c r="F71" s="88">
        <v>0.18402435355562125</v>
      </c>
      <c r="G71" s="89">
        <v>13.330789473684211</v>
      </c>
      <c r="H71" s="90">
        <v>1.910673470035628</v>
      </c>
      <c r="I71" s="90">
        <v>49.372430059196191</v>
      </c>
      <c r="J71" s="91">
        <v>1.6676657392969325</v>
      </c>
      <c r="K71" s="74"/>
      <c r="M71" s="250"/>
      <c r="N71" s="246"/>
      <c r="P71" s="251"/>
      <c r="AA71" s="40"/>
    </row>
    <row r="72" spans="2:27" ht="20.25" customHeight="1" x14ac:dyDescent="0.25">
      <c r="B72" s="87" t="s">
        <v>120</v>
      </c>
      <c r="C72" s="66">
        <v>2</v>
      </c>
      <c r="D72" s="88">
        <v>3.8056229966817567E-2</v>
      </c>
      <c r="E72" s="88">
        <v>0.34953174531590775</v>
      </c>
      <c r="F72" s="88">
        <v>0.15952026898654798</v>
      </c>
      <c r="G72" s="89">
        <v>9.2325217391304335</v>
      </c>
      <c r="H72" s="90">
        <v>0.17812956994031237</v>
      </c>
      <c r="I72" s="90">
        <v>15.500416047806123</v>
      </c>
      <c r="J72" s="91">
        <v>2.0059591835567931</v>
      </c>
      <c r="K72" s="74"/>
      <c r="M72" s="250"/>
      <c r="N72" s="246"/>
      <c r="P72" s="251"/>
      <c r="AA72" s="40"/>
    </row>
    <row r="73" spans="2:27" ht="20.25" customHeight="1" x14ac:dyDescent="0.25">
      <c r="B73" s="87" t="s">
        <v>120</v>
      </c>
      <c r="C73" s="66">
        <v>3</v>
      </c>
      <c r="D73" s="88">
        <v>1.3518034691326473E-2</v>
      </c>
      <c r="E73" s="88">
        <v>0.34824179151427825</v>
      </c>
      <c r="F73" s="88">
        <v>0.17188074701882911</v>
      </c>
      <c r="G73" s="89">
        <v>9.0884583333333335</v>
      </c>
      <c r="H73" s="90">
        <v>0.11924484806073708</v>
      </c>
      <c r="I73" s="90">
        <v>15.052368897513043</v>
      </c>
      <c r="J73" s="91">
        <v>2.0265658153360953</v>
      </c>
      <c r="K73" s="74"/>
      <c r="M73" s="250"/>
      <c r="N73" s="246"/>
      <c r="P73" s="251"/>
      <c r="AA73" s="40"/>
    </row>
    <row r="74" spans="2:27" ht="20.25" customHeight="1" x14ac:dyDescent="0.25">
      <c r="B74" s="87" t="s">
        <v>120</v>
      </c>
      <c r="C74" s="66">
        <v>4</v>
      </c>
      <c r="D74" s="88">
        <v>1.0980688490118816E-2</v>
      </c>
      <c r="E74" s="88">
        <v>0.3528619300839308</v>
      </c>
      <c r="F74" s="88">
        <v>0.18442733373892237</v>
      </c>
      <c r="G74" s="89">
        <v>9.7439130434782619</v>
      </c>
      <c r="H74" s="90">
        <v>9.9103515629998931E-2</v>
      </c>
      <c r="I74" s="90">
        <v>18.478927701339714</v>
      </c>
      <c r="J74" s="91">
        <v>1.9611077155728123</v>
      </c>
      <c r="K74" s="74"/>
      <c r="M74" s="250"/>
      <c r="N74" s="246"/>
      <c r="P74" s="251"/>
      <c r="AA74" s="40"/>
    </row>
    <row r="75" spans="2:27" ht="20.25" customHeight="1" x14ac:dyDescent="0.25">
      <c r="B75" s="87" t="s">
        <v>120</v>
      </c>
      <c r="C75" s="66">
        <v>5</v>
      </c>
      <c r="D75" s="88">
        <v>1.1581936960574808E-2</v>
      </c>
      <c r="E75" s="88">
        <v>0.34947765733430269</v>
      </c>
      <c r="F75" s="88">
        <v>0.17848943756572094</v>
      </c>
      <c r="G75" s="89">
        <v>10.066913043478262</v>
      </c>
      <c r="H75" s="90">
        <v>9.647024250153613E-2</v>
      </c>
      <c r="I75" s="90">
        <v>17.989264109301601</v>
      </c>
      <c r="J75" s="91">
        <v>1.9257477388269184</v>
      </c>
      <c r="K75" s="74"/>
      <c r="M75" s="250"/>
      <c r="N75" s="246"/>
      <c r="P75" s="251"/>
      <c r="AA75" s="40"/>
    </row>
    <row r="76" spans="2:27" ht="20.25" customHeight="1" x14ac:dyDescent="0.25">
      <c r="B76" s="87" t="s">
        <v>120</v>
      </c>
      <c r="C76" s="66">
        <v>6</v>
      </c>
      <c r="D76" s="88">
        <v>1.2621634277012369E-2</v>
      </c>
      <c r="E76" s="88">
        <v>0.34481117704602721</v>
      </c>
      <c r="F76" s="88">
        <v>0.16944742571871785</v>
      </c>
      <c r="G76" s="89">
        <v>10.8695</v>
      </c>
      <c r="H76" s="90">
        <v>0.11514558365635405</v>
      </c>
      <c r="I76" s="90">
        <v>17.224964125017777</v>
      </c>
      <c r="J76" s="91">
        <v>1.8688225526592239</v>
      </c>
      <c r="K76" s="74"/>
      <c r="M76" s="250"/>
      <c r="N76" s="246"/>
      <c r="P76" s="251"/>
      <c r="AA76" s="40"/>
    </row>
    <row r="77" spans="2:27" ht="20.25" customHeight="1" x14ac:dyDescent="0.25">
      <c r="B77" s="87" t="s">
        <v>120</v>
      </c>
      <c r="C77" s="66">
        <v>7</v>
      </c>
      <c r="D77" s="88">
        <v>1.5247049911826852E-2</v>
      </c>
      <c r="E77" s="88">
        <v>0.34357381677411419</v>
      </c>
      <c r="F77" s="88">
        <v>0.16442254502091957</v>
      </c>
      <c r="G77" s="89">
        <v>11.22468181818182</v>
      </c>
      <c r="H77" s="90">
        <v>0.15765949628378084</v>
      </c>
      <c r="I77" s="90">
        <v>16.917407604685145</v>
      </c>
      <c r="J77" s="91">
        <v>1.8267112575546445</v>
      </c>
      <c r="K77" s="74" t="s">
        <v>68</v>
      </c>
    </row>
    <row r="78" spans="2:27" ht="20.25" customHeight="1" x14ac:dyDescent="0.25">
      <c r="B78" s="87" t="s">
        <v>122</v>
      </c>
      <c r="C78" s="66">
        <v>1</v>
      </c>
      <c r="D78" s="88">
        <v>0.11495703529420813</v>
      </c>
      <c r="E78" s="88">
        <v>0.34362799766703717</v>
      </c>
      <c r="F78" s="88">
        <v>0.30920670891227536</v>
      </c>
      <c r="G78" s="89">
        <v>10.648250000000001</v>
      </c>
      <c r="H78" s="90">
        <v>0.9081011705424088</v>
      </c>
      <c r="I78" s="90">
        <v>22.486811744121027</v>
      </c>
      <c r="J78" s="91">
        <v>2.4225763692589037</v>
      </c>
      <c r="K78" s="74"/>
    </row>
    <row r="79" spans="2:27" ht="20.25" customHeight="1" x14ac:dyDescent="0.25">
      <c r="B79" s="87" t="s">
        <v>122</v>
      </c>
      <c r="C79" s="66">
        <v>2</v>
      </c>
      <c r="D79" s="88">
        <v>7.9837140409884405E-2</v>
      </c>
      <c r="E79" s="88">
        <v>0.28029639502847409</v>
      </c>
      <c r="F79" s="88">
        <v>0.2893465051436882</v>
      </c>
      <c r="G79" s="89">
        <v>7.5019999999999998</v>
      </c>
      <c r="H79" s="90">
        <v>0.62426430451712667</v>
      </c>
      <c r="I79" s="90">
        <v>7.3444695426439948</v>
      </c>
      <c r="J79" s="91">
        <v>2.7923767551328185</v>
      </c>
      <c r="K79" s="74"/>
    </row>
    <row r="80" spans="2:27" ht="20.25" customHeight="1" x14ac:dyDescent="0.25">
      <c r="B80" s="87" t="s">
        <v>122</v>
      </c>
      <c r="C80" s="66">
        <v>3</v>
      </c>
      <c r="D80" s="88">
        <v>2.7462791535454459E-2</v>
      </c>
      <c r="E80" s="88">
        <v>0.30069662289138488</v>
      </c>
      <c r="F80" s="88">
        <v>0.29531650649851965</v>
      </c>
      <c r="G80" s="89">
        <v>7.5503750000000007</v>
      </c>
      <c r="H80" s="90">
        <v>0.61661463955701445</v>
      </c>
      <c r="I80" s="90">
        <v>8.6725152864556136</v>
      </c>
      <c r="J80" s="91">
        <v>2.8063715721483602</v>
      </c>
      <c r="K80" s="74"/>
    </row>
    <row r="81" spans="2:11" ht="20.25" customHeight="1" x14ac:dyDescent="0.25">
      <c r="B81" s="87" t="s">
        <v>122</v>
      </c>
      <c r="C81" s="66">
        <v>4</v>
      </c>
      <c r="D81" s="88">
        <v>1.9309649941562146E-2</v>
      </c>
      <c r="E81" s="88">
        <v>0.29925592891932928</v>
      </c>
      <c r="F81" s="88">
        <v>0.29871569415288951</v>
      </c>
      <c r="G81" s="89">
        <v>7.0191250000000007</v>
      </c>
      <c r="H81" s="90">
        <v>0.55672243551146261</v>
      </c>
      <c r="I81" s="90">
        <v>5.5694248390494536</v>
      </c>
      <c r="J81" s="91">
        <v>2.832485241418083</v>
      </c>
      <c r="K81" s="74"/>
    </row>
    <row r="82" spans="2:11" ht="20.25" customHeight="1" x14ac:dyDescent="0.25">
      <c r="B82" s="87" t="s">
        <v>122</v>
      </c>
      <c r="C82" s="66">
        <v>5</v>
      </c>
      <c r="D82" s="88">
        <v>1.931429495169917E-2</v>
      </c>
      <c r="E82" s="88">
        <v>0.29717494836395558</v>
      </c>
      <c r="F82" s="88">
        <v>0.28109054913628606</v>
      </c>
      <c r="G82" s="89">
        <v>7.739749999999999</v>
      </c>
      <c r="H82" s="90">
        <v>0.57866720896050827</v>
      </c>
      <c r="I82" s="90">
        <v>5.4182146014506358</v>
      </c>
      <c r="J82" s="91">
        <v>2.7004198283374525</v>
      </c>
      <c r="K82" s="74"/>
    </row>
    <row r="83" spans="2:11" ht="20.25" customHeight="1" x14ac:dyDescent="0.25">
      <c r="B83" s="87" t="s">
        <v>122</v>
      </c>
      <c r="C83" s="66">
        <v>6</v>
      </c>
      <c r="D83" s="88">
        <v>1.9222789108244452E-2</v>
      </c>
      <c r="E83" s="88">
        <v>0.29036171389932169</v>
      </c>
      <c r="F83" s="88">
        <v>0.25894997778473078</v>
      </c>
      <c r="G83" s="89">
        <v>7.5362857142857136</v>
      </c>
      <c r="H83" s="90">
        <v>0.61368147137024887</v>
      </c>
      <c r="I83" s="90">
        <v>4.5978904085740187</v>
      </c>
      <c r="J83" s="91">
        <v>2.50257205106948</v>
      </c>
      <c r="K83" s="74"/>
    </row>
    <row r="84" spans="2:11" ht="20.25" customHeight="1" x14ac:dyDescent="0.25">
      <c r="B84" s="87" t="s">
        <v>122</v>
      </c>
      <c r="C84" s="66">
        <v>7</v>
      </c>
      <c r="D84" s="88">
        <v>2.1758484225857438E-2</v>
      </c>
      <c r="E84" s="88">
        <v>0.29148594997112548</v>
      </c>
      <c r="F84" s="88">
        <v>0.25404933669958507</v>
      </c>
      <c r="G84" s="89">
        <v>8.5124285714285701</v>
      </c>
      <c r="H84" s="90">
        <v>0.40145840146878398</v>
      </c>
      <c r="I84" s="90">
        <v>5.124362699207869</v>
      </c>
      <c r="J84" s="91">
        <v>2.3818305385560352</v>
      </c>
      <c r="K84" s="74" t="s">
        <v>70</v>
      </c>
    </row>
    <row r="85" spans="2:11" ht="20.25" customHeight="1" x14ac:dyDescent="0.25">
      <c r="B85" s="87" t="s">
        <v>121</v>
      </c>
      <c r="C85" s="66">
        <v>1</v>
      </c>
      <c r="D85" s="88">
        <v>0.13076311934008963</v>
      </c>
      <c r="E85" s="88">
        <v>0.40066435811137185</v>
      </c>
      <c r="F85" s="88">
        <v>0.27392169968192676</v>
      </c>
      <c r="G85" s="89">
        <v>13.067999999999998</v>
      </c>
      <c r="H85" s="90">
        <v>1.7277341133368425</v>
      </c>
      <c r="I85" s="90">
        <v>28.180194306823829</v>
      </c>
      <c r="J85" s="91">
        <v>2.1018144674508519</v>
      </c>
      <c r="K85" s="74"/>
    </row>
    <row r="86" spans="2:11" ht="20.25" customHeight="1" x14ac:dyDescent="0.25">
      <c r="B86" s="87" t="s">
        <v>121</v>
      </c>
      <c r="C86" s="66">
        <v>2</v>
      </c>
      <c r="D86" s="88">
        <v>9.8294512956954294E-2</v>
      </c>
      <c r="E86" s="88">
        <v>0.33368057574584709</v>
      </c>
      <c r="F86" s="88">
        <v>0.2346252748894733</v>
      </c>
      <c r="G86" s="89">
        <v>8.5888749999999998</v>
      </c>
      <c r="H86" s="90">
        <v>7.6124075282795509E-2</v>
      </c>
      <c r="I86" s="90">
        <v>7.1257571898645367</v>
      </c>
      <c r="J86" s="91">
        <v>2.5627380049942032</v>
      </c>
      <c r="K86" s="74"/>
    </row>
    <row r="87" spans="2:11" ht="20.25" customHeight="1" x14ac:dyDescent="0.25">
      <c r="B87" s="87" t="s">
        <v>121</v>
      </c>
      <c r="C87" s="66">
        <v>3</v>
      </c>
      <c r="D87" s="88">
        <v>2.920638990383571E-2</v>
      </c>
      <c r="E87" s="88">
        <v>0.34732208173694884</v>
      </c>
      <c r="F87" s="88">
        <v>0.22351838038993652</v>
      </c>
      <c r="G87" s="89">
        <v>7.4183750000000002</v>
      </c>
      <c r="H87" s="90">
        <v>2.0985849985398614E-2</v>
      </c>
      <c r="I87" s="90">
        <v>4.487156287787049</v>
      </c>
      <c r="J87" s="91">
        <v>2.6052486223680931</v>
      </c>
      <c r="K87" s="74"/>
    </row>
    <row r="88" spans="2:11" ht="20.25" customHeight="1" x14ac:dyDescent="0.25">
      <c r="B88" s="87" t="s">
        <v>121</v>
      </c>
      <c r="C88" s="66">
        <v>4</v>
      </c>
      <c r="D88" s="88">
        <v>2.7269341161435666E-2</v>
      </c>
      <c r="E88" s="88">
        <v>0.35069735028010335</v>
      </c>
      <c r="F88" s="88">
        <v>0.23773988808030772</v>
      </c>
      <c r="G88" s="89">
        <v>8.6829999999999998</v>
      </c>
      <c r="H88" s="90">
        <v>6.2667574399518769E-2</v>
      </c>
      <c r="I88" s="90">
        <v>6.6678299161087979</v>
      </c>
      <c r="J88" s="91">
        <v>2.4926627011765259</v>
      </c>
      <c r="K88" s="74"/>
    </row>
    <row r="89" spans="2:11" ht="20.25" customHeight="1" x14ac:dyDescent="0.25">
      <c r="B89" s="87" t="s">
        <v>121</v>
      </c>
      <c r="C89" s="66">
        <v>5</v>
      </c>
      <c r="D89" s="88">
        <v>3.1993790582595459E-2</v>
      </c>
      <c r="E89" s="88">
        <v>0.35689909800416653</v>
      </c>
      <c r="F89" s="88">
        <v>0.2320766133245602</v>
      </c>
      <c r="G89" s="89">
        <v>9.93</v>
      </c>
      <c r="H89" s="90">
        <v>4.3110206809515828E-2</v>
      </c>
      <c r="I89" s="90">
        <v>9.6895321971864146</v>
      </c>
      <c r="J89" s="91">
        <v>2.3533236657371863</v>
      </c>
      <c r="K89" s="74"/>
    </row>
    <row r="90" spans="2:11" ht="20.25" customHeight="1" x14ac:dyDescent="0.25">
      <c r="B90" s="87" t="s">
        <v>121</v>
      </c>
      <c r="C90" s="66">
        <v>6</v>
      </c>
      <c r="D90" s="88">
        <v>4.424071435630849E-2</v>
      </c>
      <c r="E90" s="88">
        <v>0.3568138635651612</v>
      </c>
      <c r="F90" s="88">
        <v>0.21867668037059712</v>
      </c>
      <c r="G90" s="89">
        <v>11.641599999999997</v>
      </c>
      <c r="H90" s="90">
        <v>2.4936814428225988E-2</v>
      </c>
      <c r="I90" s="90">
        <v>11.357759863809699</v>
      </c>
      <c r="J90" s="91">
        <v>2.0821291766389551</v>
      </c>
      <c r="K90" s="74"/>
    </row>
    <row r="91" spans="2:11" ht="20.25" customHeight="1" x14ac:dyDescent="0.25">
      <c r="B91" s="87" t="s">
        <v>121</v>
      </c>
      <c r="C91" s="66">
        <v>7</v>
      </c>
      <c r="D91" s="88">
        <v>4.6016073996885475E-2</v>
      </c>
      <c r="E91" s="88">
        <v>0.3635739090725974</v>
      </c>
      <c r="F91" s="88">
        <v>0.20237424678645677</v>
      </c>
      <c r="G91" s="89">
        <v>11.87742857142857</v>
      </c>
      <c r="H91" s="90">
        <v>2.2721659444587212E-2</v>
      </c>
      <c r="I91" s="90">
        <v>9.5052275343189834</v>
      </c>
      <c r="J91" s="91">
        <v>2.0064581357130939</v>
      </c>
      <c r="K91" s="74" t="s">
        <v>70</v>
      </c>
    </row>
    <row r="92" spans="2:11" ht="20.25" customHeight="1" x14ac:dyDescent="0.25">
      <c r="B92" s="85" t="s">
        <v>128</v>
      </c>
      <c r="C92" s="84"/>
      <c r="D92" s="85"/>
      <c r="E92" s="85"/>
      <c r="F92" s="85"/>
      <c r="G92" s="85"/>
      <c r="H92" s="85"/>
      <c r="I92" s="85"/>
      <c r="J92" s="85"/>
      <c r="K92" s="84"/>
    </row>
    <row r="93" spans="2:11" ht="20.25" customHeight="1" x14ac:dyDescent="0.25">
      <c r="B93" s="237" t="str">
        <f>C60</f>
        <v>12</v>
      </c>
      <c r="C93" s="54"/>
      <c r="D93" s="67">
        <f>(SUMIFS(D$71:D$91,$B$71:$B$91,$B93,$C$71:$C$91,MAX($C$71:$C$91))/SUMIFS(D$71:D$91,$B$71:$B$91,$B93,$C$71:$C$91,MAX($C$71:$C$91)-1))-1</f>
        <v>0.20800916721189755</v>
      </c>
      <c r="E93" s="67">
        <f>(SUMIFS(E$71:E$91,$B$71:$B$91,$B93,$C$71:$C$91,MAX($C$71:$C$91))/SUMIFS(E$71:E$91,$B$71:$B$91,$B93,$C$71:$C$91,MAX($C$71:$C$91)-1))-1</f>
        <v>-3.5885155536818925E-3</v>
      </c>
      <c r="F93" s="67">
        <f>(SUMIFS(F$71:F$91,$B$71:$B$91,$B93,$C$71:$C$91,MAX($C$71:$C$91))/SUMIFS(F$71:F$91,$B$71:$B$91,$B93,$C$71:$C$91,MAX($C$71:$C$91)-1))-1</f>
        <v>-2.9654511872842293E-2</v>
      </c>
      <c r="G93" s="67">
        <f>(SUMIFS(G$71:G$91,$B$71:$B$91,$B93,$C$71:$C$91,MAX($C$71:$C$91))/SUMIFS(G$71:G$91,$B$71:$B$91,$B93,$C$71:$C$91,MAX($C$71:$C$91)-1))-1</f>
        <v>3.2676923334267416E-2</v>
      </c>
      <c r="H93" s="67">
        <f>(SUMIFS(H$71:H$91,$B$71:$B$91,$B93,$C$71:$C$91,MAX($C$71:$C$91))/SUMIFS(H$71:H$91,$B$71:$B$91,$B93,$C$71:$C$91,MAX($C$71:$C$91)-1))-1</f>
        <v>0.36921878614387271</v>
      </c>
      <c r="I93" s="67">
        <f>(SUMIFS(I$71:I$91,$B$71:$B$91,$B93,$C$71:$C$91,MAX($C$71:$C$91))/SUMIFS(I$71:I$91,$B$71:$B$91,$B93,$C$71:$C$91,MAX($C$71:$C$91)-1))-1</f>
        <v>-1.7855277845596929E-2</v>
      </c>
      <c r="J93" s="86">
        <f>(SUMIFS(J$71:J$91,$B$71:$B$91,$B93,$C$71:$C$91,MAX($C$71:$C$91))/SUMIFS(J$71:J$91,$B$71:$B$91,$B93,$C$71:$C$91,MAX($C$71:$C$91)-1))-1</f>
        <v>-2.2533597448648912E-2</v>
      </c>
      <c r="K93" s="55"/>
    </row>
    <row r="94" spans="2:11" ht="20.25" customHeight="1" x14ac:dyDescent="0.25">
      <c r="B94" s="42" t="str">
        <f>D60</f>
        <v>76</v>
      </c>
      <c r="C94" s="54"/>
      <c r="D94" s="67">
        <f>(SUMIFS(D$71:D$91,$B$71:$B$91,$B94,$C$71:$C$91,MAX($C$71:$C$91))/SUMIFS(D$71:D$91,$B$71:$B$91,$B94,$C$71:$C$91,MAX($C$71:$C$91)-1))-1</f>
        <v>0.13191088469703138</v>
      </c>
      <c r="E94" s="67">
        <f>(SUMIFS(E$71:E$91,$B$71:$B$91,$B94,$C$71:$C$91,MAX($C$71:$C$91))/SUMIFS(E$71:E$91,$B$71:$B$91,$B94,$C$71:$C$91,MAX($C$71:$C$91)-1))-1</f>
        <v>3.8718467965566106E-3</v>
      </c>
      <c r="F94" s="67">
        <f>(SUMIFS(F$71:F$91,$B$71:$B$91,$B94,$C$71:$C$91,MAX($C$71:$C$91))/SUMIFS(F$71:F$91,$B$71:$B$91,$B94,$C$71:$C$91,MAX($C$71:$C$91)-1))-1</f>
        <v>-1.8925049258817439E-2</v>
      </c>
      <c r="G94" s="67">
        <f>(SUMIFS(G$71:G$91,$B$71:$B$91,$B94,$C$71:$C$91,MAX($C$71:$C$91))/SUMIFS(G$71:G$91,$B$71:$B$91,$B94,$C$71:$C$91,MAX($C$71:$C$91)-1))-1</f>
        <v>0.12952572316791144</v>
      </c>
      <c r="H94" s="67">
        <f>(SUMIFS(H$71:H$91,$B$71:$B$91,$B94,$C$71:$C$91,MAX($C$71:$C$91))/SUMIFS(H$71:H$91,$B$71:$B$91,$B94,$C$71:$C$91,MAX($C$71:$C$91)-1))-1</f>
        <v>-0.34581958198543294</v>
      </c>
      <c r="I94" s="67">
        <f>(SUMIFS(I$71:I$91,$B$71:$B$91,$B94,$C$71:$C$91,MAX($C$71:$C$91))/SUMIFS(I$71:I$91,$B$71:$B$91,$B94,$C$71:$C$91,MAX($C$71:$C$91)-1))-1</f>
        <v>0.11450300982644124</v>
      </c>
      <c r="J94" s="86">
        <f>(SUMIFS(J$71:J$91,$B$71:$B$91,$B94,$C$71:$C$91,MAX($C$71:$C$91))/SUMIFS(J$71:J$91,$B$71:$B$91,$B94,$C$71:$C$91,MAX($C$71:$C$91)-1))-1</f>
        <v>-4.8246967539594121E-2</v>
      </c>
      <c r="K94" s="55"/>
    </row>
    <row r="95" spans="2:11" ht="20.25" customHeight="1" x14ac:dyDescent="0.25">
      <c r="B95" s="42" t="str">
        <f>E60</f>
        <v>75</v>
      </c>
      <c r="C95" s="54"/>
      <c r="D95" s="67">
        <f>(SUMIFS(D$71:D$91,$B$71:$B$91,$B95,$C$71:$C$91,MAX($C$71:$C$91))/SUMIFS(D$71:D$91,$B$71:$B$91,$B95,$C$71:$C$91,MAX($C$71:$C$91)-1))-1</f>
        <v>4.0129542807073371E-2</v>
      </c>
      <c r="E95" s="67">
        <f>(SUMIFS(E$71:E$91,$B$71:$B$91,$B95,$C$71:$C$91,MAX($C$71:$C$91))/SUMIFS(E$71:E$91,$B$71:$B$91,$B95,$C$71:$C$91,MAX($C$71:$C$91)-1))-1</f>
        <v>1.8945579748197439E-2</v>
      </c>
      <c r="F95" s="67">
        <f>(SUMIFS(F$71:F$91,$B$71:$B$91,$B95,$C$71:$C$91,MAX($C$71:$C$91))/SUMIFS(F$71:F$91,$B$71:$B$91,$B95,$C$71:$C$91,MAX($C$71:$C$91)-1))-1</f>
        <v>-7.455039813350095E-2</v>
      </c>
      <c r="G95" s="67">
        <f>(SUMIFS(G$71:G$91,$B$71:$B$91,$B95,$C$71:$C$91,MAX($C$71:$C$91))/SUMIFS(G$71:G$91,$B$71:$B$91,$B95,$C$71:$C$91,MAX($C$71:$C$91)-1))-1</f>
        <v>2.0257402026231164E-2</v>
      </c>
      <c r="H95" s="67">
        <f>(SUMIFS(H$71:H$91,$B$71:$B$91,$B95,$C$71:$C$91,MAX($C$71:$C$91))/SUMIFS(H$71:H$91,$B$71:$B$91,$B95,$C$71:$C$91,MAX($C$71:$C$91)-1))-1</f>
        <v>-8.8830712119004285E-2</v>
      </c>
      <c r="I95" s="67">
        <f>(SUMIFS(I$71:I$91,$B$71:$B$91,$B95,$C$71:$C$91,MAX($C$71:$C$91))/SUMIFS(I$71:I$91,$B$71:$B$91,$B95,$C$71:$C$91,MAX($C$71:$C$91)-1))-1</f>
        <v>-0.16310719294159526</v>
      </c>
      <c r="J95" s="86">
        <f>(SUMIFS(J$71:J$91,$B$71:$B$91,$B95,$C$71:$C$91,MAX($C$71:$C$91))/SUMIFS(J$71:J$91,$B$71:$B$91,$B95,$C$71:$C$91,MAX($C$71:$C$91)-1))-1</f>
        <v>-3.6343105785593965E-2</v>
      </c>
      <c r="K95" s="55"/>
    </row>
    <row r="96" spans="2:11" ht="20.25" customHeight="1" x14ac:dyDescent="0.25">
      <c r="B96" s="42" t="str">
        <f>F60</f>
        <v>77</v>
      </c>
      <c r="C96" s="54"/>
      <c r="D96" s="67" t="s">
        <v>198</v>
      </c>
      <c r="E96" s="67" t="s">
        <v>198</v>
      </c>
      <c r="F96" s="67" t="s">
        <v>198</v>
      </c>
      <c r="G96" s="67" t="s">
        <v>198</v>
      </c>
      <c r="H96" s="67" t="s">
        <v>198</v>
      </c>
      <c r="I96" s="67" t="s">
        <v>198</v>
      </c>
      <c r="J96" s="86" t="s">
        <v>198</v>
      </c>
      <c r="K96" s="55"/>
    </row>
    <row r="97" spans="2:9" ht="20.25" customHeight="1" thickBot="1" x14ac:dyDescent="0.3"/>
    <row r="98" spans="2:9" ht="17.25" thickTop="1" x14ac:dyDescent="0.25">
      <c r="B98" s="25" t="s">
        <v>51</v>
      </c>
      <c r="C98" s="25"/>
      <c r="D98" s="25"/>
      <c r="E98" s="25"/>
      <c r="F98" s="173" t="s">
        <v>77</v>
      </c>
      <c r="G98" s="43"/>
      <c r="H98" s="25"/>
      <c r="I98" s="25"/>
    </row>
    <row r="99" spans="2:9" x14ac:dyDescent="0.25">
      <c r="B99" s="26" t="s">
        <v>33</v>
      </c>
      <c r="C99" s="26" t="s">
        <v>52</v>
      </c>
      <c r="D99" s="26"/>
      <c r="E99" s="26"/>
      <c r="F99" s="92" t="s">
        <v>78</v>
      </c>
      <c r="G99" s="44"/>
      <c r="H99" s="46" t="s">
        <v>81</v>
      </c>
      <c r="I99" s="46"/>
    </row>
    <row r="100" spans="2:9" x14ac:dyDescent="0.25">
      <c r="B100" s="26" t="s">
        <v>34</v>
      </c>
      <c r="C100" s="26" t="s">
        <v>53</v>
      </c>
      <c r="D100" s="26"/>
      <c r="E100" s="26"/>
      <c r="F100" s="92" t="s">
        <v>79</v>
      </c>
      <c r="G100" s="44"/>
      <c r="H100" s="46" t="s">
        <v>82</v>
      </c>
      <c r="I100" s="46"/>
    </row>
    <row r="101" spans="2:9" x14ac:dyDescent="0.25">
      <c r="B101" s="26" t="s">
        <v>4</v>
      </c>
      <c r="C101" s="26" t="s">
        <v>54</v>
      </c>
      <c r="D101" s="26"/>
      <c r="E101" s="26"/>
      <c r="F101" s="92" t="s">
        <v>80</v>
      </c>
      <c r="G101" s="44"/>
      <c r="H101" s="46" t="s">
        <v>83</v>
      </c>
      <c r="I101" s="46"/>
    </row>
    <row r="102" spans="2:9" x14ac:dyDescent="0.25">
      <c r="B102" s="26" t="s">
        <v>5</v>
      </c>
      <c r="C102" s="26" t="s">
        <v>55</v>
      </c>
      <c r="D102" s="26"/>
      <c r="E102" s="26"/>
      <c r="F102" s="92" t="s">
        <v>87</v>
      </c>
      <c r="G102" s="44"/>
      <c r="H102" s="46" t="s">
        <v>84</v>
      </c>
      <c r="I102" s="46"/>
    </row>
    <row r="103" spans="2:9" x14ac:dyDescent="0.25">
      <c r="B103" s="26" t="s">
        <v>56</v>
      </c>
      <c r="C103" s="26" t="s">
        <v>57</v>
      </c>
      <c r="D103" s="26"/>
      <c r="E103" s="26"/>
      <c r="F103" s="92" t="s">
        <v>88</v>
      </c>
      <c r="G103" s="44"/>
      <c r="H103" s="46" t="s">
        <v>85</v>
      </c>
      <c r="I103" s="46"/>
    </row>
    <row r="104" spans="2:9" ht="17.25" thickBot="1" x14ac:dyDescent="0.3">
      <c r="B104" s="27" t="s">
        <v>58</v>
      </c>
      <c r="C104" s="27" t="s">
        <v>59</v>
      </c>
      <c r="D104" s="27"/>
      <c r="E104" s="27"/>
      <c r="F104" s="93" t="s">
        <v>89</v>
      </c>
      <c r="G104" s="45"/>
      <c r="H104" s="47" t="s">
        <v>86</v>
      </c>
      <c r="I104" s="47"/>
    </row>
    <row r="105" spans="2:9" ht="17.25" thickTop="1" x14ac:dyDescent="0.25"/>
    <row r="106" spans="2:9" ht="6.75" customHeight="1" x14ac:dyDescent="0.25"/>
  </sheetData>
  <mergeCells count="4">
    <mergeCell ref="O9:P9"/>
    <mergeCell ref="C4:D4"/>
    <mergeCell ref="C5:D5"/>
    <mergeCell ref="J19:K19"/>
  </mergeCells>
  <phoneticPr fontId="2" type="noConversion"/>
  <conditionalFormatting sqref="B71:K91">
    <cfRule type="expression" dxfId="62" priority="1">
      <formula>$B71&lt;&gt;$B72</formula>
    </cfRule>
  </conditionalFormatting>
  <conditionalFormatting sqref="C61:K61">
    <cfRule type="containsText" dxfId="61" priority="2" operator="containsText" text="F">
      <formula>NOT(ISERROR(SEARCH("F",C61)))</formula>
    </cfRule>
    <cfRule type="containsText" dxfId="60" priority="3" operator="containsText" text="D">
      <formula>NOT(ISERROR(SEARCH("D",C61)))</formula>
    </cfRule>
    <cfRule type="containsText" dxfId="59" priority="4" operator="containsText" text="S">
      <formula>NOT(ISERROR(SEARCH("S",C61)))</formula>
    </cfRule>
    <cfRule type="containsText" dxfId="58" priority="5" operator="containsText" text="A">
      <formula>NOT(ISERROR(SEARCH("A",C61)))</formula>
    </cfRule>
  </conditionalFormatting>
  <conditionalFormatting sqref="D48:K48 D50:K51 D52:D57 D58:K59 D68:K68 D92:K92 K93:K96">
    <cfRule type="containsText" dxfId="57" priority="60" operator="containsText" text="악화">
      <formula>NOT(ISERROR(SEARCH("악화",D48)))</formula>
    </cfRule>
  </conditionalFormatting>
  <conditionalFormatting sqref="D48:K48 D50:K51 D58:K59 D68:K68 D92:K92 K93:K96 D52:D57">
    <cfRule type="containsText" dxfId="56" priority="59" operator="containsText" text="개선">
      <formula>NOT(ISERROR(SEARCH("개선",D48)))</formula>
    </cfRule>
  </conditionalFormatting>
  <conditionalFormatting sqref="G4:G5">
    <cfRule type="containsText" dxfId="55" priority="10" operator="containsText" text="S">
      <formula>NOT(ISERROR(SEARCH("S",G4)))</formula>
    </cfRule>
    <cfRule type="containsText" dxfId="54" priority="11" operator="containsText" text="A">
      <formula>NOT(ISERROR(SEARCH("A",G4)))</formula>
    </cfRule>
  </conditionalFormatting>
  <conditionalFormatting sqref="G5">
    <cfRule type="containsText" dxfId="53" priority="6" operator="containsText" text="F">
      <formula>NOT(ISERROR(SEARCH("F",G5)))</formula>
    </cfRule>
    <cfRule type="containsText" dxfId="52" priority="7" operator="containsText" text="D">
      <formula>NOT(ISERROR(SEARCH("D",G5)))</formula>
    </cfRule>
  </conditionalFormatting>
  <conditionalFormatting sqref="K1:K18 J19 K21:K25 K27:K60 K62:K1048576">
    <cfRule type="containsText" dxfId="51" priority="12" operator="containsText" text="D">
      <formula>NOT(ISERROR(SEARCH("D",J1)))</formula>
    </cfRule>
    <cfRule type="containsText" dxfId="50" priority="13" operator="containsText" text="F">
      <formula>NOT(ISERROR(SEARCH("F",J1)))</formula>
    </cfRule>
    <cfRule type="containsText" dxfId="49" priority="14" operator="containsText" text="S">
      <formula>NOT(ISERROR(SEARCH("S",J1)))</formula>
    </cfRule>
    <cfRule type="containsText" dxfId="4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D93:J96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0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 x14ac:dyDescent="0.25">
      <c r="A2" s="10" t="s">
        <v>47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 x14ac:dyDescent="0.25">
      <c r="A3" s="41" t="s">
        <v>157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7" t="s">
        <v>38</v>
      </c>
      <c r="B4" s="137" t="s">
        <v>143</v>
      </c>
      <c r="C4" s="137" t="s">
        <v>1</v>
      </c>
      <c r="D4" s="137" t="s">
        <v>10</v>
      </c>
      <c r="E4" s="138" t="s">
        <v>142</v>
      </c>
      <c r="F4" s="125" t="s">
        <v>45</v>
      </c>
      <c r="G4" s="148" t="s">
        <v>147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39" t="s">
        <v>6</v>
      </c>
      <c r="O4" s="239" t="s">
        <v>7</v>
      </c>
      <c r="P4" s="239" t="s">
        <v>26</v>
      </c>
      <c r="Q4" s="239" t="s">
        <v>14</v>
      </c>
      <c r="R4" s="239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127</v>
      </c>
      <c r="BB4" t="s">
        <v>135</v>
      </c>
      <c r="BC4" t="s">
        <v>136</v>
      </c>
      <c r="BD4" t="s">
        <v>115</v>
      </c>
      <c r="BE4" t="s">
        <v>137</v>
      </c>
      <c r="BF4" t="s">
        <v>138</v>
      </c>
      <c r="BG4" t="s">
        <v>90</v>
      </c>
      <c r="BH4" t="s">
        <v>137</v>
      </c>
      <c r="BI4" t="s">
        <v>138</v>
      </c>
      <c r="BJ4" t="s">
        <v>90</v>
      </c>
      <c r="BL4" t="s">
        <v>139</v>
      </c>
      <c r="BM4" t="s">
        <v>140</v>
      </c>
      <c r="BN4" t="s">
        <v>141</v>
      </c>
    </row>
    <row r="5" spans="1:66" x14ac:dyDescent="0.25">
      <c r="A5" s="142" t="str">
        <f>W5</f>
        <v>미추홀교통</v>
      </c>
      <c r="B5" s="142" t="str">
        <f>V5</f>
        <v>12</v>
      </c>
      <c r="C5" s="143" t="str">
        <f>Y5</f>
        <v>70바2527</v>
      </c>
      <c r="D5" s="131" t="str">
        <f>Z5</f>
        <v>대형</v>
      </c>
      <c r="E5" s="127" t="str">
        <f>AZ5</f>
        <v>C</v>
      </c>
      <c r="F5" s="150">
        <f>G5/H5</f>
        <v>0.89549999999999996</v>
      </c>
      <c r="G5" s="151">
        <f>AE5</f>
        <v>1.7909999999999999</v>
      </c>
      <c r="H5" s="152">
        <f>AF5</f>
        <v>2</v>
      </c>
      <c r="I5" s="153">
        <f>AC5</f>
        <v>3049.0210000000002</v>
      </c>
      <c r="J5" s="154">
        <f>AI5/AH5</f>
        <v>1.9669631948514701E-2</v>
      </c>
      <c r="K5" s="154">
        <f>AJ5/AH5</f>
        <v>0.36055157090753043</v>
      </c>
      <c r="L5" s="154">
        <f>AK5/AC5</f>
        <v>0.16037934799399545</v>
      </c>
      <c r="M5" s="155">
        <f>AG5</f>
        <v>11.551</v>
      </c>
      <c r="N5" s="156">
        <f>IF(AW5=0,AT5,"속도계이상")</f>
        <v>0.16400000000000001</v>
      </c>
      <c r="O5" s="156">
        <f>IF(AW5=0,AU5,"속도계이상")</f>
        <v>20.039000000000001</v>
      </c>
      <c r="P5" s="157">
        <f>AQ5/60</f>
        <v>0</v>
      </c>
      <c r="Q5" s="158">
        <f>AN5</f>
        <v>74</v>
      </c>
      <c r="R5" s="159">
        <f>AC5/(AH5-AI5-AJ5)</f>
        <v>25.758624494532718</v>
      </c>
      <c r="S5" s="144">
        <f>IF(AW5=0,AL5,"속도계이상")</f>
        <v>5</v>
      </c>
      <c r="T5" s="144">
        <f>IF(AW5=0,AM5,"속도계이상")</f>
        <v>611</v>
      </c>
      <c r="U5" t="s">
        <v>119</v>
      </c>
      <c r="V5" s="5" t="s">
        <v>120</v>
      </c>
      <c r="W5" t="s">
        <v>119</v>
      </c>
      <c r="X5" s="5" t="s">
        <v>120</v>
      </c>
      <c r="Y5" t="s">
        <v>200</v>
      </c>
      <c r="Z5" t="s">
        <v>194</v>
      </c>
      <c r="AA5" t="s">
        <v>48</v>
      </c>
      <c r="AB5">
        <v>511</v>
      </c>
      <c r="AC5" s="1">
        <v>3049.0210000000002</v>
      </c>
      <c r="AD5" s="1">
        <v>1702.0350000000001</v>
      </c>
      <c r="AE5" s="28">
        <v>1.7909999999999999</v>
      </c>
      <c r="AF5">
        <v>2</v>
      </c>
      <c r="AG5">
        <v>11.551</v>
      </c>
      <c r="AH5">
        <v>190.98578000000001</v>
      </c>
      <c r="AI5">
        <v>3.7566199999999998</v>
      </c>
      <c r="AJ5">
        <v>68.860223000000005</v>
      </c>
      <c r="AK5">
        <v>489</v>
      </c>
      <c r="AL5">
        <v>5</v>
      </c>
      <c r="AM5">
        <v>611</v>
      </c>
      <c r="AN5">
        <v>74</v>
      </c>
      <c r="AO5">
        <v>15.964649</v>
      </c>
      <c r="AP5">
        <v>1738.4</v>
      </c>
      <c r="AQ5">
        <v>0</v>
      </c>
      <c r="AR5">
        <v>28</v>
      </c>
      <c r="AS5">
        <v>4107</v>
      </c>
      <c r="AT5">
        <v>0.16400000000000001</v>
      </c>
      <c r="AU5">
        <v>20.039000000000001</v>
      </c>
      <c r="AV5">
        <v>27072</v>
      </c>
      <c r="AW5">
        <v>0</v>
      </c>
      <c r="AX5" s="29">
        <v>0.43</v>
      </c>
      <c r="AY5">
        <v>0.87413793103448278</v>
      </c>
      <c r="AZ5" t="s">
        <v>69</v>
      </c>
      <c r="BA5" t="s">
        <v>429</v>
      </c>
      <c r="BB5">
        <v>4</v>
      </c>
      <c r="BC5" t="s">
        <v>430</v>
      </c>
      <c r="BD5">
        <v>12</v>
      </c>
      <c r="BE5">
        <v>56375.495999999999</v>
      </c>
      <c r="BF5">
        <v>0.21603829436817726</v>
      </c>
      <c r="BG5">
        <v>0.18884726766321702</v>
      </c>
      <c r="BH5">
        <v>307487.96799999999</v>
      </c>
      <c r="BI5">
        <v>3.9608918941504728E-2</v>
      </c>
      <c r="BJ5">
        <v>3.4623658454039481E-2</v>
      </c>
      <c r="BK5">
        <v>1</v>
      </c>
      <c r="BL5" t="s">
        <v>67</v>
      </c>
      <c r="BM5">
        <v>1</v>
      </c>
      <c r="BN5" t="s">
        <v>431</v>
      </c>
    </row>
    <row r="6" spans="1:66" x14ac:dyDescent="0.25">
      <c r="A6" s="139" t="str">
        <f t="shared" ref="A6:A7" si="0">W6</f>
        <v>미추홀교통</v>
      </c>
      <c r="B6" s="139" t="str">
        <f t="shared" ref="B6:B7" si="1">V6</f>
        <v>12</v>
      </c>
      <c r="C6" s="140" t="str">
        <f t="shared" ref="C6:C7" si="2">Y6</f>
        <v>70바2601</v>
      </c>
      <c r="D6" s="115" t="str">
        <f t="shared" ref="D6:D7" si="3">Z6</f>
        <v>대형</v>
      </c>
      <c r="E6" s="111" t="str">
        <f>AZ6</f>
        <v>B</v>
      </c>
      <c r="F6" s="160">
        <f>G6/H6</f>
        <v>0.88400000000000001</v>
      </c>
      <c r="G6" s="161">
        <f>AE6</f>
        <v>1.768</v>
      </c>
      <c r="H6" s="162">
        <f>AF6</f>
        <v>2</v>
      </c>
      <c r="I6" s="163">
        <f t="shared" ref="I6:I7" si="4">AC6</f>
        <v>4290.348</v>
      </c>
      <c r="J6" s="164">
        <f t="shared" ref="J6:J7" si="5">AI6/AH6</f>
        <v>1.3622952772917961E-2</v>
      </c>
      <c r="K6" s="164">
        <f t="shared" ref="K6:K7" si="6">AJ6/AH6</f>
        <v>0.35686547858405249</v>
      </c>
      <c r="L6" s="164">
        <f t="shared" ref="L6:L7" si="7">AK6/AC6</f>
        <v>0.1762094823077289</v>
      </c>
      <c r="M6" s="165">
        <f t="shared" ref="M6:M7" si="8">AG6</f>
        <v>13.034000000000001</v>
      </c>
      <c r="N6" s="166">
        <f t="shared" ref="N6:N7" si="9">IF(AW6=0,AT6,"속도계이상")</f>
        <v>9.2999999999999999E-2</v>
      </c>
      <c r="O6" s="166">
        <f t="shared" ref="O6:O7" si="10">IF(AW6=0,AU6,"속도계이상")</f>
        <v>16.641999999999999</v>
      </c>
      <c r="P6" s="167">
        <f t="shared" ref="P6:P7" si="11">AQ6/60</f>
        <v>0</v>
      </c>
      <c r="Q6" s="168">
        <f t="shared" ref="Q6:Q7" si="12">AN6</f>
        <v>80</v>
      </c>
      <c r="R6" s="169">
        <f t="shared" ref="R6:R7" si="13">AC6/(AH6-AI6-AJ6)</f>
        <v>25.664058995031507</v>
      </c>
      <c r="S6" s="141">
        <f t="shared" ref="S6:S7" si="14">IF(AW6=0,AL6,"속도계이상")</f>
        <v>4</v>
      </c>
      <c r="T6" s="141">
        <f t="shared" ref="T6:T7" si="15">IF(AW6=0,AM6,"속도계이상")</f>
        <v>714</v>
      </c>
      <c r="U6" t="s">
        <v>119</v>
      </c>
      <c r="V6" s="5" t="s">
        <v>120</v>
      </c>
      <c r="W6" t="s">
        <v>119</v>
      </c>
      <c r="X6" s="5" t="s">
        <v>120</v>
      </c>
      <c r="Y6" t="s">
        <v>202</v>
      </c>
      <c r="Z6" t="s">
        <v>194</v>
      </c>
      <c r="AA6" t="s">
        <v>48</v>
      </c>
      <c r="AB6">
        <v>511</v>
      </c>
      <c r="AC6" s="1">
        <v>4290.348</v>
      </c>
      <c r="AD6" s="1">
        <v>2427.261</v>
      </c>
      <c r="AE6" s="28">
        <v>1.768</v>
      </c>
      <c r="AF6">
        <v>2</v>
      </c>
      <c r="AG6">
        <v>13.034000000000001</v>
      </c>
      <c r="AH6">
        <v>265.56048900000002</v>
      </c>
      <c r="AI6">
        <v>3.617718</v>
      </c>
      <c r="AJ6">
        <v>94.769371000000007</v>
      </c>
      <c r="AK6">
        <v>756</v>
      </c>
      <c r="AL6">
        <v>4</v>
      </c>
      <c r="AM6">
        <v>714</v>
      </c>
      <c r="AN6">
        <v>80</v>
      </c>
      <c r="AO6">
        <v>16.155822000000001</v>
      </c>
      <c r="AP6">
        <v>3322.2</v>
      </c>
      <c r="AQ6">
        <v>0</v>
      </c>
      <c r="AR6">
        <v>61</v>
      </c>
      <c r="AS6">
        <v>13264</v>
      </c>
      <c r="AT6">
        <v>9.2999999999999999E-2</v>
      </c>
      <c r="AU6">
        <v>16.641999999999999</v>
      </c>
      <c r="AV6">
        <v>37154</v>
      </c>
      <c r="AW6">
        <v>0</v>
      </c>
      <c r="AX6" s="29">
        <v>0.46</v>
      </c>
      <c r="AY6">
        <v>0.94499999999999995</v>
      </c>
      <c r="AZ6" t="s">
        <v>68</v>
      </c>
      <c r="BA6" t="s">
        <v>432</v>
      </c>
      <c r="BB6">
        <v>1</v>
      </c>
      <c r="BC6" t="s">
        <v>433</v>
      </c>
      <c r="BD6">
        <v>10</v>
      </c>
      <c r="BE6">
        <v>4014.4770000000003</v>
      </c>
      <c r="BF6">
        <v>0.21891544029272056</v>
      </c>
      <c r="BG6">
        <v>0.20687509107662092</v>
      </c>
      <c r="BH6">
        <v>307487.96799999999</v>
      </c>
      <c r="BI6">
        <v>2.8580988248619863E-3</v>
      </c>
      <c r="BJ6">
        <v>2.7009033894945769E-3</v>
      </c>
      <c r="BK6">
        <v>1</v>
      </c>
      <c r="BL6" t="s">
        <v>195</v>
      </c>
      <c r="BM6" t="s">
        <v>196</v>
      </c>
      <c r="BN6" t="s">
        <v>195</v>
      </c>
    </row>
    <row r="7" spans="1:66" x14ac:dyDescent="0.25">
      <c r="A7" s="142" t="str">
        <f t="shared" si="0"/>
        <v>미추홀교통</v>
      </c>
      <c r="B7" s="142" t="str">
        <f t="shared" si="1"/>
        <v>12</v>
      </c>
      <c r="C7" s="143" t="str">
        <f t="shared" si="2"/>
        <v>70바2606</v>
      </c>
      <c r="D7" s="131" t="str">
        <f t="shared" si="3"/>
        <v>대형</v>
      </c>
      <c r="E7" s="127" t="str">
        <f t="shared" ref="E7:E15" si="16">AZ7</f>
        <v>S</v>
      </c>
      <c r="F7" s="150">
        <f t="shared" ref="F7:F15" si="17">G7/H7</f>
        <v>0.91749999999999998</v>
      </c>
      <c r="G7" s="151">
        <f t="shared" ref="G7:G15" si="18">AE7</f>
        <v>1.835</v>
      </c>
      <c r="H7" s="152">
        <f t="shared" ref="H7:H15" si="19">AF7</f>
        <v>2</v>
      </c>
      <c r="I7" s="153">
        <f t="shared" si="4"/>
        <v>3471.143</v>
      </c>
      <c r="J7" s="154">
        <f t="shared" si="5"/>
        <v>1.729277249390138E-2</v>
      </c>
      <c r="K7" s="154">
        <f t="shared" si="6"/>
        <v>0.33715246883880673</v>
      </c>
      <c r="L7" s="154">
        <f t="shared" si="7"/>
        <v>0.18063214336027067</v>
      </c>
      <c r="M7" s="155">
        <f t="shared" si="8"/>
        <v>13.276</v>
      </c>
      <c r="N7" s="156">
        <f t="shared" si="9"/>
        <v>0.17299999999999999</v>
      </c>
      <c r="O7" s="156">
        <f t="shared" si="10"/>
        <v>21.318999999999999</v>
      </c>
      <c r="P7" s="157">
        <f t="shared" si="11"/>
        <v>0</v>
      </c>
      <c r="Q7" s="158">
        <f t="shared" si="12"/>
        <v>82</v>
      </c>
      <c r="R7" s="159">
        <f t="shared" si="13"/>
        <v>26.387146341759887</v>
      </c>
      <c r="S7" s="144">
        <f t="shared" si="14"/>
        <v>6</v>
      </c>
      <c r="T7" s="144">
        <f t="shared" si="15"/>
        <v>740</v>
      </c>
      <c r="U7" t="s">
        <v>119</v>
      </c>
      <c r="V7" t="s">
        <v>120</v>
      </c>
      <c r="W7" s="4" t="s">
        <v>119</v>
      </c>
      <c r="X7" s="4" t="s">
        <v>120</v>
      </c>
      <c r="Y7" s="4" t="s">
        <v>203</v>
      </c>
      <c r="Z7" s="4" t="s">
        <v>194</v>
      </c>
      <c r="AA7" s="4" t="s">
        <v>48</v>
      </c>
      <c r="AB7" s="4">
        <v>511</v>
      </c>
      <c r="AC7" s="4">
        <v>3471.143</v>
      </c>
      <c r="AD7" s="4">
        <v>1891.5409999999999</v>
      </c>
      <c r="AE7" s="4">
        <v>1.835</v>
      </c>
      <c r="AF7" s="4">
        <v>2</v>
      </c>
      <c r="AG7" s="4">
        <v>13.276</v>
      </c>
      <c r="AH7" s="4">
        <v>203.773166</v>
      </c>
      <c r="AI7" s="4">
        <v>3.523803</v>
      </c>
      <c r="AJ7" s="4">
        <v>68.702625999999995</v>
      </c>
      <c r="AK7" s="4">
        <v>627</v>
      </c>
      <c r="AL7" s="4">
        <v>6</v>
      </c>
      <c r="AM7" s="4">
        <v>740</v>
      </c>
      <c r="AN7" s="4">
        <v>82</v>
      </c>
      <c r="AO7" s="4">
        <v>17.034347</v>
      </c>
      <c r="AP7" s="4">
        <v>553.79999999999995</v>
      </c>
      <c r="AQ7" s="4">
        <v>0</v>
      </c>
      <c r="AR7" s="4">
        <v>11</v>
      </c>
      <c r="AS7" s="4">
        <v>1687</v>
      </c>
      <c r="AT7" s="4">
        <v>0.17299999999999999</v>
      </c>
      <c r="AU7" s="4">
        <v>21.318999999999999</v>
      </c>
      <c r="AV7" s="4">
        <v>24655</v>
      </c>
      <c r="AW7" s="4">
        <v>0</v>
      </c>
      <c r="AX7" s="30">
        <v>0.47</v>
      </c>
      <c r="AY7">
        <v>1.0029629629629631</v>
      </c>
      <c r="AZ7" t="s">
        <v>71</v>
      </c>
      <c r="BA7" t="s">
        <v>432</v>
      </c>
      <c r="BB7">
        <v>6</v>
      </c>
      <c r="BC7" t="s">
        <v>434</v>
      </c>
      <c r="BD7">
        <v>9</v>
      </c>
      <c r="BE7">
        <v>4014.4770000000003</v>
      </c>
      <c r="BF7">
        <v>0.5407262266043622</v>
      </c>
      <c r="BG7">
        <v>0.54232837838689374</v>
      </c>
      <c r="BH7">
        <v>307487.96799999999</v>
      </c>
      <c r="BI7">
        <v>7.0595705390332549E-3</v>
      </c>
      <c r="BJ7">
        <v>7.0804877850748358E-3</v>
      </c>
      <c r="BK7">
        <v>1</v>
      </c>
      <c r="BL7" t="s">
        <v>68</v>
      </c>
      <c r="BM7">
        <v>2</v>
      </c>
      <c r="BN7" t="s">
        <v>431</v>
      </c>
    </row>
    <row r="8" spans="1:66" x14ac:dyDescent="0.25">
      <c r="A8" s="139" t="str">
        <f t="shared" ref="A8:A15" si="20">W8</f>
        <v>미추홀교통</v>
      </c>
      <c r="B8" s="139" t="str">
        <f t="shared" ref="B8:B15" si="21">V8</f>
        <v>12</v>
      </c>
      <c r="C8" s="140" t="str">
        <f t="shared" ref="C8:C15" si="22">Y8</f>
        <v>70바2617</v>
      </c>
      <c r="D8" s="115" t="str">
        <f t="shared" ref="D8:D15" si="23">Z8</f>
        <v>대형</v>
      </c>
      <c r="E8" s="111" t="str">
        <f t="shared" si="16"/>
        <v>A</v>
      </c>
      <c r="F8" s="160">
        <f t="shared" si="17"/>
        <v>0.90300000000000002</v>
      </c>
      <c r="G8" s="161">
        <f t="shared" si="18"/>
        <v>1.806</v>
      </c>
      <c r="H8" s="162">
        <f t="shared" si="19"/>
        <v>2</v>
      </c>
      <c r="I8" s="163">
        <f t="shared" ref="I8:I15" si="24">AC8</f>
        <v>4504.6080000000002</v>
      </c>
      <c r="J8" s="164">
        <f t="shared" ref="J8:J15" si="25">AI8/AH8</f>
        <v>1.0923925177677084E-2</v>
      </c>
      <c r="K8" s="164">
        <f t="shared" ref="K8:K15" si="26">AJ8/AH8</f>
        <v>0.33967806994588096</v>
      </c>
      <c r="L8" s="164">
        <f t="shared" ref="L8:L15" si="27">AK8/AC8</f>
        <v>0.1862537206345147</v>
      </c>
      <c r="M8" s="165">
        <f t="shared" ref="M8:M15" si="28">AG8</f>
        <v>10.920999999999999</v>
      </c>
      <c r="N8" s="166">
        <f t="shared" ref="N8:N15" si="29">IF(AW8=0,AT8,"속도계이상")</f>
        <v>8.8999999999999996E-2</v>
      </c>
      <c r="O8" s="166">
        <f t="shared" ref="O8:O15" si="30">IF(AW8=0,AU8,"속도계이상")</f>
        <v>24.286000000000001</v>
      </c>
      <c r="P8" s="167">
        <f t="shared" ref="P8:P15" si="31">AQ8/60</f>
        <v>0</v>
      </c>
      <c r="Q8" s="168">
        <f t="shared" ref="Q8:Q15" si="32">AN8</f>
        <v>84</v>
      </c>
      <c r="R8" s="169">
        <f t="shared" ref="R8:R15" si="33">AC8/(AH8-AI8-AJ8)</f>
        <v>25.094016326111511</v>
      </c>
      <c r="S8" s="141">
        <f t="shared" ref="S8:S15" si="34">IF(AW8=0,AL8,"속도계이상")</f>
        <v>4</v>
      </c>
      <c r="T8" s="141">
        <f t="shared" ref="T8:T15" si="35">IF(AW8=0,AM8,"속도계이상")</f>
        <v>1094</v>
      </c>
      <c r="U8" t="s">
        <v>119</v>
      </c>
      <c r="V8" s="5" t="s">
        <v>120</v>
      </c>
      <c r="W8" t="s">
        <v>119</v>
      </c>
      <c r="X8" s="5" t="s">
        <v>120</v>
      </c>
      <c r="Y8" t="s">
        <v>204</v>
      </c>
      <c r="Z8" t="s">
        <v>194</v>
      </c>
      <c r="AA8" t="s">
        <v>48</v>
      </c>
      <c r="AB8">
        <v>511</v>
      </c>
      <c r="AC8" s="1">
        <v>4504.6080000000002</v>
      </c>
      <c r="AD8" s="1">
        <v>2493.848</v>
      </c>
      <c r="AE8" s="28">
        <v>1.806</v>
      </c>
      <c r="AF8">
        <v>2</v>
      </c>
      <c r="AG8">
        <v>10.920999999999999</v>
      </c>
      <c r="AH8">
        <v>276.424083</v>
      </c>
      <c r="AI8">
        <v>3.0196360000000002</v>
      </c>
      <c r="AJ8">
        <v>93.895199000000005</v>
      </c>
      <c r="AK8">
        <v>839</v>
      </c>
      <c r="AL8">
        <v>4</v>
      </c>
      <c r="AM8">
        <v>1094</v>
      </c>
      <c r="AN8">
        <v>84</v>
      </c>
      <c r="AO8">
        <v>16.296004</v>
      </c>
      <c r="AP8">
        <v>1453.4</v>
      </c>
      <c r="AQ8">
        <v>0</v>
      </c>
      <c r="AR8">
        <v>19</v>
      </c>
      <c r="AS8">
        <v>2003</v>
      </c>
      <c r="AT8">
        <v>8.8999999999999996E-2</v>
      </c>
      <c r="AU8">
        <v>24.286000000000001</v>
      </c>
      <c r="AV8">
        <v>39122</v>
      </c>
      <c r="AW8">
        <v>0</v>
      </c>
      <c r="AX8" s="29">
        <v>0.43</v>
      </c>
      <c r="AY8">
        <v>0.98480000000000012</v>
      </c>
      <c r="AZ8" t="s">
        <v>66</v>
      </c>
      <c r="BA8" t="s">
        <v>432</v>
      </c>
      <c r="BB8">
        <v>2</v>
      </c>
      <c r="BC8" t="s">
        <v>435</v>
      </c>
      <c r="BD8">
        <v>5</v>
      </c>
      <c r="BE8">
        <v>4014.4770000000003</v>
      </c>
      <c r="BF8">
        <v>0.24035833310291724</v>
      </c>
      <c r="BG8">
        <v>0.23670488643975293</v>
      </c>
      <c r="BH8">
        <v>307487.96799999999</v>
      </c>
      <c r="BI8">
        <v>3.1380512423822711E-3</v>
      </c>
      <c r="BJ8">
        <v>3.090352863498061E-3</v>
      </c>
      <c r="BK8">
        <v>1</v>
      </c>
      <c r="BL8" t="s">
        <v>66</v>
      </c>
      <c r="BM8">
        <v>0</v>
      </c>
      <c r="BN8" t="s">
        <v>436</v>
      </c>
    </row>
    <row r="9" spans="1:66" x14ac:dyDescent="0.25">
      <c r="A9" s="142" t="str">
        <f t="shared" si="20"/>
        <v>미추홀교통</v>
      </c>
      <c r="B9" s="142" t="str">
        <f t="shared" si="21"/>
        <v>12</v>
      </c>
      <c r="C9" s="143" t="str">
        <f t="shared" si="22"/>
        <v>70바2619</v>
      </c>
      <c r="D9" s="131" t="str">
        <f t="shared" si="23"/>
        <v>대형</v>
      </c>
      <c r="E9" s="127" t="str">
        <f t="shared" si="16"/>
        <v>B</v>
      </c>
      <c r="F9" s="150">
        <f t="shared" si="17"/>
        <v>0.92349999999999999</v>
      </c>
      <c r="G9" s="151">
        <f t="shared" si="18"/>
        <v>1.847</v>
      </c>
      <c r="H9" s="152">
        <f t="shared" si="19"/>
        <v>2</v>
      </c>
      <c r="I9" s="153">
        <f t="shared" si="24"/>
        <v>5151.7979999999998</v>
      </c>
      <c r="J9" s="154">
        <f t="shared" si="25"/>
        <v>8.5791507725131357E-3</v>
      </c>
      <c r="K9" s="154">
        <f t="shared" si="26"/>
        <v>0.34902352972784834</v>
      </c>
      <c r="L9" s="154">
        <f t="shared" si="27"/>
        <v>0.11588187269764848</v>
      </c>
      <c r="M9" s="155">
        <f t="shared" si="28"/>
        <v>10.055999999999999</v>
      </c>
      <c r="N9" s="156">
        <f t="shared" si="29"/>
        <v>0.19400000000000001</v>
      </c>
      <c r="O9" s="156">
        <f t="shared" si="30"/>
        <v>14.305999999999999</v>
      </c>
      <c r="P9" s="157">
        <f t="shared" si="31"/>
        <v>8.3333333333333329E-2</v>
      </c>
      <c r="Q9" s="158">
        <f t="shared" si="32"/>
        <v>87</v>
      </c>
      <c r="R9" s="159">
        <f t="shared" si="33"/>
        <v>24.415259566849102</v>
      </c>
      <c r="S9" s="144">
        <f t="shared" si="34"/>
        <v>10</v>
      </c>
      <c r="T9" s="144">
        <f t="shared" si="35"/>
        <v>737</v>
      </c>
      <c r="U9" t="s">
        <v>119</v>
      </c>
      <c r="V9" s="5" t="s">
        <v>120</v>
      </c>
      <c r="W9" t="s">
        <v>119</v>
      </c>
      <c r="X9" s="5" t="s">
        <v>120</v>
      </c>
      <c r="Y9" t="s">
        <v>205</v>
      </c>
      <c r="Z9" t="s">
        <v>194</v>
      </c>
      <c r="AA9" t="s">
        <v>48</v>
      </c>
      <c r="AB9">
        <v>511</v>
      </c>
      <c r="AC9" s="1">
        <v>5151.7979999999998</v>
      </c>
      <c r="AD9" s="1">
        <v>2789.4810000000002</v>
      </c>
      <c r="AE9" s="28">
        <v>1.847</v>
      </c>
      <c r="AF9">
        <v>2</v>
      </c>
      <c r="AG9">
        <v>10.055999999999999</v>
      </c>
      <c r="AH9">
        <v>328.468525</v>
      </c>
      <c r="AI9">
        <v>2.8179810000000001</v>
      </c>
      <c r="AJ9">
        <v>114.643244</v>
      </c>
      <c r="AK9">
        <v>597</v>
      </c>
      <c r="AL9">
        <v>10</v>
      </c>
      <c r="AM9">
        <v>737</v>
      </c>
      <c r="AN9">
        <v>87</v>
      </c>
      <c r="AO9">
        <v>15.684297000000001</v>
      </c>
      <c r="AP9">
        <v>1130.5999999999999</v>
      </c>
      <c r="AQ9">
        <v>5</v>
      </c>
      <c r="AR9">
        <v>42</v>
      </c>
      <c r="AS9">
        <v>7653</v>
      </c>
      <c r="AT9">
        <v>0.19400000000000001</v>
      </c>
      <c r="AU9">
        <v>14.305999999999999</v>
      </c>
      <c r="AV9">
        <v>34256</v>
      </c>
      <c r="AW9">
        <v>0</v>
      </c>
      <c r="AX9" s="29">
        <v>0.43</v>
      </c>
      <c r="AY9">
        <v>0.91449999999999998</v>
      </c>
      <c r="AZ9" t="s">
        <v>68</v>
      </c>
      <c r="BA9" t="s">
        <v>201</v>
      </c>
      <c r="BB9">
        <v>14</v>
      </c>
      <c r="BC9" t="s">
        <v>437</v>
      </c>
      <c r="BD9">
        <v>30</v>
      </c>
      <c r="BE9">
        <v>98570.493000000002</v>
      </c>
      <c r="BF9">
        <v>3.4328630171302887E-2</v>
      </c>
      <c r="BG9">
        <v>3.1393532291656492E-2</v>
      </c>
      <c r="BH9">
        <v>193069.50800000003</v>
      </c>
      <c r="BI9">
        <v>1.7526278670581163E-2</v>
      </c>
      <c r="BJ9">
        <v>1.6027781844246473E-2</v>
      </c>
      <c r="BK9">
        <v>1</v>
      </c>
      <c r="BL9" t="s">
        <v>68</v>
      </c>
      <c r="BM9">
        <v>0</v>
      </c>
      <c r="BN9" t="s">
        <v>436</v>
      </c>
    </row>
    <row r="10" spans="1:66" x14ac:dyDescent="0.25">
      <c r="A10" s="139" t="str">
        <f t="shared" si="20"/>
        <v>미추홀교통</v>
      </c>
      <c r="B10" s="139" t="str">
        <f t="shared" si="21"/>
        <v>12</v>
      </c>
      <c r="C10" s="140" t="str">
        <f t="shared" si="22"/>
        <v>70바2624</v>
      </c>
      <c r="D10" s="115" t="str">
        <f t="shared" si="23"/>
        <v>대형</v>
      </c>
      <c r="E10" s="111" t="str">
        <f t="shared" si="16"/>
        <v>B</v>
      </c>
      <c r="F10" s="160">
        <f t="shared" si="17"/>
        <v>0.89800000000000002</v>
      </c>
      <c r="G10" s="161">
        <f t="shared" si="18"/>
        <v>1.796</v>
      </c>
      <c r="H10" s="162">
        <f t="shared" si="19"/>
        <v>2</v>
      </c>
      <c r="I10" s="163">
        <f t="shared" si="24"/>
        <v>3171.8389999999999</v>
      </c>
      <c r="J10" s="164">
        <f t="shared" si="25"/>
        <v>8.145852054047031E-3</v>
      </c>
      <c r="K10" s="164">
        <f t="shared" si="26"/>
        <v>0.31689046538990101</v>
      </c>
      <c r="L10" s="164">
        <f t="shared" si="27"/>
        <v>0.14880957072537415</v>
      </c>
      <c r="M10" s="165">
        <f t="shared" si="28"/>
        <v>10.906000000000001</v>
      </c>
      <c r="N10" s="166">
        <f t="shared" si="29"/>
        <v>0.126</v>
      </c>
      <c r="O10" s="166">
        <f t="shared" si="30"/>
        <v>15.007</v>
      </c>
      <c r="P10" s="167">
        <f t="shared" si="31"/>
        <v>0.12166666666666666</v>
      </c>
      <c r="Q10" s="168">
        <f t="shared" si="32"/>
        <v>86</v>
      </c>
      <c r="R10" s="169">
        <f t="shared" si="33"/>
        <v>24.934252028449723</v>
      </c>
      <c r="S10" s="141">
        <f t="shared" si="34"/>
        <v>4</v>
      </c>
      <c r="T10" s="141">
        <f t="shared" si="35"/>
        <v>476</v>
      </c>
      <c r="U10" t="s">
        <v>119</v>
      </c>
      <c r="V10" t="s">
        <v>120</v>
      </c>
      <c r="W10" s="4" t="s">
        <v>119</v>
      </c>
      <c r="X10" s="4" t="s">
        <v>120</v>
      </c>
      <c r="Y10" s="4" t="s">
        <v>206</v>
      </c>
      <c r="Z10" s="4" t="s">
        <v>194</v>
      </c>
      <c r="AA10" s="4" t="s">
        <v>48</v>
      </c>
      <c r="AB10" s="4">
        <v>511</v>
      </c>
      <c r="AC10" s="4">
        <v>3171.8389999999999</v>
      </c>
      <c r="AD10" s="4">
        <v>1765.7460000000001</v>
      </c>
      <c r="AE10" s="4">
        <v>1.796</v>
      </c>
      <c r="AF10" s="4">
        <v>2</v>
      </c>
      <c r="AG10" s="4">
        <v>10.906000000000001</v>
      </c>
      <c r="AH10" s="4">
        <v>188.46659500000001</v>
      </c>
      <c r="AI10" s="4">
        <v>1.5352209999999999</v>
      </c>
      <c r="AJ10" s="4">
        <v>59.723267</v>
      </c>
      <c r="AK10" s="4">
        <v>472</v>
      </c>
      <c r="AL10" s="4">
        <v>4</v>
      </c>
      <c r="AM10" s="4">
        <v>476</v>
      </c>
      <c r="AN10" s="4">
        <v>86</v>
      </c>
      <c r="AO10" s="4">
        <v>16.829713999999999</v>
      </c>
      <c r="AP10" s="4">
        <v>1292.5</v>
      </c>
      <c r="AQ10" s="4">
        <v>7.3</v>
      </c>
      <c r="AR10" s="4">
        <v>5</v>
      </c>
      <c r="AS10" s="4">
        <v>269</v>
      </c>
      <c r="AT10" s="4">
        <v>0.126</v>
      </c>
      <c r="AU10" s="4">
        <v>15.007</v>
      </c>
      <c r="AV10" s="4">
        <v>26180</v>
      </c>
      <c r="AW10" s="4">
        <v>0</v>
      </c>
      <c r="AX10" s="30">
        <v>0.43</v>
      </c>
      <c r="AY10">
        <v>0.90400000000000003</v>
      </c>
      <c r="AZ10" t="s">
        <v>68</v>
      </c>
      <c r="BA10" t="s">
        <v>201</v>
      </c>
      <c r="BB10">
        <v>18</v>
      </c>
      <c r="BC10" t="s">
        <v>438</v>
      </c>
      <c r="BD10">
        <v>14</v>
      </c>
      <c r="BE10">
        <v>98570.493000000002</v>
      </c>
      <c r="BF10">
        <v>4.3908616750045065E-2</v>
      </c>
      <c r="BG10">
        <v>3.9693389542040741E-2</v>
      </c>
      <c r="BH10">
        <v>193069.50800000003</v>
      </c>
      <c r="BI10">
        <v>2.2417284038451061E-2</v>
      </c>
      <c r="BJ10">
        <v>2.026522477075976E-2</v>
      </c>
      <c r="BK10">
        <v>1</v>
      </c>
      <c r="BL10" t="s">
        <v>69</v>
      </c>
      <c r="BM10">
        <v>1</v>
      </c>
      <c r="BN10" t="s">
        <v>431</v>
      </c>
    </row>
    <row r="11" spans="1:66" x14ac:dyDescent="0.25">
      <c r="A11" s="142" t="str">
        <f t="shared" si="20"/>
        <v>미추홀교통</v>
      </c>
      <c r="B11" s="142" t="str">
        <f t="shared" si="21"/>
        <v>12</v>
      </c>
      <c r="C11" s="143" t="str">
        <f t="shared" si="22"/>
        <v>70바2640</v>
      </c>
      <c r="D11" s="131" t="str">
        <f t="shared" si="23"/>
        <v>대형</v>
      </c>
      <c r="E11" s="127" t="str">
        <f t="shared" si="16"/>
        <v>B</v>
      </c>
      <c r="F11" s="150">
        <f t="shared" si="17"/>
        <v>0.94650000000000001</v>
      </c>
      <c r="G11" s="151">
        <f t="shared" si="18"/>
        <v>1.893</v>
      </c>
      <c r="H11" s="152">
        <f t="shared" si="19"/>
        <v>2</v>
      </c>
      <c r="I11" s="153">
        <f t="shared" si="24"/>
        <v>5341.982</v>
      </c>
      <c r="J11" s="154">
        <f t="shared" si="25"/>
        <v>7.3106968041960945E-3</v>
      </c>
      <c r="K11" s="154">
        <f t="shared" si="26"/>
        <v>0.34387412588871819</v>
      </c>
      <c r="L11" s="154">
        <f t="shared" si="27"/>
        <v>0.15181631087487754</v>
      </c>
      <c r="M11" s="155">
        <f t="shared" si="28"/>
        <v>10.364000000000001</v>
      </c>
      <c r="N11" s="156">
        <f t="shared" si="29"/>
        <v>5.6000000000000001E-2</v>
      </c>
      <c r="O11" s="156">
        <f t="shared" si="30"/>
        <v>7.282</v>
      </c>
      <c r="P11" s="157">
        <f t="shared" si="31"/>
        <v>0.20166666666666666</v>
      </c>
      <c r="Q11" s="158">
        <f t="shared" si="32"/>
        <v>87</v>
      </c>
      <c r="R11" s="159">
        <f t="shared" si="33"/>
        <v>24.899529222054515</v>
      </c>
      <c r="S11" s="144">
        <f t="shared" si="34"/>
        <v>3</v>
      </c>
      <c r="T11" s="144">
        <f t="shared" si="35"/>
        <v>389</v>
      </c>
      <c r="U11" t="s">
        <v>119</v>
      </c>
      <c r="V11" s="5" t="s">
        <v>120</v>
      </c>
      <c r="W11" t="s">
        <v>119</v>
      </c>
      <c r="X11" s="5" t="s">
        <v>120</v>
      </c>
      <c r="Y11" t="s">
        <v>207</v>
      </c>
      <c r="Z11" t="s">
        <v>194</v>
      </c>
      <c r="AA11" t="s">
        <v>48</v>
      </c>
      <c r="AB11">
        <v>511</v>
      </c>
      <c r="AC11" s="1">
        <v>5341.982</v>
      </c>
      <c r="AD11" s="1">
        <v>2822.241</v>
      </c>
      <c r="AE11" s="28">
        <v>1.893</v>
      </c>
      <c r="AF11">
        <v>2</v>
      </c>
      <c r="AG11">
        <v>10.364000000000001</v>
      </c>
      <c r="AH11">
        <v>330.66656499999999</v>
      </c>
      <c r="AI11">
        <v>2.4174030000000002</v>
      </c>
      <c r="AJ11">
        <v>113.70767600000001</v>
      </c>
      <c r="AK11">
        <v>811</v>
      </c>
      <c r="AL11">
        <v>3</v>
      </c>
      <c r="AM11">
        <v>389</v>
      </c>
      <c r="AN11">
        <v>87</v>
      </c>
      <c r="AO11">
        <v>16.155192</v>
      </c>
      <c r="AP11">
        <v>1117.0999999999999</v>
      </c>
      <c r="AQ11">
        <v>12.1</v>
      </c>
      <c r="AR11">
        <v>6</v>
      </c>
      <c r="AS11">
        <v>741</v>
      </c>
      <c r="AT11">
        <v>5.6000000000000001E-2</v>
      </c>
      <c r="AU11">
        <v>7.282</v>
      </c>
      <c r="AV11">
        <v>46651</v>
      </c>
      <c r="AW11">
        <v>0</v>
      </c>
      <c r="AX11" s="29">
        <v>0.44</v>
      </c>
      <c r="AY11">
        <v>0.91800000000000004</v>
      </c>
      <c r="AZ11" t="s">
        <v>68</v>
      </c>
      <c r="BA11" t="s">
        <v>201</v>
      </c>
      <c r="BB11">
        <v>12</v>
      </c>
      <c r="BC11" t="s">
        <v>439</v>
      </c>
      <c r="BD11">
        <v>28</v>
      </c>
      <c r="BE11">
        <v>98570.493000000002</v>
      </c>
      <c r="BF11">
        <v>4.4993018346778484E-2</v>
      </c>
      <c r="BG11">
        <v>4.1303590842342648E-2</v>
      </c>
      <c r="BH11">
        <v>193069.50800000003</v>
      </c>
      <c r="BI11">
        <v>2.2970918846491283E-2</v>
      </c>
      <c r="BJ11">
        <v>2.1087303501078999E-2</v>
      </c>
      <c r="BK11">
        <v>1</v>
      </c>
      <c r="BL11" t="s">
        <v>69</v>
      </c>
      <c r="BM11">
        <v>1</v>
      </c>
      <c r="BN11" t="s">
        <v>431</v>
      </c>
    </row>
    <row r="12" spans="1:66" s="2" customFormat="1" x14ac:dyDescent="0.25">
      <c r="A12" s="139" t="str">
        <f t="shared" si="20"/>
        <v>미추홀교통</v>
      </c>
      <c r="B12" s="139" t="str">
        <f t="shared" si="21"/>
        <v>12</v>
      </c>
      <c r="C12" s="140" t="str">
        <f t="shared" si="22"/>
        <v>70바2642</v>
      </c>
      <c r="D12" s="115" t="str">
        <f t="shared" si="23"/>
        <v>대형</v>
      </c>
      <c r="E12" s="111" t="str">
        <f t="shared" si="16"/>
        <v>B</v>
      </c>
      <c r="F12" s="160">
        <f t="shared" si="17"/>
        <v>0.88649999999999995</v>
      </c>
      <c r="G12" s="161">
        <f t="shared" si="18"/>
        <v>1.7729999999999999</v>
      </c>
      <c r="H12" s="162">
        <f t="shared" si="19"/>
        <v>2</v>
      </c>
      <c r="I12" s="163">
        <f t="shared" si="24"/>
        <v>4011.2130000000002</v>
      </c>
      <c r="J12" s="164">
        <f t="shared" si="25"/>
        <v>1.1480975719160092E-2</v>
      </c>
      <c r="K12" s="164">
        <f t="shared" si="26"/>
        <v>0.34233392925798711</v>
      </c>
      <c r="L12" s="164">
        <f t="shared" si="27"/>
        <v>0.19320838858469994</v>
      </c>
      <c r="M12" s="165">
        <f t="shared" si="28"/>
        <v>12.445</v>
      </c>
      <c r="N12" s="166">
        <f t="shared" si="29"/>
        <v>0.15</v>
      </c>
      <c r="O12" s="166">
        <f t="shared" si="30"/>
        <v>23.609000000000002</v>
      </c>
      <c r="P12" s="167">
        <f t="shared" si="31"/>
        <v>0</v>
      </c>
      <c r="Q12" s="168">
        <f t="shared" si="32"/>
        <v>74</v>
      </c>
      <c r="R12" s="169">
        <f t="shared" si="33"/>
        <v>25.524593864251653</v>
      </c>
      <c r="S12" s="141">
        <f t="shared" si="34"/>
        <v>6</v>
      </c>
      <c r="T12" s="141">
        <f t="shared" si="35"/>
        <v>947</v>
      </c>
      <c r="U12" t="s">
        <v>119</v>
      </c>
      <c r="V12" s="5" t="s">
        <v>120</v>
      </c>
      <c r="W12" t="s">
        <v>119</v>
      </c>
      <c r="X12" s="5" t="s">
        <v>120</v>
      </c>
      <c r="Y12" t="s">
        <v>209</v>
      </c>
      <c r="Z12" t="s">
        <v>194</v>
      </c>
      <c r="AA12" t="s">
        <v>48</v>
      </c>
      <c r="AB12">
        <v>511</v>
      </c>
      <c r="AC12" s="1">
        <v>4011.2130000000002</v>
      </c>
      <c r="AD12" s="1">
        <v>2263.0239999999999</v>
      </c>
      <c r="AE12" s="28">
        <v>1.7729999999999999</v>
      </c>
      <c r="AF12">
        <v>2</v>
      </c>
      <c r="AG12">
        <v>12.445</v>
      </c>
      <c r="AH12">
        <v>243.197971</v>
      </c>
      <c r="AI12">
        <v>2.7921499999999999</v>
      </c>
      <c r="AJ12">
        <v>83.254917000000006</v>
      </c>
      <c r="AK12">
        <v>775</v>
      </c>
      <c r="AL12">
        <v>6</v>
      </c>
      <c r="AM12">
        <v>947</v>
      </c>
      <c r="AN12">
        <v>74</v>
      </c>
      <c r="AO12">
        <v>16.493611999999999</v>
      </c>
      <c r="AP12">
        <v>1915.2</v>
      </c>
      <c r="AQ12">
        <v>0</v>
      </c>
      <c r="AR12">
        <v>6</v>
      </c>
      <c r="AS12">
        <v>957</v>
      </c>
      <c r="AT12">
        <v>0.15</v>
      </c>
      <c r="AU12">
        <v>23.609000000000002</v>
      </c>
      <c r="AV12">
        <v>35710</v>
      </c>
      <c r="AW12">
        <v>0</v>
      </c>
      <c r="AX12" s="29">
        <v>0.45</v>
      </c>
      <c r="AY12" s="2">
        <v>0.91049999999999998</v>
      </c>
      <c r="AZ12" s="2" t="s">
        <v>68</v>
      </c>
      <c r="BA12" s="2" t="s">
        <v>201</v>
      </c>
      <c r="BB12" s="2">
        <v>15</v>
      </c>
      <c r="BC12" s="2" t="s">
        <v>440</v>
      </c>
      <c r="BD12" s="2">
        <v>8</v>
      </c>
      <c r="BE12" s="2">
        <v>98570.493000000002</v>
      </c>
      <c r="BF12" s="2">
        <v>4.0015514582036227E-2</v>
      </c>
      <c r="BG12" s="2">
        <v>3.6434126026943986E-2</v>
      </c>
      <c r="BH12" s="2">
        <v>193069.50800000003</v>
      </c>
      <c r="BI12" s="2">
        <v>2.042968380071699E-2</v>
      </c>
      <c r="BJ12" s="2">
        <v>1.8601227100552818E-2</v>
      </c>
      <c r="BK12" s="2">
        <v>1</v>
      </c>
      <c r="BL12" s="2" t="s">
        <v>69</v>
      </c>
      <c r="BM12" s="2">
        <v>1</v>
      </c>
      <c r="BN12" s="2" t="s">
        <v>431</v>
      </c>
    </row>
    <row r="13" spans="1:66" x14ac:dyDescent="0.25">
      <c r="A13" s="142" t="str">
        <f t="shared" si="20"/>
        <v>미추홀교통</v>
      </c>
      <c r="B13" s="142" t="str">
        <f t="shared" si="21"/>
        <v>12</v>
      </c>
      <c r="C13" s="143" t="str">
        <f t="shared" si="22"/>
        <v>70바2643</v>
      </c>
      <c r="D13" s="131" t="str">
        <f t="shared" si="23"/>
        <v>대형</v>
      </c>
      <c r="E13" s="127" t="str">
        <f t="shared" si="16"/>
        <v>B</v>
      </c>
      <c r="F13" s="150">
        <f t="shared" si="17"/>
        <v>0.92300000000000004</v>
      </c>
      <c r="G13" s="151">
        <f t="shared" si="18"/>
        <v>1.8460000000000001</v>
      </c>
      <c r="H13" s="152">
        <f t="shared" si="19"/>
        <v>2</v>
      </c>
      <c r="I13" s="153">
        <f t="shared" si="24"/>
        <v>3824.6889999999999</v>
      </c>
      <c r="J13" s="154">
        <f t="shared" si="25"/>
        <v>1.6248918041553463E-2</v>
      </c>
      <c r="K13" s="154">
        <f t="shared" si="26"/>
        <v>0.34400298446970379</v>
      </c>
      <c r="L13" s="154">
        <f t="shared" si="27"/>
        <v>0.19400270191903185</v>
      </c>
      <c r="M13" s="155">
        <f t="shared" si="28"/>
        <v>11.673</v>
      </c>
      <c r="N13" s="156">
        <f t="shared" si="29"/>
        <v>0.105</v>
      </c>
      <c r="O13" s="156">
        <f t="shared" si="30"/>
        <v>14.067</v>
      </c>
      <c r="P13" s="157">
        <f t="shared" si="31"/>
        <v>5.5E-2</v>
      </c>
      <c r="Q13" s="158">
        <f t="shared" si="32"/>
        <v>91</v>
      </c>
      <c r="R13" s="159">
        <f t="shared" si="33"/>
        <v>25.528882308583857</v>
      </c>
      <c r="S13" s="144">
        <f t="shared" si="34"/>
        <v>4</v>
      </c>
      <c r="T13" s="144">
        <f t="shared" si="35"/>
        <v>538</v>
      </c>
      <c r="U13" t="s">
        <v>119</v>
      </c>
      <c r="V13" t="s">
        <v>120</v>
      </c>
      <c r="W13" s="4" t="s">
        <v>119</v>
      </c>
      <c r="X13" s="4" t="s">
        <v>120</v>
      </c>
      <c r="Y13" s="4" t="s">
        <v>210</v>
      </c>
      <c r="Z13" s="4" t="s">
        <v>194</v>
      </c>
      <c r="AA13" s="4" t="s">
        <v>48</v>
      </c>
      <c r="AB13" s="4">
        <v>511</v>
      </c>
      <c r="AC13" s="4">
        <v>3824.6889999999999</v>
      </c>
      <c r="AD13" s="4">
        <v>2071.6439999999998</v>
      </c>
      <c r="AE13" s="4">
        <v>1.8460000000000001</v>
      </c>
      <c r="AF13" s="4">
        <v>2</v>
      </c>
      <c r="AG13" s="4">
        <v>11.673</v>
      </c>
      <c r="AH13" s="4">
        <v>234.18297699999999</v>
      </c>
      <c r="AI13" s="4">
        <v>3.8052199999999998</v>
      </c>
      <c r="AJ13" s="4">
        <v>80.559642999999994</v>
      </c>
      <c r="AK13" s="4">
        <v>742</v>
      </c>
      <c r="AL13" s="4">
        <v>4</v>
      </c>
      <c r="AM13" s="4">
        <v>538</v>
      </c>
      <c r="AN13" s="4">
        <v>91</v>
      </c>
      <c r="AO13" s="4">
        <v>16.332052999999998</v>
      </c>
      <c r="AP13" s="4">
        <v>1111.5</v>
      </c>
      <c r="AQ13" s="4">
        <v>3.3</v>
      </c>
      <c r="AR13" s="4">
        <v>14</v>
      </c>
      <c r="AS13" s="4">
        <v>1973</v>
      </c>
      <c r="AT13" s="4">
        <v>0.105</v>
      </c>
      <c r="AU13" s="4">
        <v>14.067</v>
      </c>
      <c r="AV13" s="4">
        <v>32894</v>
      </c>
      <c r="AW13" s="4">
        <v>0</v>
      </c>
      <c r="AX13" s="30">
        <v>0.45</v>
      </c>
      <c r="AY13">
        <v>0.92849999999999999</v>
      </c>
      <c r="AZ13" t="s">
        <v>68</v>
      </c>
      <c r="BA13" t="s">
        <v>201</v>
      </c>
      <c r="BB13">
        <v>8</v>
      </c>
      <c r="BC13" t="s">
        <v>441</v>
      </c>
      <c r="BD13">
        <v>12</v>
      </c>
      <c r="BE13">
        <v>98570.493000000002</v>
      </c>
      <c r="BF13">
        <v>5.3397409709617656E-2</v>
      </c>
      <c r="BG13">
        <v>4.9579494915379996E-2</v>
      </c>
      <c r="BH13">
        <v>193069.50800000003</v>
      </c>
      <c r="BI13">
        <v>2.7261731044552092E-2</v>
      </c>
      <c r="BJ13">
        <v>2.5312517274866619E-2</v>
      </c>
      <c r="BK13">
        <v>1</v>
      </c>
      <c r="BL13" t="s">
        <v>68</v>
      </c>
      <c r="BM13">
        <v>0</v>
      </c>
      <c r="BN13" t="s">
        <v>436</v>
      </c>
    </row>
    <row r="14" spans="1:66" x14ac:dyDescent="0.25">
      <c r="A14" s="139" t="str">
        <f t="shared" si="20"/>
        <v>미추홀교통</v>
      </c>
      <c r="B14" s="139" t="str">
        <f t="shared" si="21"/>
        <v>12</v>
      </c>
      <c r="C14" s="140" t="str">
        <f t="shared" si="22"/>
        <v>70바2651</v>
      </c>
      <c r="D14" s="115" t="str">
        <f t="shared" si="23"/>
        <v>대형</v>
      </c>
      <c r="E14" s="111" t="str">
        <f t="shared" si="16"/>
        <v>B</v>
      </c>
      <c r="F14" s="160">
        <f t="shared" si="17"/>
        <v>0.92249999999999999</v>
      </c>
      <c r="G14" s="161">
        <f t="shared" si="18"/>
        <v>1.845</v>
      </c>
      <c r="H14" s="162">
        <f t="shared" si="19"/>
        <v>2</v>
      </c>
      <c r="I14" s="163">
        <f t="shared" si="24"/>
        <v>3758.616</v>
      </c>
      <c r="J14" s="164">
        <f t="shared" si="25"/>
        <v>1.2088320540720615E-2</v>
      </c>
      <c r="K14" s="164">
        <f t="shared" si="26"/>
        <v>0.33163261840567487</v>
      </c>
      <c r="L14" s="164">
        <f t="shared" si="27"/>
        <v>7.7688170326524447E-2</v>
      </c>
      <c r="M14" s="165">
        <f t="shared" si="28"/>
        <v>10.805999999999999</v>
      </c>
      <c r="N14" s="166">
        <f t="shared" si="29"/>
        <v>0</v>
      </c>
      <c r="O14" s="166">
        <f t="shared" si="30"/>
        <v>13.994999999999999</v>
      </c>
      <c r="P14" s="167">
        <f t="shared" si="31"/>
        <v>0.71499999999999997</v>
      </c>
      <c r="Q14" s="168">
        <f t="shared" si="32"/>
        <v>90</v>
      </c>
      <c r="R14" s="169">
        <f t="shared" si="33"/>
        <v>24.889105851123375</v>
      </c>
      <c r="S14" s="141">
        <f t="shared" si="34"/>
        <v>0</v>
      </c>
      <c r="T14" s="141">
        <f t="shared" si="35"/>
        <v>526</v>
      </c>
      <c r="U14" t="s">
        <v>119</v>
      </c>
      <c r="V14" s="5" t="s">
        <v>120</v>
      </c>
      <c r="W14" t="s">
        <v>119</v>
      </c>
      <c r="X14" s="5" t="s">
        <v>120</v>
      </c>
      <c r="Y14" t="s">
        <v>211</v>
      </c>
      <c r="Z14" t="s">
        <v>194</v>
      </c>
      <c r="AA14" t="s">
        <v>48</v>
      </c>
      <c r="AB14">
        <v>511</v>
      </c>
      <c r="AC14" s="1">
        <v>3758.616</v>
      </c>
      <c r="AD14" s="1">
        <v>2037.1210000000001</v>
      </c>
      <c r="AE14" s="28">
        <v>1.845</v>
      </c>
      <c r="AF14">
        <v>2</v>
      </c>
      <c r="AG14">
        <v>10.805999999999999</v>
      </c>
      <c r="AH14">
        <v>230.10715099999999</v>
      </c>
      <c r="AI14">
        <v>2.781609</v>
      </c>
      <c r="AJ14">
        <v>76.311036999999999</v>
      </c>
      <c r="AK14">
        <v>292</v>
      </c>
      <c r="AL14">
        <v>0</v>
      </c>
      <c r="AM14">
        <v>526</v>
      </c>
      <c r="AN14">
        <v>90</v>
      </c>
      <c r="AO14">
        <v>16.334199000000002</v>
      </c>
      <c r="AP14">
        <v>2188.3000000000002</v>
      </c>
      <c r="AQ14">
        <v>42.9</v>
      </c>
      <c r="AR14">
        <v>16</v>
      </c>
      <c r="AS14">
        <v>3001</v>
      </c>
      <c r="AT14">
        <v>0</v>
      </c>
      <c r="AU14">
        <v>13.994999999999999</v>
      </c>
      <c r="AV14">
        <v>31975</v>
      </c>
      <c r="AW14">
        <v>0</v>
      </c>
      <c r="AX14" s="29">
        <v>0.44</v>
      </c>
      <c r="AY14">
        <v>0.93799999999999994</v>
      </c>
      <c r="AZ14" t="s">
        <v>68</v>
      </c>
      <c r="BA14" t="s">
        <v>201</v>
      </c>
      <c r="BB14">
        <v>7</v>
      </c>
      <c r="BC14" t="s">
        <v>442</v>
      </c>
      <c r="BD14">
        <v>9</v>
      </c>
      <c r="BE14">
        <v>98570.493000000002</v>
      </c>
      <c r="BF14">
        <v>3.1996279048741291E-2</v>
      </c>
      <c r="BG14">
        <v>3.0012509747719331E-2</v>
      </c>
      <c r="BH14">
        <v>193069.50800000003</v>
      </c>
      <c r="BI14">
        <v>1.6335510628638469E-2</v>
      </c>
      <c r="BJ14">
        <v>1.5322708969662882E-2</v>
      </c>
      <c r="BK14">
        <v>1</v>
      </c>
      <c r="BL14" t="s">
        <v>68</v>
      </c>
      <c r="BM14">
        <v>0</v>
      </c>
      <c r="BN14" t="s">
        <v>436</v>
      </c>
    </row>
    <row r="15" spans="1:66" x14ac:dyDescent="0.25">
      <c r="A15" s="142" t="str">
        <f t="shared" si="20"/>
        <v>미추홀교통</v>
      </c>
      <c r="B15" s="142" t="str">
        <f t="shared" si="21"/>
        <v>12</v>
      </c>
      <c r="C15" s="143" t="str">
        <f t="shared" si="22"/>
        <v>70바2670</v>
      </c>
      <c r="D15" s="131" t="str">
        <f t="shared" si="23"/>
        <v>대형</v>
      </c>
      <c r="E15" s="127" t="str">
        <f t="shared" si="16"/>
        <v>A</v>
      </c>
      <c r="F15" s="150">
        <f t="shared" si="17"/>
        <v>0.95250000000000001</v>
      </c>
      <c r="G15" s="151">
        <f t="shared" si="18"/>
        <v>1.905</v>
      </c>
      <c r="H15" s="152">
        <f t="shared" si="19"/>
        <v>2</v>
      </c>
      <c r="I15" s="153">
        <f t="shared" si="24"/>
        <v>5225.0870000000004</v>
      </c>
      <c r="J15" s="154">
        <f t="shared" si="25"/>
        <v>2.5356179228370992E-2</v>
      </c>
      <c r="K15" s="154">
        <f t="shared" si="26"/>
        <v>0.34760175151448808</v>
      </c>
      <c r="L15" s="154">
        <f t="shared" si="27"/>
        <v>0.17128901394369125</v>
      </c>
      <c r="M15" s="155">
        <f t="shared" si="28"/>
        <v>10.483000000000001</v>
      </c>
      <c r="N15" s="156">
        <f t="shared" si="29"/>
        <v>0.115</v>
      </c>
      <c r="O15" s="156">
        <f t="shared" si="30"/>
        <v>21.472999999999999</v>
      </c>
      <c r="P15" s="157">
        <f t="shared" si="31"/>
        <v>0</v>
      </c>
      <c r="Q15" s="158">
        <f t="shared" si="32"/>
        <v>72</v>
      </c>
      <c r="R15" s="159">
        <f t="shared" si="33"/>
        <v>25.231528131980415</v>
      </c>
      <c r="S15" s="144">
        <f t="shared" si="34"/>
        <v>6</v>
      </c>
      <c r="T15" s="144">
        <f t="shared" si="35"/>
        <v>1122</v>
      </c>
      <c r="U15" t="s">
        <v>119</v>
      </c>
      <c r="V15" s="5" t="s">
        <v>120</v>
      </c>
      <c r="W15" t="s">
        <v>119</v>
      </c>
      <c r="X15" s="5" t="s">
        <v>120</v>
      </c>
      <c r="Y15" t="s">
        <v>212</v>
      </c>
      <c r="Z15" t="s">
        <v>194</v>
      </c>
      <c r="AA15" t="s">
        <v>48</v>
      </c>
      <c r="AB15">
        <v>511</v>
      </c>
      <c r="AC15" s="1">
        <v>5225.0870000000004</v>
      </c>
      <c r="AD15" s="1">
        <v>2743.0309999999999</v>
      </c>
      <c r="AE15" s="28">
        <v>1.905</v>
      </c>
      <c r="AF15">
        <v>2</v>
      </c>
      <c r="AG15">
        <v>10.483000000000001</v>
      </c>
      <c r="AH15">
        <v>330.25795900000003</v>
      </c>
      <c r="AI15">
        <v>8.3740799999999993</v>
      </c>
      <c r="AJ15">
        <v>114.79824499999999</v>
      </c>
      <c r="AK15">
        <v>895</v>
      </c>
      <c r="AL15">
        <v>6</v>
      </c>
      <c r="AM15">
        <v>1122</v>
      </c>
      <c r="AN15">
        <v>72</v>
      </c>
      <c r="AO15">
        <v>15.821229000000001</v>
      </c>
      <c r="AP15">
        <v>1599.3</v>
      </c>
      <c r="AQ15">
        <v>0</v>
      </c>
      <c r="AR15">
        <v>45</v>
      </c>
      <c r="AS15">
        <v>8257</v>
      </c>
      <c r="AT15">
        <v>0.115</v>
      </c>
      <c r="AU15">
        <v>21.472999999999999</v>
      </c>
      <c r="AV15">
        <v>40161</v>
      </c>
      <c r="AW15">
        <v>0</v>
      </c>
      <c r="AX15" s="29">
        <v>0.44</v>
      </c>
      <c r="AY15">
        <v>0.97399999999999998</v>
      </c>
      <c r="AZ15" t="s">
        <v>66</v>
      </c>
      <c r="BA15" t="s">
        <v>201</v>
      </c>
      <c r="BB15">
        <v>1</v>
      </c>
      <c r="BC15" t="s">
        <v>208</v>
      </c>
      <c r="BD15">
        <v>16</v>
      </c>
      <c r="BE15">
        <v>98570.493000000002</v>
      </c>
      <c r="BF15">
        <v>6.1481299479754045E-2</v>
      </c>
      <c r="BG15">
        <v>5.9882785693280441E-2</v>
      </c>
      <c r="BH15">
        <v>193069.50800000003</v>
      </c>
      <c r="BI15">
        <v>3.1388913054048902E-2</v>
      </c>
      <c r="BJ15">
        <v>3.0572801314643631E-2</v>
      </c>
      <c r="BK15">
        <v>1</v>
      </c>
      <c r="BL15" t="s">
        <v>66</v>
      </c>
      <c r="BM15">
        <v>0</v>
      </c>
      <c r="BN15" t="s">
        <v>436</v>
      </c>
    </row>
    <row r="16" spans="1:66" x14ac:dyDescent="0.25">
      <c r="A16" s="139" t="str">
        <f t="shared" ref="A16:A40" si="36">W16</f>
        <v>미추홀교통</v>
      </c>
      <c r="B16" s="139" t="str">
        <f t="shared" ref="B16:B40" si="37">V16</f>
        <v>12</v>
      </c>
      <c r="C16" s="140" t="str">
        <f t="shared" ref="C16:C40" si="38">Y16</f>
        <v>70바2691</v>
      </c>
      <c r="D16" s="115" t="str">
        <f t="shared" ref="D16:D40" si="39">Z16</f>
        <v>대형</v>
      </c>
      <c r="E16" s="111" t="str">
        <f t="shared" ref="E16:E40" si="40">AZ16</f>
        <v>B</v>
      </c>
      <c r="F16" s="160">
        <f t="shared" ref="F16:F40" si="41">G16/H16</f>
        <v>0.91800000000000004</v>
      </c>
      <c r="G16" s="161">
        <f t="shared" ref="G16:G40" si="42">AE16</f>
        <v>1.8360000000000001</v>
      </c>
      <c r="H16" s="162">
        <f t="shared" ref="H16:H40" si="43">AF16</f>
        <v>2</v>
      </c>
      <c r="I16" s="163">
        <f t="shared" ref="I16:I40" si="44">AC16</f>
        <v>4955.299</v>
      </c>
      <c r="J16" s="164">
        <f t="shared" ref="J16:J40" si="45">AI16/AH16</f>
        <v>7.3420622031384955E-3</v>
      </c>
      <c r="K16" s="164">
        <f t="shared" ref="K16:K40" si="46">AJ16/AH16</f>
        <v>0.35901092775837146</v>
      </c>
      <c r="L16" s="164">
        <f t="shared" ref="L16:L40" si="47">AK16/AC16</f>
        <v>0.10029667230978392</v>
      </c>
      <c r="M16" s="165">
        <f t="shared" ref="M16:M40" si="48">AG16</f>
        <v>10.936</v>
      </c>
      <c r="N16" s="166">
        <f t="shared" ref="N16:N40" si="49">IF(AW16=0,AT16,"속도계이상")</f>
        <v>8.1000000000000003E-2</v>
      </c>
      <c r="O16" s="166">
        <f t="shared" ref="O16:O40" si="50">IF(AW16=0,AU16,"속도계이상")</f>
        <v>23.611000000000001</v>
      </c>
      <c r="P16" s="167">
        <f t="shared" ref="P16:P40" si="51">AQ16/60</f>
        <v>0</v>
      </c>
      <c r="Q16" s="168">
        <f t="shared" ref="Q16:Q40" si="52">AN16</f>
        <v>83</v>
      </c>
      <c r="R16" s="169">
        <f t="shared" ref="R16:R40" si="53">AC16/(AH16-AI16-AJ16)</f>
        <v>25.529096070954221</v>
      </c>
      <c r="S16" s="141">
        <f t="shared" ref="S16:S40" si="54">IF(AW16=0,AL16,"속도계이상")</f>
        <v>4</v>
      </c>
      <c r="T16" s="141">
        <f t="shared" ref="T16:T40" si="55">IF(AW16=0,AM16,"속도계이상")</f>
        <v>1170</v>
      </c>
      <c r="U16" t="s">
        <v>119</v>
      </c>
      <c r="V16" t="s">
        <v>120</v>
      </c>
      <c r="W16" t="s">
        <v>119</v>
      </c>
      <c r="X16" s="4" t="s">
        <v>120</v>
      </c>
      <c r="Y16" s="4" t="s">
        <v>214</v>
      </c>
      <c r="Z16" s="4" t="s">
        <v>194</v>
      </c>
      <c r="AA16" s="4" t="s">
        <v>48</v>
      </c>
      <c r="AB16" s="4">
        <v>511</v>
      </c>
      <c r="AC16" s="4">
        <v>4955.299</v>
      </c>
      <c r="AD16" s="4">
        <v>2698.8130000000001</v>
      </c>
      <c r="AE16" s="4">
        <v>1.8360000000000001</v>
      </c>
      <c r="AF16" s="4">
        <v>2</v>
      </c>
      <c r="AG16" s="4">
        <v>10.936</v>
      </c>
      <c r="AH16" s="4">
        <v>306.32824099999999</v>
      </c>
      <c r="AI16" s="4">
        <v>2.2490809999999999</v>
      </c>
      <c r="AJ16" s="4">
        <v>109.97518599999999</v>
      </c>
      <c r="AK16" s="4">
        <v>497</v>
      </c>
      <c r="AL16" s="4">
        <v>4</v>
      </c>
      <c r="AM16" s="4">
        <v>1170</v>
      </c>
      <c r="AN16" s="4">
        <v>83</v>
      </c>
      <c r="AO16" s="4">
        <v>16.176435000000001</v>
      </c>
      <c r="AP16" s="4">
        <v>1792.6</v>
      </c>
      <c r="AQ16" s="4">
        <v>0</v>
      </c>
      <c r="AR16" s="4">
        <v>23</v>
      </c>
      <c r="AS16" s="4">
        <v>6197</v>
      </c>
      <c r="AT16" s="4">
        <v>8.1000000000000003E-2</v>
      </c>
      <c r="AU16" s="4">
        <v>23.611000000000001</v>
      </c>
      <c r="AV16" s="4">
        <v>42288</v>
      </c>
      <c r="AW16" s="4">
        <v>0</v>
      </c>
      <c r="AX16" s="4">
        <v>0.43</v>
      </c>
      <c r="AY16">
        <v>0.91600000000000004</v>
      </c>
      <c r="AZ16" t="s">
        <v>68</v>
      </c>
      <c r="BA16" t="s">
        <v>201</v>
      </c>
      <c r="BB16">
        <v>13</v>
      </c>
      <c r="BC16" t="s">
        <v>443</v>
      </c>
      <c r="BD16">
        <v>10</v>
      </c>
      <c r="BE16">
        <v>98570.493000000002</v>
      </c>
      <c r="BF16">
        <v>5.0247349376653719E-2</v>
      </c>
      <c r="BG16">
        <v>4.6026572029014806E-2</v>
      </c>
      <c r="BH16">
        <v>193069.50800000003</v>
      </c>
      <c r="BI16">
        <v>2.5653486411743479E-2</v>
      </c>
      <c r="BJ16">
        <v>2.3498593553157029E-2</v>
      </c>
      <c r="BK16">
        <v>1</v>
      </c>
      <c r="BL16" t="s">
        <v>68</v>
      </c>
      <c r="BM16">
        <v>0</v>
      </c>
      <c r="BN16" t="s">
        <v>436</v>
      </c>
    </row>
    <row r="17" spans="1:66" x14ac:dyDescent="0.25">
      <c r="A17" s="142" t="str">
        <f t="shared" si="36"/>
        <v>미추홀교통</v>
      </c>
      <c r="B17" s="142" t="str">
        <f t="shared" si="37"/>
        <v>12</v>
      </c>
      <c r="C17" s="143" t="str">
        <f t="shared" si="38"/>
        <v>70바2733</v>
      </c>
      <c r="D17" s="131" t="str">
        <f t="shared" si="39"/>
        <v>대형</v>
      </c>
      <c r="E17" s="127" t="str">
        <f t="shared" si="40"/>
        <v>B</v>
      </c>
      <c r="F17" s="150">
        <f t="shared" si="41"/>
        <v>0.96199999999999997</v>
      </c>
      <c r="G17" s="151">
        <f t="shared" si="42"/>
        <v>1.9239999999999999</v>
      </c>
      <c r="H17" s="152">
        <f t="shared" si="43"/>
        <v>2</v>
      </c>
      <c r="I17" s="153">
        <f t="shared" si="44"/>
        <v>4338.4390000000003</v>
      </c>
      <c r="J17" s="154">
        <f t="shared" si="45"/>
        <v>7.2899458335924797E-3</v>
      </c>
      <c r="K17" s="154">
        <f t="shared" si="46"/>
        <v>0.320705556565343</v>
      </c>
      <c r="L17" s="154">
        <f t="shared" si="47"/>
        <v>0.23349412081165596</v>
      </c>
      <c r="M17" s="155">
        <f t="shared" si="48"/>
        <v>8.4429999999999996</v>
      </c>
      <c r="N17" s="156">
        <f t="shared" si="49"/>
        <v>0.254</v>
      </c>
      <c r="O17" s="156">
        <f t="shared" si="50"/>
        <v>9.2430000000000003</v>
      </c>
      <c r="P17" s="157">
        <f t="shared" si="51"/>
        <v>0</v>
      </c>
      <c r="Q17" s="158">
        <f t="shared" si="52"/>
        <v>77</v>
      </c>
      <c r="R17" s="159">
        <f t="shared" si="53"/>
        <v>24.75680469903029</v>
      </c>
      <c r="S17" s="144">
        <f t="shared" si="54"/>
        <v>11</v>
      </c>
      <c r="T17" s="144">
        <f t="shared" si="55"/>
        <v>401</v>
      </c>
      <c r="U17" t="s">
        <v>119</v>
      </c>
      <c r="V17" t="s">
        <v>120</v>
      </c>
      <c r="W17" t="s">
        <v>119</v>
      </c>
      <c r="X17" s="4" t="s">
        <v>120</v>
      </c>
      <c r="Y17" s="4" t="s">
        <v>215</v>
      </c>
      <c r="Z17" s="4" t="s">
        <v>194</v>
      </c>
      <c r="AA17" s="4" t="s">
        <v>48</v>
      </c>
      <c r="AB17" s="4">
        <v>511</v>
      </c>
      <c r="AC17" s="4">
        <v>4338.4390000000003</v>
      </c>
      <c r="AD17" s="4">
        <v>2255.0129999999999</v>
      </c>
      <c r="AE17" s="4">
        <v>1.9239999999999999</v>
      </c>
      <c r="AF17" s="4">
        <v>2</v>
      </c>
      <c r="AG17" s="4">
        <v>8.4429999999999996</v>
      </c>
      <c r="AH17" s="4">
        <v>260.775463</v>
      </c>
      <c r="AI17" s="4">
        <v>1.9010389999999999</v>
      </c>
      <c r="AJ17" s="4">
        <v>83.632140000000007</v>
      </c>
      <c r="AK17" s="4">
        <v>1013</v>
      </c>
      <c r="AL17" s="4">
        <v>11</v>
      </c>
      <c r="AM17" s="4">
        <v>401</v>
      </c>
      <c r="AN17" s="4">
        <v>77</v>
      </c>
      <c r="AO17" s="4">
        <v>16.636683999999999</v>
      </c>
      <c r="AP17" s="4">
        <v>1148.8</v>
      </c>
      <c r="AQ17" s="4">
        <v>0</v>
      </c>
      <c r="AR17" s="4">
        <v>1</v>
      </c>
      <c r="AS17" s="4">
        <v>71</v>
      </c>
      <c r="AT17" s="4">
        <v>0.254</v>
      </c>
      <c r="AU17" s="4">
        <v>9.2430000000000003</v>
      </c>
      <c r="AV17" s="4">
        <v>34437</v>
      </c>
      <c r="AW17" s="4">
        <v>0</v>
      </c>
      <c r="AX17" s="4">
        <v>0.4</v>
      </c>
      <c r="AY17">
        <v>0.94350000000000001</v>
      </c>
      <c r="AZ17" t="s">
        <v>68</v>
      </c>
      <c r="BA17" t="s">
        <v>201</v>
      </c>
      <c r="BB17">
        <v>2</v>
      </c>
      <c r="BC17" t="s">
        <v>219</v>
      </c>
      <c r="BD17">
        <v>14</v>
      </c>
      <c r="BE17">
        <v>98570.493000000002</v>
      </c>
      <c r="BF17">
        <v>5.0506727200806428E-2</v>
      </c>
      <c r="BG17">
        <v>4.7653097113960867E-2</v>
      </c>
      <c r="BH17">
        <v>193069.50800000003</v>
      </c>
      <c r="BI17">
        <v>2.5785910222550518E-2</v>
      </c>
      <c r="BJ17">
        <v>2.4329006294976415E-2</v>
      </c>
      <c r="BK17">
        <v>2</v>
      </c>
      <c r="BL17" t="s">
        <v>68</v>
      </c>
      <c r="BM17">
        <v>0</v>
      </c>
      <c r="BN17" t="s">
        <v>436</v>
      </c>
    </row>
    <row r="18" spans="1:66" x14ac:dyDescent="0.25">
      <c r="A18" s="139" t="str">
        <f t="shared" si="36"/>
        <v>미추홀교통</v>
      </c>
      <c r="B18" s="139" t="str">
        <f t="shared" si="37"/>
        <v>12</v>
      </c>
      <c r="C18" s="140" t="str">
        <f t="shared" si="38"/>
        <v>70바2757</v>
      </c>
      <c r="D18" s="115" t="str">
        <f t="shared" si="39"/>
        <v>대형</v>
      </c>
      <c r="E18" s="111" t="str">
        <f t="shared" si="40"/>
        <v>A</v>
      </c>
      <c r="F18" s="160">
        <f t="shared" si="41"/>
        <v>0.88700000000000001</v>
      </c>
      <c r="G18" s="161">
        <f t="shared" si="42"/>
        <v>1.774</v>
      </c>
      <c r="H18" s="162">
        <f t="shared" si="43"/>
        <v>2</v>
      </c>
      <c r="I18" s="163">
        <f t="shared" si="44"/>
        <v>1630.5419999999999</v>
      </c>
      <c r="J18" s="164">
        <f t="shared" si="45"/>
        <v>1.889335014988329E-2</v>
      </c>
      <c r="K18" s="164">
        <f t="shared" si="46"/>
        <v>0.34632106716868533</v>
      </c>
      <c r="L18" s="164">
        <f t="shared" si="47"/>
        <v>0.14535044175495021</v>
      </c>
      <c r="M18" s="165">
        <f t="shared" si="48"/>
        <v>11.259</v>
      </c>
      <c r="N18" s="166">
        <f t="shared" si="49"/>
        <v>0.123</v>
      </c>
      <c r="O18" s="166">
        <f t="shared" si="50"/>
        <v>12.94</v>
      </c>
      <c r="P18" s="167">
        <f t="shared" si="51"/>
        <v>7.4999999999999997E-2</v>
      </c>
      <c r="Q18" s="168">
        <f t="shared" si="52"/>
        <v>86</v>
      </c>
      <c r="R18" s="169">
        <f t="shared" si="53"/>
        <v>26.999194565474514</v>
      </c>
      <c r="S18" s="141">
        <f t="shared" si="54"/>
        <v>2</v>
      </c>
      <c r="T18" s="141">
        <f t="shared" si="55"/>
        <v>211</v>
      </c>
      <c r="U18" t="s">
        <v>119</v>
      </c>
      <c r="V18" t="s">
        <v>120</v>
      </c>
      <c r="W18" t="s">
        <v>119</v>
      </c>
      <c r="X18" s="4" t="s">
        <v>120</v>
      </c>
      <c r="Y18" s="4" t="s">
        <v>216</v>
      </c>
      <c r="Z18" s="4" t="s">
        <v>194</v>
      </c>
      <c r="AA18" s="4" t="s">
        <v>48</v>
      </c>
      <c r="AB18" s="4">
        <v>511</v>
      </c>
      <c r="AC18" s="4">
        <v>1630.5419999999999</v>
      </c>
      <c r="AD18" s="4">
        <v>918.9</v>
      </c>
      <c r="AE18" s="4">
        <v>1.774</v>
      </c>
      <c r="AF18" s="4">
        <v>2</v>
      </c>
      <c r="AG18" s="4">
        <v>11.259</v>
      </c>
      <c r="AH18" s="4">
        <v>95.138024000000001</v>
      </c>
      <c r="AI18" s="4">
        <v>1.7974760000000001</v>
      </c>
      <c r="AJ18" s="4">
        <v>32.948301999999998</v>
      </c>
      <c r="AK18" s="4">
        <v>237</v>
      </c>
      <c r="AL18" s="4">
        <v>2</v>
      </c>
      <c r="AM18" s="4">
        <v>211</v>
      </c>
      <c r="AN18" s="4">
        <v>86</v>
      </c>
      <c r="AO18" s="4">
        <v>17.138698999999999</v>
      </c>
      <c r="AP18" s="4">
        <v>1071.4000000000001</v>
      </c>
      <c r="AQ18" s="4">
        <v>4.5</v>
      </c>
      <c r="AR18" s="4">
        <v>11</v>
      </c>
      <c r="AS18" s="4">
        <v>1660</v>
      </c>
      <c r="AT18" s="4">
        <v>0.123</v>
      </c>
      <c r="AU18" s="4">
        <v>12.94</v>
      </c>
      <c r="AV18" s="4">
        <v>15151</v>
      </c>
      <c r="AW18" s="4">
        <v>0</v>
      </c>
      <c r="AX18" s="4">
        <v>0.4</v>
      </c>
      <c r="AY18">
        <v>0.96399999999999997</v>
      </c>
      <c r="AZ18" t="s">
        <v>66</v>
      </c>
      <c r="BA18" t="s">
        <v>201</v>
      </c>
      <c r="BB18">
        <v>3</v>
      </c>
      <c r="BC18" t="s">
        <v>444</v>
      </c>
      <c r="BD18">
        <v>14</v>
      </c>
      <c r="BE18">
        <v>98570.493000000002</v>
      </c>
      <c r="BF18">
        <v>4.3006937177437067E-2</v>
      </c>
      <c r="BG18">
        <v>4.1458687439049333E-2</v>
      </c>
      <c r="BH18">
        <v>193069.50800000003</v>
      </c>
      <c r="BI18">
        <v>2.195693687684748E-2</v>
      </c>
      <c r="BJ18">
        <v>2.1166487149280971E-2</v>
      </c>
      <c r="BK18">
        <v>1</v>
      </c>
      <c r="BL18" t="s">
        <v>66</v>
      </c>
      <c r="BM18">
        <v>0</v>
      </c>
      <c r="BN18" t="s">
        <v>436</v>
      </c>
    </row>
    <row r="19" spans="1:66" x14ac:dyDescent="0.25">
      <c r="A19" s="142" t="str">
        <f t="shared" si="36"/>
        <v>미추홀교통</v>
      </c>
      <c r="B19" s="142" t="str">
        <f t="shared" si="37"/>
        <v>12</v>
      </c>
      <c r="C19" s="143" t="str">
        <f t="shared" si="38"/>
        <v>70바2758</v>
      </c>
      <c r="D19" s="131" t="str">
        <f t="shared" si="39"/>
        <v>대형</v>
      </c>
      <c r="E19" s="127" t="str">
        <f t="shared" si="40"/>
        <v>A</v>
      </c>
      <c r="F19" s="150">
        <f t="shared" si="41"/>
        <v>0.90349999999999997</v>
      </c>
      <c r="G19" s="151">
        <f t="shared" si="42"/>
        <v>1.8069999999999999</v>
      </c>
      <c r="H19" s="152">
        <f t="shared" si="43"/>
        <v>2</v>
      </c>
      <c r="I19" s="153">
        <f t="shared" si="44"/>
        <v>5313.5619999999999</v>
      </c>
      <c r="J19" s="154">
        <f t="shared" si="45"/>
        <v>1.5380063297908465E-2</v>
      </c>
      <c r="K19" s="154">
        <f t="shared" si="46"/>
        <v>0.34165537057779899</v>
      </c>
      <c r="L19" s="154">
        <f t="shared" si="47"/>
        <v>0.13305575431320835</v>
      </c>
      <c r="M19" s="155">
        <f t="shared" si="48"/>
        <v>12.097</v>
      </c>
      <c r="N19" s="156">
        <f t="shared" si="49"/>
        <v>3.7999999999999999E-2</v>
      </c>
      <c r="O19" s="156">
        <f t="shared" si="50"/>
        <v>10.37</v>
      </c>
      <c r="P19" s="157">
        <f t="shared" si="51"/>
        <v>0.39333333333333337</v>
      </c>
      <c r="Q19" s="158">
        <f t="shared" si="52"/>
        <v>87</v>
      </c>
      <c r="R19" s="159">
        <f t="shared" si="53"/>
        <v>25.000216899699122</v>
      </c>
      <c r="S19" s="144">
        <f t="shared" si="54"/>
        <v>2</v>
      </c>
      <c r="T19" s="144">
        <f t="shared" si="55"/>
        <v>551</v>
      </c>
      <c r="U19" t="s">
        <v>119</v>
      </c>
      <c r="V19" t="s">
        <v>120</v>
      </c>
      <c r="W19" t="s">
        <v>119</v>
      </c>
      <c r="X19" s="4" t="s">
        <v>120</v>
      </c>
      <c r="Y19" s="4" t="s">
        <v>217</v>
      </c>
      <c r="Z19" s="4" t="s">
        <v>194</v>
      </c>
      <c r="AA19" s="4" t="s">
        <v>48</v>
      </c>
      <c r="AB19" s="4">
        <v>511</v>
      </c>
      <c r="AC19" s="4">
        <v>5313.5619999999999</v>
      </c>
      <c r="AD19" s="4">
        <v>2940.9810000000002</v>
      </c>
      <c r="AE19" s="4">
        <v>1.8069999999999999</v>
      </c>
      <c r="AF19" s="4">
        <v>2</v>
      </c>
      <c r="AG19" s="4">
        <v>12.097</v>
      </c>
      <c r="AH19" s="4">
        <v>330.56352900000002</v>
      </c>
      <c r="AI19" s="4">
        <v>5.0840880000000004</v>
      </c>
      <c r="AJ19" s="4">
        <v>112.938805</v>
      </c>
      <c r="AK19" s="4">
        <v>707</v>
      </c>
      <c r="AL19" s="4">
        <v>2</v>
      </c>
      <c r="AM19" s="4">
        <v>551</v>
      </c>
      <c r="AN19" s="4">
        <v>87</v>
      </c>
      <c r="AO19" s="4">
        <v>16.074252999999999</v>
      </c>
      <c r="AP19" s="4">
        <v>2025.5</v>
      </c>
      <c r="AQ19" s="4">
        <v>23.6</v>
      </c>
      <c r="AR19" s="4">
        <v>32</v>
      </c>
      <c r="AS19" s="4">
        <v>5217</v>
      </c>
      <c r="AT19" s="4">
        <v>3.7999999999999999E-2</v>
      </c>
      <c r="AU19" s="4">
        <v>10.37</v>
      </c>
      <c r="AV19" s="4">
        <v>43854</v>
      </c>
      <c r="AW19" s="4">
        <v>0</v>
      </c>
      <c r="AX19" s="4">
        <v>0.46</v>
      </c>
      <c r="AY19">
        <v>0.97250000000000003</v>
      </c>
      <c r="AZ19" t="s">
        <v>66</v>
      </c>
      <c r="BA19" t="s">
        <v>201</v>
      </c>
      <c r="BB19">
        <v>2</v>
      </c>
      <c r="BC19" t="s">
        <v>445</v>
      </c>
      <c r="BD19">
        <v>13</v>
      </c>
      <c r="BE19">
        <v>98570.493000000002</v>
      </c>
      <c r="BF19">
        <v>6.0429838775382813E-2</v>
      </c>
      <c r="BG19">
        <v>5.8768018209059789E-2</v>
      </c>
      <c r="BH19">
        <v>193069.50800000003</v>
      </c>
      <c r="BI19">
        <v>3.085209602336584E-2</v>
      </c>
      <c r="BJ19">
        <v>3.000366338272328E-2</v>
      </c>
      <c r="BK19">
        <v>1</v>
      </c>
      <c r="BL19" t="s">
        <v>66</v>
      </c>
      <c r="BM19">
        <v>0</v>
      </c>
      <c r="BN19" t="s">
        <v>436</v>
      </c>
    </row>
    <row r="20" spans="1:66" x14ac:dyDescent="0.25">
      <c r="A20" s="139" t="str">
        <f t="shared" si="36"/>
        <v>미추홀교통</v>
      </c>
      <c r="B20" s="139" t="str">
        <f t="shared" si="37"/>
        <v>12</v>
      </c>
      <c r="C20" s="140" t="str">
        <f t="shared" si="38"/>
        <v>70바2759</v>
      </c>
      <c r="D20" s="115" t="str">
        <f t="shared" si="39"/>
        <v>대형</v>
      </c>
      <c r="E20" s="111" t="str">
        <f t="shared" si="40"/>
        <v>B</v>
      </c>
      <c r="F20" s="160">
        <f t="shared" si="41"/>
        <v>0.89749999999999996</v>
      </c>
      <c r="G20" s="161">
        <f t="shared" si="42"/>
        <v>1.7949999999999999</v>
      </c>
      <c r="H20" s="162">
        <f t="shared" si="43"/>
        <v>2</v>
      </c>
      <c r="I20" s="163">
        <f t="shared" si="44"/>
        <v>5177.3779999999997</v>
      </c>
      <c r="J20" s="164">
        <f t="shared" si="45"/>
        <v>2.4924290984853638E-2</v>
      </c>
      <c r="K20" s="164">
        <f t="shared" si="46"/>
        <v>0.35457850893116893</v>
      </c>
      <c r="L20" s="164">
        <f t="shared" si="47"/>
        <v>0.22038182261368594</v>
      </c>
      <c r="M20" s="165">
        <f t="shared" si="48"/>
        <v>11.61</v>
      </c>
      <c r="N20" s="166">
        <f t="shared" si="49"/>
        <v>3.9E-2</v>
      </c>
      <c r="O20" s="166">
        <f t="shared" si="50"/>
        <v>23.042999999999999</v>
      </c>
      <c r="P20" s="167">
        <f t="shared" si="51"/>
        <v>0</v>
      </c>
      <c r="Q20" s="168">
        <f t="shared" si="52"/>
        <v>76</v>
      </c>
      <c r="R20" s="169">
        <f t="shared" si="53"/>
        <v>25.888209263144045</v>
      </c>
      <c r="S20" s="141">
        <f t="shared" si="54"/>
        <v>2</v>
      </c>
      <c r="T20" s="141">
        <f t="shared" si="55"/>
        <v>1193</v>
      </c>
      <c r="U20" t="s">
        <v>119</v>
      </c>
      <c r="V20" t="s">
        <v>120</v>
      </c>
      <c r="W20" t="s">
        <v>119</v>
      </c>
      <c r="X20" s="4" t="s">
        <v>120</v>
      </c>
      <c r="Y20" s="4" t="s">
        <v>218</v>
      </c>
      <c r="Z20" s="4" t="s">
        <v>194</v>
      </c>
      <c r="AA20" s="4" t="s">
        <v>48</v>
      </c>
      <c r="AB20" s="4">
        <v>511</v>
      </c>
      <c r="AC20" s="4">
        <v>5177.3779999999997</v>
      </c>
      <c r="AD20" s="4">
        <v>2884.913</v>
      </c>
      <c r="AE20" s="4">
        <v>1.7949999999999999</v>
      </c>
      <c r="AF20" s="4">
        <v>2</v>
      </c>
      <c r="AG20" s="4">
        <v>11.61</v>
      </c>
      <c r="AH20" s="4">
        <v>322.30573800000002</v>
      </c>
      <c r="AI20" s="4">
        <v>8.0332419999999995</v>
      </c>
      <c r="AJ20" s="4">
        <v>114.28268799999999</v>
      </c>
      <c r="AK20" s="4">
        <v>1141</v>
      </c>
      <c r="AL20" s="4">
        <v>2</v>
      </c>
      <c r="AM20" s="4">
        <v>1193</v>
      </c>
      <c r="AN20" s="4">
        <v>76</v>
      </c>
      <c r="AO20" s="4">
        <v>16.063561</v>
      </c>
      <c r="AP20" s="4">
        <v>2662.3</v>
      </c>
      <c r="AQ20" s="4">
        <v>0</v>
      </c>
      <c r="AR20" s="4">
        <v>41</v>
      </c>
      <c r="AS20" s="4">
        <v>6766</v>
      </c>
      <c r="AT20" s="4">
        <v>3.9E-2</v>
      </c>
      <c r="AU20" s="4">
        <v>23.042999999999999</v>
      </c>
      <c r="AV20" s="4">
        <v>43955</v>
      </c>
      <c r="AW20" s="4">
        <v>0</v>
      </c>
      <c r="AX20" s="4">
        <v>0.43</v>
      </c>
      <c r="AY20">
        <v>0.9385</v>
      </c>
      <c r="AZ20" t="s">
        <v>68</v>
      </c>
      <c r="BA20" t="s">
        <v>201</v>
      </c>
      <c r="BB20">
        <v>6</v>
      </c>
      <c r="BC20" t="s">
        <v>446</v>
      </c>
      <c r="BD20">
        <v>7</v>
      </c>
      <c r="BE20">
        <v>98570.493000000002</v>
      </c>
      <c r="BF20">
        <v>1.1153317453733338E-2</v>
      </c>
      <c r="BG20">
        <v>1.0467388430328739E-2</v>
      </c>
      <c r="BH20">
        <v>193069.50800000003</v>
      </c>
      <c r="BI20">
        <v>5.6942601210751504E-3</v>
      </c>
      <c r="BJ20">
        <v>5.3440631236290285E-3</v>
      </c>
      <c r="BK20">
        <v>1</v>
      </c>
      <c r="BL20" t="s">
        <v>69</v>
      </c>
      <c r="BM20">
        <v>1</v>
      </c>
      <c r="BN20" t="s">
        <v>431</v>
      </c>
    </row>
    <row r="21" spans="1:66" x14ac:dyDescent="0.25">
      <c r="A21" s="142" t="str">
        <f t="shared" si="36"/>
        <v>미추홀교통</v>
      </c>
      <c r="B21" s="142" t="str">
        <f t="shared" si="37"/>
        <v>12</v>
      </c>
      <c r="C21" s="143" t="str">
        <f t="shared" si="38"/>
        <v>70바2761</v>
      </c>
      <c r="D21" s="131" t="str">
        <f t="shared" si="39"/>
        <v>대형</v>
      </c>
      <c r="E21" s="127" t="str">
        <f t="shared" si="40"/>
        <v>B</v>
      </c>
      <c r="F21" s="150">
        <f t="shared" si="41"/>
        <v>0.89549999999999996</v>
      </c>
      <c r="G21" s="151">
        <f t="shared" si="42"/>
        <v>1.7909999999999999</v>
      </c>
      <c r="H21" s="152">
        <f t="shared" si="43"/>
        <v>2</v>
      </c>
      <c r="I21" s="153">
        <f t="shared" si="44"/>
        <v>3859.6689999999999</v>
      </c>
      <c r="J21" s="154">
        <f t="shared" si="45"/>
        <v>1.3839324648304799E-2</v>
      </c>
      <c r="K21" s="154">
        <f t="shared" si="46"/>
        <v>0.34542677172349157</v>
      </c>
      <c r="L21" s="154">
        <f t="shared" si="47"/>
        <v>0.16089462593813098</v>
      </c>
      <c r="M21" s="155">
        <f t="shared" si="48"/>
        <v>11.72</v>
      </c>
      <c r="N21" s="156">
        <f t="shared" si="49"/>
        <v>5.1999999999999998E-2</v>
      </c>
      <c r="O21" s="156">
        <f t="shared" si="50"/>
        <v>8.0839999999999996</v>
      </c>
      <c r="P21" s="157">
        <f t="shared" si="51"/>
        <v>0</v>
      </c>
      <c r="Q21" s="158">
        <f t="shared" si="52"/>
        <v>78</v>
      </c>
      <c r="R21" s="159">
        <f t="shared" si="53"/>
        <v>25.986894533552871</v>
      </c>
      <c r="S21" s="144">
        <f t="shared" si="54"/>
        <v>2</v>
      </c>
      <c r="T21" s="144">
        <f t="shared" si="55"/>
        <v>312</v>
      </c>
      <c r="U21" t="s">
        <v>119</v>
      </c>
      <c r="V21" t="s">
        <v>120</v>
      </c>
      <c r="W21" t="s">
        <v>119</v>
      </c>
      <c r="X21" s="4" t="s">
        <v>120</v>
      </c>
      <c r="Y21" s="4" t="s">
        <v>220</v>
      </c>
      <c r="Z21" s="4" t="s">
        <v>194</v>
      </c>
      <c r="AA21" s="4" t="s">
        <v>48</v>
      </c>
      <c r="AB21" s="4">
        <v>511</v>
      </c>
      <c r="AC21" s="4">
        <v>3859.6689999999999</v>
      </c>
      <c r="AD21" s="4">
        <v>2155.2249999999999</v>
      </c>
      <c r="AE21" s="4">
        <v>1.7909999999999999</v>
      </c>
      <c r="AF21" s="4">
        <v>2</v>
      </c>
      <c r="AG21" s="4">
        <v>11.72</v>
      </c>
      <c r="AH21" s="4">
        <v>231.802424</v>
      </c>
      <c r="AI21" s="4">
        <v>3.207989</v>
      </c>
      <c r="AJ21" s="4">
        <v>80.070762999999999</v>
      </c>
      <c r="AK21" s="4">
        <v>621</v>
      </c>
      <c r="AL21" s="4">
        <v>2</v>
      </c>
      <c r="AM21" s="4">
        <v>312</v>
      </c>
      <c r="AN21" s="4">
        <v>78</v>
      </c>
      <c r="AO21" s="4">
        <v>16.650683999999998</v>
      </c>
      <c r="AP21" s="4">
        <v>1184.4000000000001</v>
      </c>
      <c r="AQ21" s="4">
        <v>0</v>
      </c>
      <c r="AR21" s="4">
        <v>15</v>
      </c>
      <c r="AS21" s="4">
        <v>2495</v>
      </c>
      <c r="AT21" s="4">
        <v>5.1999999999999998E-2</v>
      </c>
      <c r="AU21" s="4">
        <v>8.0839999999999996</v>
      </c>
      <c r="AV21" s="4">
        <v>32605</v>
      </c>
      <c r="AW21" s="4">
        <v>0</v>
      </c>
      <c r="AX21" s="4">
        <v>0.43</v>
      </c>
      <c r="AY21">
        <v>0.92</v>
      </c>
      <c r="AZ21" t="s">
        <v>68</v>
      </c>
      <c r="BA21" t="s">
        <v>201</v>
      </c>
      <c r="BB21">
        <v>10</v>
      </c>
      <c r="BC21" t="s">
        <v>447</v>
      </c>
      <c r="BD21">
        <v>11</v>
      </c>
      <c r="BE21">
        <v>98570.493000000002</v>
      </c>
      <c r="BF21">
        <v>4.3882990419861247E-2</v>
      </c>
      <c r="BG21">
        <v>4.0372351186272346E-2</v>
      </c>
      <c r="BH21">
        <v>193069.50800000003</v>
      </c>
      <c r="BI21">
        <v>2.2404200667461169E-2</v>
      </c>
      <c r="BJ21">
        <v>2.0611864614064276E-2</v>
      </c>
      <c r="BK21">
        <v>1</v>
      </c>
      <c r="BL21" t="s">
        <v>68</v>
      </c>
      <c r="BM21">
        <v>0</v>
      </c>
      <c r="BN21" t="s">
        <v>436</v>
      </c>
    </row>
    <row r="22" spans="1:66" x14ac:dyDescent="0.25">
      <c r="A22" s="139" t="str">
        <f t="shared" si="36"/>
        <v>미추홀교통</v>
      </c>
      <c r="B22" s="139" t="str">
        <f t="shared" si="37"/>
        <v>12</v>
      </c>
      <c r="C22" s="140" t="str">
        <f t="shared" si="38"/>
        <v>70바2766</v>
      </c>
      <c r="D22" s="115" t="str">
        <f t="shared" si="39"/>
        <v>대형</v>
      </c>
      <c r="E22" s="111" t="str">
        <f t="shared" si="40"/>
        <v>A</v>
      </c>
      <c r="F22" s="160">
        <f t="shared" si="41"/>
        <v>0.92500000000000004</v>
      </c>
      <c r="G22" s="161">
        <f t="shared" si="42"/>
        <v>1.85</v>
      </c>
      <c r="H22" s="162">
        <f t="shared" si="43"/>
        <v>2</v>
      </c>
      <c r="I22" s="163">
        <f t="shared" si="44"/>
        <v>4873.0569999999998</v>
      </c>
      <c r="J22" s="164">
        <f t="shared" si="45"/>
        <v>2.8389906008051892E-2</v>
      </c>
      <c r="K22" s="164">
        <f t="shared" si="46"/>
        <v>0.33374235285274367</v>
      </c>
      <c r="L22" s="164">
        <f t="shared" si="47"/>
        <v>0.16970866542295729</v>
      </c>
      <c r="M22" s="165">
        <f t="shared" si="48"/>
        <v>10.188000000000001</v>
      </c>
      <c r="N22" s="166">
        <f t="shared" si="49"/>
        <v>0.20499999999999999</v>
      </c>
      <c r="O22" s="166">
        <f t="shared" si="50"/>
        <v>10.958</v>
      </c>
      <c r="P22" s="167">
        <f t="shared" si="51"/>
        <v>3.1666666666666662E-2</v>
      </c>
      <c r="Q22" s="168">
        <f t="shared" si="52"/>
        <v>87</v>
      </c>
      <c r="R22" s="169">
        <f t="shared" si="53"/>
        <v>24.644995470921845</v>
      </c>
      <c r="S22" s="141">
        <f t="shared" si="54"/>
        <v>10</v>
      </c>
      <c r="T22" s="141">
        <f t="shared" si="55"/>
        <v>534</v>
      </c>
      <c r="U22" t="s">
        <v>119</v>
      </c>
      <c r="V22" t="s">
        <v>120</v>
      </c>
      <c r="W22" t="s">
        <v>119</v>
      </c>
      <c r="X22" s="4" t="s">
        <v>120</v>
      </c>
      <c r="Y22" s="4" t="s">
        <v>221</v>
      </c>
      <c r="Z22" s="4" t="s">
        <v>194</v>
      </c>
      <c r="AA22" s="4" t="s">
        <v>48</v>
      </c>
      <c r="AB22" s="4">
        <v>511</v>
      </c>
      <c r="AC22" s="4">
        <v>4873.0569999999998</v>
      </c>
      <c r="AD22" s="4">
        <v>2634.4690000000001</v>
      </c>
      <c r="AE22" s="4">
        <v>1.85</v>
      </c>
      <c r="AF22" s="4">
        <v>2</v>
      </c>
      <c r="AG22" s="4">
        <v>10.188000000000001</v>
      </c>
      <c r="AH22" s="4">
        <v>309.98602099999999</v>
      </c>
      <c r="AI22" s="4">
        <v>8.8004739999999995</v>
      </c>
      <c r="AJ22" s="4">
        <v>103.45546400000001</v>
      </c>
      <c r="AK22" s="4">
        <v>827</v>
      </c>
      <c r="AL22" s="4">
        <v>10</v>
      </c>
      <c r="AM22" s="4">
        <v>534</v>
      </c>
      <c r="AN22" s="4">
        <v>87</v>
      </c>
      <c r="AO22" s="4">
        <v>15.720247000000001</v>
      </c>
      <c r="AP22" s="4">
        <v>1773.1</v>
      </c>
      <c r="AQ22" s="4">
        <v>1.9</v>
      </c>
      <c r="AR22" s="4">
        <v>37</v>
      </c>
      <c r="AS22" s="4">
        <v>5619</v>
      </c>
      <c r="AT22" s="4">
        <v>0.20499999999999999</v>
      </c>
      <c r="AU22" s="4">
        <v>10.958</v>
      </c>
      <c r="AV22" s="4">
        <v>0</v>
      </c>
      <c r="AW22" s="4">
        <v>0</v>
      </c>
      <c r="AX22" s="4">
        <v>0.43</v>
      </c>
      <c r="AY22">
        <v>0.96050000000000002</v>
      </c>
      <c r="AZ22" t="s">
        <v>66</v>
      </c>
      <c r="BA22" t="s">
        <v>201</v>
      </c>
      <c r="BB22">
        <v>4</v>
      </c>
      <c r="BC22" t="s">
        <v>448</v>
      </c>
      <c r="BD22">
        <v>11</v>
      </c>
      <c r="BE22">
        <v>98570.493000000002</v>
      </c>
      <c r="BF22">
        <v>4.4289034853462687E-2</v>
      </c>
      <c r="BG22">
        <v>4.2539617976750911E-2</v>
      </c>
      <c r="BH22">
        <v>193069.50800000003</v>
      </c>
      <c r="BI22">
        <v>2.2611504246439571E-2</v>
      </c>
      <c r="BJ22">
        <v>2.171834982870521E-2</v>
      </c>
      <c r="BK22">
        <v>1</v>
      </c>
      <c r="BL22" t="s">
        <v>68</v>
      </c>
      <c r="BM22">
        <v>1</v>
      </c>
      <c r="BN22" t="s">
        <v>431</v>
      </c>
    </row>
    <row r="23" spans="1:66" x14ac:dyDescent="0.25">
      <c r="A23" s="142" t="str">
        <f t="shared" si="36"/>
        <v>미추홀교통</v>
      </c>
      <c r="B23" s="142" t="str">
        <f t="shared" si="37"/>
        <v>12</v>
      </c>
      <c r="C23" s="143" t="str">
        <f t="shared" si="38"/>
        <v>70바2771</v>
      </c>
      <c r="D23" s="131" t="str">
        <f t="shared" si="39"/>
        <v>대형</v>
      </c>
      <c r="E23" s="127" t="str">
        <f t="shared" si="40"/>
        <v>B</v>
      </c>
      <c r="F23" s="150">
        <f t="shared" si="41"/>
        <v>0.92049999999999998</v>
      </c>
      <c r="G23" s="151">
        <f t="shared" si="42"/>
        <v>1.841</v>
      </c>
      <c r="H23" s="152">
        <f t="shared" si="43"/>
        <v>2</v>
      </c>
      <c r="I23" s="153">
        <f t="shared" si="44"/>
        <v>4985.433</v>
      </c>
      <c r="J23" s="154">
        <f t="shared" si="45"/>
        <v>1.9031408708738807E-2</v>
      </c>
      <c r="K23" s="154">
        <f t="shared" si="46"/>
        <v>0.33978618544424954</v>
      </c>
      <c r="L23" s="154">
        <f t="shared" si="47"/>
        <v>0.17129906268923883</v>
      </c>
      <c r="M23" s="155">
        <f t="shared" si="48"/>
        <v>10.693</v>
      </c>
      <c r="N23" s="156">
        <f t="shared" si="49"/>
        <v>0.08</v>
      </c>
      <c r="O23" s="156">
        <f t="shared" si="50"/>
        <v>17.550999999999998</v>
      </c>
      <c r="P23" s="157">
        <f t="shared" si="51"/>
        <v>0.15166666666666667</v>
      </c>
      <c r="Q23" s="158">
        <f t="shared" si="52"/>
        <v>94</v>
      </c>
      <c r="R23" s="159">
        <f t="shared" si="53"/>
        <v>25.255866695499922</v>
      </c>
      <c r="S23" s="144">
        <f t="shared" si="54"/>
        <v>4</v>
      </c>
      <c r="T23" s="144">
        <f t="shared" si="55"/>
        <v>875</v>
      </c>
      <c r="U23" t="s">
        <v>119</v>
      </c>
      <c r="V23" t="s">
        <v>120</v>
      </c>
      <c r="W23" t="s">
        <v>119</v>
      </c>
      <c r="X23" s="4" t="s">
        <v>120</v>
      </c>
      <c r="Y23" s="4" t="s">
        <v>222</v>
      </c>
      <c r="Z23" s="4" t="s">
        <v>194</v>
      </c>
      <c r="AA23" s="4" t="s">
        <v>48</v>
      </c>
      <c r="AB23" s="4">
        <v>511</v>
      </c>
      <c r="AC23" s="4">
        <v>4985.433</v>
      </c>
      <c r="AD23" s="4">
        <v>2707.3780000000002</v>
      </c>
      <c r="AE23" s="4">
        <v>1.841</v>
      </c>
      <c r="AF23" s="4">
        <v>2</v>
      </c>
      <c r="AG23" s="4">
        <v>10.693</v>
      </c>
      <c r="AH23" s="4">
        <v>307.86407300000002</v>
      </c>
      <c r="AI23" s="4">
        <v>5.8590869999999997</v>
      </c>
      <c r="AJ23" s="4">
        <v>104.60795899999999</v>
      </c>
      <c r="AK23" s="4">
        <v>854</v>
      </c>
      <c r="AL23" s="4">
        <v>4</v>
      </c>
      <c r="AM23" s="4">
        <v>875</v>
      </c>
      <c r="AN23" s="4">
        <v>94</v>
      </c>
      <c r="AO23" s="4">
        <v>16.193617</v>
      </c>
      <c r="AP23" s="4">
        <v>2634.2</v>
      </c>
      <c r="AQ23" s="4">
        <v>9.1</v>
      </c>
      <c r="AR23" s="4">
        <v>21</v>
      </c>
      <c r="AS23" s="4">
        <v>2713</v>
      </c>
      <c r="AT23" s="4">
        <v>0.08</v>
      </c>
      <c r="AU23" s="4">
        <v>17.550999999999998</v>
      </c>
      <c r="AV23" s="4">
        <v>42975</v>
      </c>
      <c r="AW23" s="4">
        <v>0</v>
      </c>
      <c r="AX23" s="4">
        <v>0.43</v>
      </c>
      <c r="AY23">
        <v>0.90649999999999997</v>
      </c>
      <c r="AZ23" t="s">
        <v>68</v>
      </c>
      <c r="BA23" t="s">
        <v>201</v>
      </c>
      <c r="BB23">
        <v>17</v>
      </c>
      <c r="BC23" t="s">
        <v>449</v>
      </c>
      <c r="BD23">
        <v>9</v>
      </c>
      <c r="BE23">
        <v>98570.493000000002</v>
      </c>
      <c r="BF23">
        <v>3.8088649916765659E-2</v>
      </c>
      <c r="BG23">
        <v>3.4527361149548068E-2</v>
      </c>
      <c r="BH23">
        <v>193069.50800000003</v>
      </c>
      <c r="BI23">
        <v>1.9445934466254502E-2</v>
      </c>
      <c r="BJ23">
        <v>1.7627739593659705E-2</v>
      </c>
      <c r="BK23">
        <v>1</v>
      </c>
      <c r="BL23" t="s">
        <v>69</v>
      </c>
      <c r="BM23">
        <v>1</v>
      </c>
      <c r="BN23" t="s">
        <v>431</v>
      </c>
    </row>
    <row r="24" spans="1:66" x14ac:dyDescent="0.25">
      <c r="A24" s="139" t="str">
        <f t="shared" si="36"/>
        <v>미추홀교통</v>
      </c>
      <c r="B24" s="139" t="str">
        <f t="shared" si="37"/>
        <v>12</v>
      </c>
      <c r="C24" s="140" t="str">
        <f t="shared" si="38"/>
        <v>70바2777</v>
      </c>
      <c r="D24" s="115" t="str">
        <f t="shared" si="39"/>
        <v>대형</v>
      </c>
      <c r="E24" s="111" t="str">
        <f t="shared" si="40"/>
        <v>B</v>
      </c>
      <c r="F24" s="160">
        <f t="shared" si="41"/>
        <v>0.89400000000000002</v>
      </c>
      <c r="G24" s="161">
        <f t="shared" si="42"/>
        <v>1.788</v>
      </c>
      <c r="H24" s="162">
        <f t="shared" si="43"/>
        <v>2</v>
      </c>
      <c r="I24" s="163">
        <f t="shared" si="44"/>
        <v>4511.1840000000002</v>
      </c>
      <c r="J24" s="164">
        <f t="shared" si="45"/>
        <v>1.649958226574513E-2</v>
      </c>
      <c r="K24" s="164">
        <f t="shared" si="46"/>
        <v>0.35621899605934032</v>
      </c>
      <c r="L24" s="164">
        <f t="shared" si="47"/>
        <v>0.19174567031626286</v>
      </c>
      <c r="M24" s="165">
        <f t="shared" si="48"/>
        <v>11.683999999999999</v>
      </c>
      <c r="N24" s="166">
        <f t="shared" si="49"/>
        <v>0.13300000000000001</v>
      </c>
      <c r="O24" s="166">
        <f t="shared" si="50"/>
        <v>26.045999999999999</v>
      </c>
      <c r="P24" s="167">
        <f t="shared" si="51"/>
        <v>5.5283333333333333</v>
      </c>
      <c r="Q24" s="168">
        <f t="shared" si="52"/>
        <v>95</v>
      </c>
      <c r="R24" s="169">
        <f t="shared" si="53"/>
        <v>25.892769197578843</v>
      </c>
      <c r="S24" s="141">
        <f t="shared" si="54"/>
        <v>6</v>
      </c>
      <c r="T24" s="141">
        <f t="shared" si="55"/>
        <v>1175</v>
      </c>
      <c r="U24" t="s">
        <v>119</v>
      </c>
      <c r="V24" t="s">
        <v>120</v>
      </c>
      <c r="W24" t="s">
        <v>119</v>
      </c>
      <c r="X24" s="4" t="s">
        <v>120</v>
      </c>
      <c r="Y24" s="4" t="s">
        <v>223</v>
      </c>
      <c r="Z24" s="4" t="s">
        <v>194</v>
      </c>
      <c r="AA24" s="4" t="s">
        <v>48</v>
      </c>
      <c r="AB24" s="4">
        <v>511</v>
      </c>
      <c r="AC24" s="4">
        <v>4511.1840000000002</v>
      </c>
      <c r="AD24" s="4">
        <v>2523.1970000000001</v>
      </c>
      <c r="AE24" s="4">
        <v>1.788</v>
      </c>
      <c r="AF24" s="4">
        <v>2</v>
      </c>
      <c r="AG24" s="4">
        <v>11.683999999999999</v>
      </c>
      <c r="AH24" s="4">
        <v>277.74715300000003</v>
      </c>
      <c r="AI24" s="4">
        <v>4.5827119999999999</v>
      </c>
      <c r="AJ24" s="4">
        <v>98.938811999999999</v>
      </c>
      <c r="AK24" s="4">
        <v>865</v>
      </c>
      <c r="AL24" s="4">
        <v>6</v>
      </c>
      <c r="AM24" s="4">
        <v>1175</v>
      </c>
      <c r="AN24" s="4">
        <v>95</v>
      </c>
      <c r="AO24" s="4">
        <v>16.242052999999999</v>
      </c>
      <c r="AP24" s="4">
        <v>6387.1</v>
      </c>
      <c r="AQ24" s="4">
        <v>331.7</v>
      </c>
      <c r="AR24" s="4">
        <v>39</v>
      </c>
      <c r="AS24" s="4">
        <v>6577</v>
      </c>
      <c r="AT24" s="4">
        <v>0.13300000000000001</v>
      </c>
      <c r="AU24" s="4">
        <v>26.045999999999999</v>
      </c>
      <c r="AV24" s="4">
        <v>36511</v>
      </c>
      <c r="AW24" s="4">
        <v>0</v>
      </c>
      <c r="AX24" s="4">
        <v>0.43</v>
      </c>
      <c r="AY24">
        <v>0.91949999999999998</v>
      </c>
      <c r="AZ24" t="s">
        <v>68</v>
      </c>
      <c r="BA24" t="s">
        <v>201</v>
      </c>
      <c r="BB24">
        <v>11</v>
      </c>
      <c r="BC24" t="s">
        <v>450</v>
      </c>
      <c r="BD24">
        <v>13</v>
      </c>
      <c r="BE24">
        <v>98570.493000000002</v>
      </c>
      <c r="BF24">
        <v>5.4491844734914731E-2</v>
      </c>
      <c r="BG24">
        <v>5.0105251233754096E-2</v>
      </c>
      <c r="BH24">
        <v>193069.50800000003</v>
      </c>
      <c r="BI24">
        <v>2.7820488360078065E-2</v>
      </c>
      <c r="BJ24">
        <v>2.5580939047091782E-2</v>
      </c>
      <c r="BK24">
        <v>1</v>
      </c>
      <c r="BL24" t="s">
        <v>68</v>
      </c>
      <c r="BM24">
        <v>0</v>
      </c>
      <c r="BN24" t="s">
        <v>436</v>
      </c>
    </row>
    <row r="25" spans="1:66" x14ac:dyDescent="0.25">
      <c r="A25" s="142" t="str">
        <f t="shared" si="36"/>
        <v>미추홀교통</v>
      </c>
      <c r="B25" s="142" t="str">
        <f t="shared" si="37"/>
        <v>12</v>
      </c>
      <c r="C25" s="143" t="str">
        <f t="shared" si="38"/>
        <v>70바2784</v>
      </c>
      <c r="D25" s="131" t="str">
        <f t="shared" si="39"/>
        <v>대형</v>
      </c>
      <c r="E25" s="127" t="str">
        <f t="shared" si="40"/>
        <v>B</v>
      </c>
      <c r="F25" s="150">
        <f t="shared" si="41"/>
        <v>0.91949999999999998</v>
      </c>
      <c r="G25" s="151">
        <f t="shared" si="42"/>
        <v>1.839</v>
      </c>
      <c r="H25" s="152">
        <f t="shared" si="43"/>
        <v>2</v>
      </c>
      <c r="I25" s="153">
        <f t="shared" si="44"/>
        <v>4010.46</v>
      </c>
      <c r="J25" s="154">
        <f t="shared" si="45"/>
        <v>1.0135335294450879E-2</v>
      </c>
      <c r="K25" s="154">
        <f t="shared" si="46"/>
        <v>0.32957715013979033</v>
      </c>
      <c r="L25" s="154">
        <f t="shared" si="47"/>
        <v>0.13165572029143788</v>
      </c>
      <c r="M25" s="155">
        <f t="shared" si="48"/>
        <v>11.56</v>
      </c>
      <c r="N25" s="156">
        <f t="shared" si="49"/>
        <v>1.1719999999999999</v>
      </c>
      <c r="O25" s="156">
        <f t="shared" si="50"/>
        <v>11.919</v>
      </c>
      <c r="P25" s="157">
        <f t="shared" si="51"/>
        <v>2.8333333333333332E-2</v>
      </c>
      <c r="Q25" s="158">
        <f t="shared" si="52"/>
        <v>86</v>
      </c>
      <c r="R25" s="159">
        <f t="shared" si="53"/>
        <v>25.284984254053246</v>
      </c>
      <c r="S25" s="144">
        <f t="shared" si="54"/>
        <v>47</v>
      </c>
      <c r="T25" s="144">
        <f t="shared" si="55"/>
        <v>478</v>
      </c>
      <c r="U25" t="s">
        <v>119</v>
      </c>
      <c r="V25" t="s">
        <v>120</v>
      </c>
      <c r="W25" t="s">
        <v>119</v>
      </c>
      <c r="X25" s="4" t="s">
        <v>120</v>
      </c>
      <c r="Y25" s="4" t="s">
        <v>224</v>
      </c>
      <c r="Z25" s="4" t="s">
        <v>194</v>
      </c>
      <c r="AA25" s="4" t="s">
        <v>48</v>
      </c>
      <c r="AB25" s="4">
        <v>511</v>
      </c>
      <c r="AC25" s="4">
        <v>4010.46</v>
      </c>
      <c r="AD25" s="4">
        <v>2180.38</v>
      </c>
      <c r="AE25" s="4">
        <v>1.839</v>
      </c>
      <c r="AF25" s="4">
        <v>2</v>
      </c>
      <c r="AG25" s="4">
        <v>11.56</v>
      </c>
      <c r="AH25" s="4">
        <v>240.214056</v>
      </c>
      <c r="AI25" s="4">
        <v>2.43465</v>
      </c>
      <c r="AJ25" s="4">
        <v>79.169064000000006</v>
      </c>
      <c r="AK25" s="4">
        <v>528</v>
      </c>
      <c r="AL25" s="4">
        <v>47</v>
      </c>
      <c r="AM25" s="4">
        <v>478</v>
      </c>
      <c r="AN25" s="4">
        <v>86</v>
      </c>
      <c r="AO25" s="4">
        <v>16.695359</v>
      </c>
      <c r="AP25" s="4">
        <v>1032</v>
      </c>
      <c r="AQ25" s="4">
        <v>1.7</v>
      </c>
      <c r="AR25" s="4">
        <v>9</v>
      </c>
      <c r="AS25" s="4">
        <v>972</v>
      </c>
      <c r="AT25" s="4">
        <v>1.1719999999999999</v>
      </c>
      <c r="AU25" s="4">
        <v>11.919</v>
      </c>
      <c r="AV25" s="4">
        <v>35293</v>
      </c>
      <c r="AW25" s="4">
        <v>0</v>
      </c>
      <c r="AX25" s="4">
        <v>0.45</v>
      </c>
      <c r="AY25">
        <v>0.94350000000000001</v>
      </c>
      <c r="AZ25" t="s">
        <v>68</v>
      </c>
      <c r="BA25" t="s">
        <v>201</v>
      </c>
      <c r="BB25">
        <v>2</v>
      </c>
      <c r="BC25" t="s">
        <v>219</v>
      </c>
      <c r="BD25">
        <v>14</v>
      </c>
      <c r="BE25">
        <v>98570.493000000002</v>
      </c>
      <c r="BF25">
        <v>5.6994267036891054E-2</v>
      </c>
      <c r="BG25">
        <v>5.3774090949306706E-2</v>
      </c>
      <c r="BH25">
        <v>193069.50800000003</v>
      </c>
      <c r="BI25">
        <v>2.9098085234671025E-2</v>
      </c>
      <c r="BJ25">
        <v>2.7454043418912111E-2</v>
      </c>
      <c r="BK25">
        <v>2</v>
      </c>
      <c r="BL25" t="s">
        <v>68</v>
      </c>
      <c r="BM25">
        <v>0</v>
      </c>
      <c r="BN25" t="s">
        <v>436</v>
      </c>
    </row>
    <row r="26" spans="1:66" x14ac:dyDescent="0.25">
      <c r="A26" s="139" t="str">
        <f t="shared" si="36"/>
        <v>미추홀교통</v>
      </c>
      <c r="B26" s="139" t="str">
        <f t="shared" si="37"/>
        <v>12</v>
      </c>
      <c r="C26" s="140" t="str">
        <f t="shared" si="38"/>
        <v>70바2867</v>
      </c>
      <c r="D26" s="115" t="str">
        <f t="shared" si="39"/>
        <v>대형</v>
      </c>
      <c r="E26" s="111" t="str">
        <f t="shared" si="40"/>
        <v>B</v>
      </c>
      <c r="F26" s="160">
        <f t="shared" si="41"/>
        <v>0.87250000000000005</v>
      </c>
      <c r="G26" s="161">
        <f t="shared" si="42"/>
        <v>1.7450000000000001</v>
      </c>
      <c r="H26" s="162">
        <f t="shared" si="43"/>
        <v>2</v>
      </c>
      <c r="I26" s="163">
        <f t="shared" si="44"/>
        <v>2514.989</v>
      </c>
      <c r="J26" s="164">
        <f t="shared" si="45"/>
        <v>2.5048318278145437E-2</v>
      </c>
      <c r="K26" s="164">
        <f t="shared" si="46"/>
        <v>0.3567149415016459</v>
      </c>
      <c r="L26" s="164">
        <f t="shared" si="47"/>
        <v>0.21351982056382751</v>
      </c>
      <c r="M26" s="165">
        <f t="shared" si="48"/>
        <v>11.238</v>
      </c>
      <c r="N26" s="166">
        <f t="shared" si="49"/>
        <v>0.11899999999999999</v>
      </c>
      <c r="O26" s="166">
        <f t="shared" si="50"/>
        <v>30.417999999999999</v>
      </c>
      <c r="P26" s="167">
        <f t="shared" si="51"/>
        <v>0</v>
      </c>
      <c r="Q26" s="168">
        <f t="shared" si="52"/>
        <v>76</v>
      </c>
      <c r="R26" s="169">
        <f t="shared" si="53"/>
        <v>25.875100497940963</v>
      </c>
      <c r="S26" s="141">
        <f t="shared" si="54"/>
        <v>3</v>
      </c>
      <c r="T26" s="141">
        <f t="shared" si="55"/>
        <v>765</v>
      </c>
      <c r="U26" t="s">
        <v>119</v>
      </c>
      <c r="V26" t="s">
        <v>120</v>
      </c>
      <c r="W26" t="s">
        <v>119</v>
      </c>
      <c r="X26" s="4" t="s">
        <v>120</v>
      </c>
      <c r="Y26" s="4" t="s">
        <v>451</v>
      </c>
      <c r="Z26" s="4" t="s">
        <v>194</v>
      </c>
      <c r="AA26" s="4" t="s">
        <v>48</v>
      </c>
      <c r="AB26" s="4">
        <v>511</v>
      </c>
      <c r="AC26" s="4">
        <v>2514.989</v>
      </c>
      <c r="AD26" s="4">
        <v>1441.2639999999999</v>
      </c>
      <c r="AE26" s="4">
        <v>1.7450000000000001</v>
      </c>
      <c r="AF26" s="4">
        <v>2</v>
      </c>
      <c r="AG26" s="4">
        <v>11.238</v>
      </c>
      <c r="AH26" s="4">
        <v>157.216902</v>
      </c>
      <c r="AI26" s="4">
        <v>3.9380190000000002</v>
      </c>
      <c r="AJ26" s="4">
        <v>56.081617999999999</v>
      </c>
      <c r="AK26" s="4">
        <v>537</v>
      </c>
      <c r="AL26" s="4">
        <v>3</v>
      </c>
      <c r="AM26" s="4">
        <v>765</v>
      </c>
      <c r="AN26" s="4">
        <v>76</v>
      </c>
      <c r="AO26" s="4">
        <v>15.996937000000001</v>
      </c>
      <c r="AP26" s="4">
        <v>1015.7</v>
      </c>
      <c r="AQ26" s="4">
        <v>0</v>
      </c>
      <c r="AR26" s="4">
        <v>37</v>
      </c>
      <c r="AS26" s="4">
        <v>7313</v>
      </c>
      <c r="AT26" s="4">
        <v>0.11899999999999999</v>
      </c>
      <c r="AU26" s="4">
        <v>30.417999999999999</v>
      </c>
      <c r="AV26" s="4">
        <v>0</v>
      </c>
      <c r="AW26" s="4">
        <v>0</v>
      </c>
      <c r="AX26" s="4">
        <v>0.41</v>
      </c>
      <c r="AY26">
        <v>0.92649999999999999</v>
      </c>
      <c r="AZ26" t="s">
        <v>68</v>
      </c>
      <c r="BA26" t="s">
        <v>201</v>
      </c>
      <c r="BB26">
        <v>9</v>
      </c>
      <c r="BC26" t="s">
        <v>452</v>
      </c>
      <c r="BD26">
        <v>13</v>
      </c>
      <c r="BE26">
        <v>98570.493000000002</v>
      </c>
      <c r="BF26">
        <v>4.0435102622445034E-2</v>
      </c>
      <c r="BG26">
        <v>3.7463122579695321E-2</v>
      </c>
      <c r="BH26">
        <v>193069.50800000003</v>
      </c>
      <c r="BI26">
        <v>2.0643901987878892E-2</v>
      </c>
      <c r="BJ26">
        <v>1.9126575191769794E-2</v>
      </c>
      <c r="BK26">
        <v>1</v>
      </c>
      <c r="BL26" t="s">
        <v>69</v>
      </c>
      <c r="BM26">
        <v>1</v>
      </c>
      <c r="BN26" t="s">
        <v>431</v>
      </c>
    </row>
    <row r="27" spans="1:66" x14ac:dyDescent="0.25">
      <c r="A27" s="142" t="str">
        <f t="shared" si="36"/>
        <v>미추홀교통</v>
      </c>
      <c r="B27" s="142" t="str">
        <f t="shared" si="37"/>
        <v>75</v>
      </c>
      <c r="C27" s="143" t="str">
        <f t="shared" si="38"/>
        <v>70바2756</v>
      </c>
      <c r="D27" s="131" t="str">
        <f t="shared" si="39"/>
        <v>대형</v>
      </c>
      <c r="E27" s="127" t="str">
        <f t="shared" si="40"/>
        <v>B</v>
      </c>
      <c r="F27" s="150">
        <f t="shared" si="41"/>
        <v>0.7715384615384614</v>
      </c>
      <c r="G27" s="151">
        <f t="shared" si="42"/>
        <v>2.0059999999999998</v>
      </c>
      <c r="H27" s="152">
        <f t="shared" si="43"/>
        <v>2.6</v>
      </c>
      <c r="I27" s="153">
        <f t="shared" si="44"/>
        <v>1822.5920000000001</v>
      </c>
      <c r="J27" s="154">
        <f t="shared" si="45"/>
        <v>4.5996327504861281E-2</v>
      </c>
      <c r="K27" s="154">
        <f t="shared" si="46"/>
        <v>0.38517412943491069</v>
      </c>
      <c r="L27" s="154">
        <f t="shared" si="47"/>
        <v>0.24415777091087856</v>
      </c>
      <c r="M27" s="155">
        <f t="shared" si="48"/>
        <v>11.632</v>
      </c>
      <c r="N27" s="156">
        <f t="shared" si="49"/>
        <v>0.16500000000000001</v>
      </c>
      <c r="O27" s="156">
        <f t="shared" si="50"/>
        <v>14.759</v>
      </c>
      <c r="P27" s="157">
        <f t="shared" si="51"/>
        <v>0</v>
      </c>
      <c r="Q27" s="158">
        <f t="shared" si="52"/>
        <v>72</v>
      </c>
      <c r="R27" s="159">
        <f t="shared" si="53"/>
        <v>27.685282546439847</v>
      </c>
      <c r="S27" s="144">
        <f t="shared" si="54"/>
        <v>3</v>
      </c>
      <c r="T27" s="144">
        <f t="shared" si="55"/>
        <v>269</v>
      </c>
      <c r="U27" t="s">
        <v>119</v>
      </c>
      <c r="V27" t="s">
        <v>121</v>
      </c>
      <c r="W27" t="s">
        <v>119</v>
      </c>
      <c r="X27" s="4" t="s">
        <v>121</v>
      </c>
      <c r="Y27" s="4" t="s">
        <v>225</v>
      </c>
      <c r="Z27" s="4" t="s">
        <v>194</v>
      </c>
      <c r="AA27" s="4" t="s">
        <v>48</v>
      </c>
      <c r="AB27" s="4">
        <v>511</v>
      </c>
      <c r="AC27" s="4">
        <v>1822.5920000000001</v>
      </c>
      <c r="AD27" s="4">
        <v>908.35599999999999</v>
      </c>
      <c r="AE27" s="4">
        <v>2.0059999999999998</v>
      </c>
      <c r="AF27" s="4">
        <v>2.6</v>
      </c>
      <c r="AG27" s="4">
        <v>11.632</v>
      </c>
      <c r="AH27" s="4">
        <v>115.733305</v>
      </c>
      <c r="AI27" s="4">
        <v>5.3233069999999998</v>
      </c>
      <c r="AJ27" s="4">
        <v>44.577475</v>
      </c>
      <c r="AK27" s="4">
        <v>445</v>
      </c>
      <c r="AL27" s="4">
        <v>3</v>
      </c>
      <c r="AM27" s="4">
        <v>269</v>
      </c>
      <c r="AN27" s="4">
        <v>72</v>
      </c>
      <c r="AO27" s="4">
        <v>15.748206</v>
      </c>
      <c r="AP27" s="4">
        <v>706.5</v>
      </c>
      <c r="AQ27" s="4">
        <v>0</v>
      </c>
      <c r="AR27" s="4">
        <v>47</v>
      </c>
      <c r="AS27" s="4">
        <v>19157</v>
      </c>
      <c r="AT27" s="4">
        <v>0.16500000000000001</v>
      </c>
      <c r="AU27" s="4">
        <v>14.759</v>
      </c>
      <c r="AV27" s="4">
        <v>16434</v>
      </c>
      <c r="AW27" s="4">
        <v>0</v>
      </c>
      <c r="AX27" s="4">
        <v>0.45</v>
      </c>
      <c r="AY27">
        <v>0.94650000000000001</v>
      </c>
      <c r="AZ27" t="s">
        <v>68</v>
      </c>
      <c r="BA27" t="s">
        <v>201</v>
      </c>
      <c r="BB27">
        <v>1</v>
      </c>
      <c r="BC27" t="s">
        <v>213</v>
      </c>
      <c r="BD27">
        <v>1</v>
      </c>
      <c r="BE27">
        <v>98570.493000000002</v>
      </c>
      <c r="BF27">
        <v>4.9502806078082613E-2</v>
      </c>
      <c r="BG27">
        <v>4.6854405952905194E-2</v>
      </c>
      <c r="BH27">
        <v>193069.50800000003</v>
      </c>
      <c r="BI27">
        <v>2.5273364243513785E-2</v>
      </c>
      <c r="BJ27">
        <v>2.3921239256485798E-2</v>
      </c>
      <c r="BK27">
        <v>1</v>
      </c>
      <c r="BL27" t="s">
        <v>68</v>
      </c>
      <c r="BM27">
        <v>0</v>
      </c>
      <c r="BN27" t="s">
        <v>436</v>
      </c>
    </row>
    <row r="28" spans="1:66" x14ac:dyDescent="0.25">
      <c r="A28" s="139" t="str">
        <f t="shared" si="36"/>
        <v>미추홀교통</v>
      </c>
      <c r="B28" s="139" t="str">
        <f t="shared" si="37"/>
        <v>75</v>
      </c>
      <c r="C28" s="140" t="str">
        <f t="shared" si="38"/>
        <v>70바2760</v>
      </c>
      <c r="D28" s="115" t="str">
        <f t="shared" si="39"/>
        <v>대형</v>
      </c>
      <c r="E28" s="111" t="str">
        <f t="shared" si="40"/>
        <v>B</v>
      </c>
      <c r="F28" s="160">
        <f t="shared" si="41"/>
        <v>0.76076923076923075</v>
      </c>
      <c r="G28" s="161">
        <f t="shared" si="42"/>
        <v>1.978</v>
      </c>
      <c r="H28" s="162">
        <f t="shared" si="43"/>
        <v>2.6</v>
      </c>
      <c r="I28" s="163">
        <f t="shared" si="44"/>
        <v>1810.575</v>
      </c>
      <c r="J28" s="164">
        <f t="shared" si="45"/>
        <v>3.0648861443665385E-2</v>
      </c>
      <c r="K28" s="164">
        <f t="shared" si="46"/>
        <v>0.35608277898362628</v>
      </c>
      <c r="L28" s="164">
        <f t="shared" si="47"/>
        <v>0.18723333747566381</v>
      </c>
      <c r="M28" s="165">
        <f t="shared" si="48"/>
        <v>10.007</v>
      </c>
      <c r="N28" s="166">
        <f t="shared" si="49"/>
        <v>0</v>
      </c>
      <c r="O28" s="166">
        <f t="shared" si="50"/>
        <v>4.1420000000000003</v>
      </c>
      <c r="P28" s="167">
        <f t="shared" si="51"/>
        <v>0</v>
      </c>
      <c r="Q28" s="168">
        <f t="shared" si="52"/>
        <v>67</v>
      </c>
      <c r="R28" s="169">
        <f t="shared" si="53"/>
        <v>26.076757316647047</v>
      </c>
      <c r="S28" s="141">
        <f t="shared" si="54"/>
        <v>0</v>
      </c>
      <c r="T28" s="141">
        <f t="shared" si="55"/>
        <v>75</v>
      </c>
      <c r="U28" t="s">
        <v>119</v>
      </c>
      <c r="V28" t="s">
        <v>121</v>
      </c>
      <c r="W28" t="s">
        <v>119</v>
      </c>
      <c r="X28" s="4" t="s">
        <v>121</v>
      </c>
      <c r="Y28" s="4" t="s">
        <v>228</v>
      </c>
      <c r="Z28" s="4" t="s">
        <v>194</v>
      </c>
      <c r="AA28" s="4" t="s">
        <v>48</v>
      </c>
      <c r="AB28" s="4">
        <v>511</v>
      </c>
      <c r="AC28" s="4">
        <v>1810.575</v>
      </c>
      <c r="AD28" s="4">
        <v>915.36199999999997</v>
      </c>
      <c r="AE28" s="4">
        <v>1.978</v>
      </c>
      <c r="AF28" s="4">
        <v>2.6</v>
      </c>
      <c r="AG28" s="4">
        <v>10.007</v>
      </c>
      <c r="AH28" s="4">
        <v>113.217191</v>
      </c>
      <c r="AI28" s="4">
        <v>3.4699779999999998</v>
      </c>
      <c r="AJ28" s="4">
        <v>40.314692000000001</v>
      </c>
      <c r="AK28" s="4">
        <v>339</v>
      </c>
      <c r="AL28" s="4">
        <v>0</v>
      </c>
      <c r="AM28" s="4">
        <v>75</v>
      </c>
      <c r="AN28" s="4">
        <v>67</v>
      </c>
      <c r="AO28" s="4">
        <v>15.992050000000001</v>
      </c>
      <c r="AP28" s="4">
        <v>64.599999999999994</v>
      </c>
      <c r="AQ28" s="4">
        <v>0</v>
      </c>
      <c r="AR28" s="4">
        <v>14</v>
      </c>
      <c r="AS28" s="4">
        <v>6832</v>
      </c>
      <c r="AT28" s="4">
        <v>0</v>
      </c>
      <c r="AU28" s="4">
        <v>4.1420000000000003</v>
      </c>
      <c r="AV28" s="4">
        <v>16333</v>
      </c>
      <c r="AW28" s="4">
        <v>0</v>
      </c>
      <c r="AX28" s="4">
        <v>0.43</v>
      </c>
      <c r="AY28">
        <v>0.94099999999999995</v>
      </c>
      <c r="AZ28" t="s">
        <v>68</v>
      </c>
      <c r="BA28" t="s">
        <v>201</v>
      </c>
      <c r="BB28">
        <v>4</v>
      </c>
      <c r="BC28" t="s">
        <v>453</v>
      </c>
      <c r="BD28">
        <v>10</v>
      </c>
      <c r="BE28">
        <v>98570.493000000002</v>
      </c>
      <c r="BF28">
        <v>5.2194666409956986E-2</v>
      </c>
      <c r="BG28">
        <v>4.9115181091769523E-2</v>
      </c>
      <c r="BH28">
        <v>193069.50800000003</v>
      </c>
      <c r="BI28">
        <v>2.6647677581485313E-2</v>
      </c>
      <c r="BJ28">
        <v>2.5075464604177679E-2</v>
      </c>
      <c r="BK28">
        <v>1</v>
      </c>
      <c r="BL28" t="s">
        <v>68</v>
      </c>
      <c r="BM28">
        <v>0</v>
      </c>
      <c r="BN28" t="s">
        <v>436</v>
      </c>
    </row>
    <row r="29" spans="1:66" x14ac:dyDescent="0.25">
      <c r="A29" s="142" t="str">
        <f t="shared" si="36"/>
        <v>미추홀교통</v>
      </c>
      <c r="B29" s="142" t="str">
        <f t="shared" si="37"/>
        <v>75</v>
      </c>
      <c r="C29" s="143" t="str">
        <f t="shared" si="38"/>
        <v>70바2805</v>
      </c>
      <c r="D29" s="131" t="str">
        <f t="shared" si="39"/>
        <v>대형</v>
      </c>
      <c r="E29" s="127" t="str">
        <f t="shared" si="40"/>
        <v>B</v>
      </c>
      <c r="F29" s="150">
        <f t="shared" si="41"/>
        <v>0.78038461538461534</v>
      </c>
      <c r="G29" s="151">
        <f t="shared" si="42"/>
        <v>2.0289999999999999</v>
      </c>
      <c r="H29" s="152">
        <f t="shared" si="43"/>
        <v>2.6</v>
      </c>
      <c r="I29" s="153">
        <f t="shared" si="44"/>
        <v>1799.35</v>
      </c>
      <c r="J29" s="154">
        <f t="shared" si="45"/>
        <v>3.6006700203608459E-2</v>
      </c>
      <c r="K29" s="154">
        <f t="shared" si="46"/>
        <v>0.35001675825728279</v>
      </c>
      <c r="L29" s="154">
        <f t="shared" si="47"/>
        <v>0.17172867980103929</v>
      </c>
      <c r="M29" s="155">
        <f t="shared" si="48"/>
        <v>11.311</v>
      </c>
      <c r="N29" s="156">
        <f t="shared" si="49"/>
        <v>0</v>
      </c>
      <c r="O29" s="156">
        <f t="shared" si="50"/>
        <v>4.0570000000000004</v>
      </c>
      <c r="P29" s="157">
        <f t="shared" si="51"/>
        <v>0</v>
      </c>
      <c r="Q29" s="158">
        <f t="shared" si="52"/>
        <v>70</v>
      </c>
      <c r="R29" s="159">
        <f t="shared" si="53"/>
        <v>25.803907483265107</v>
      </c>
      <c r="S29" s="144">
        <f t="shared" si="54"/>
        <v>0</v>
      </c>
      <c r="T29" s="144">
        <f t="shared" si="55"/>
        <v>73</v>
      </c>
      <c r="U29" t="s">
        <v>119</v>
      </c>
      <c r="V29" t="s">
        <v>121</v>
      </c>
      <c r="W29" t="s">
        <v>119</v>
      </c>
      <c r="X29" s="4" t="s">
        <v>121</v>
      </c>
      <c r="Y29" s="4" t="s">
        <v>229</v>
      </c>
      <c r="Z29" s="4" t="s">
        <v>194</v>
      </c>
      <c r="AA29" s="4" t="s">
        <v>48</v>
      </c>
      <c r="AB29" s="4">
        <v>511</v>
      </c>
      <c r="AC29" s="4">
        <v>1799.35</v>
      </c>
      <c r="AD29" s="4">
        <v>886.80499999999995</v>
      </c>
      <c r="AE29" s="4">
        <v>2.0289999999999999</v>
      </c>
      <c r="AF29" s="4">
        <v>2.6</v>
      </c>
      <c r="AG29" s="4">
        <v>11.311</v>
      </c>
      <c r="AH29" s="4">
        <v>113.57386200000001</v>
      </c>
      <c r="AI29" s="4">
        <v>4.0894199999999996</v>
      </c>
      <c r="AJ29" s="4">
        <v>39.752755000000001</v>
      </c>
      <c r="AK29" s="4">
        <v>309</v>
      </c>
      <c r="AL29" s="4">
        <v>0</v>
      </c>
      <c r="AM29" s="4">
        <v>73</v>
      </c>
      <c r="AN29" s="4">
        <v>70</v>
      </c>
      <c r="AO29" s="4">
        <v>15.842993</v>
      </c>
      <c r="AP29" s="4">
        <v>303.89999999999998</v>
      </c>
      <c r="AQ29" s="4">
        <v>0</v>
      </c>
      <c r="AR29" s="4">
        <v>15</v>
      </c>
      <c r="AS29" s="4">
        <v>2970</v>
      </c>
      <c r="AT29" s="4">
        <v>0</v>
      </c>
      <c r="AU29" s="4">
        <v>4.0570000000000004</v>
      </c>
      <c r="AV29" s="4">
        <v>15979</v>
      </c>
      <c r="AW29" s="4">
        <v>0</v>
      </c>
      <c r="AX29" s="4">
        <v>0.48</v>
      </c>
      <c r="AY29">
        <v>0.90700000000000003</v>
      </c>
      <c r="AZ29" t="s">
        <v>68</v>
      </c>
      <c r="BA29" t="s">
        <v>201</v>
      </c>
      <c r="BB29">
        <v>16</v>
      </c>
      <c r="BC29" t="s">
        <v>454</v>
      </c>
      <c r="BD29">
        <v>11</v>
      </c>
      <c r="BE29">
        <v>98570.493000000002</v>
      </c>
      <c r="BF29">
        <v>4.7778111447611404E-2</v>
      </c>
      <c r="BG29">
        <v>4.3334747082983543E-2</v>
      </c>
      <c r="BH29">
        <v>193069.50800000003</v>
      </c>
      <c r="BI29">
        <v>2.4392831622070527E-2</v>
      </c>
      <c r="BJ29">
        <v>2.212429828121797E-2</v>
      </c>
      <c r="BK29">
        <v>1</v>
      </c>
      <c r="BL29" t="s">
        <v>69</v>
      </c>
      <c r="BM29">
        <v>1</v>
      </c>
      <c r="BN29" t="s">
        <v>431</v>
      </c>
    </row>
    <row r="30" spans="1:66" x14ac:dyDescent="0.25">
      <c r="A30" s="139" t="str">
        <f t="shared" si="36"/>
        <v>미추홀교통</v>
      </c>
      <c r="B30" s="139" t="str">
        <f t="shared" si="37"/>
        <v>75</v>
      </c>
      <c r="C30" s="140" t="str">
        <f t="shared" si="38"/>
        <v>70바2846</v>
      </c>
      <c r="D30" s="115" t="str">
        <f t="shared" si="39"/>
        <v>대형</v>
      </c>
      <c r="E30" s="111" t="str">
        <f t="shared" si="40"/>
        <v>B</v>
      </c>
      <c r="F30" s="160">
        <f t="shared" si="41"/>
        <v>0.75192307692307692</v>
      </c>
      <c r="G30" s="161">
        <f t="shared" si="42"/>
        <v>1.9550000000000001</v>
      </c>
      <c r="H30" s="162">
        <f t="shared" si="43"/>
        <v>2.6</v>
      </c>
      <c r="I30" s="163">
        <f t="shared" si="44"/>
        <v>1689.82</v>
      </c>
      <c r="J30" s="164">
        <f t="shared" si="45"/>
        <v>4.0075310945212016E-2</v>
      </c>
      <c r="K30" s="164">
        <f t="shared" si="46"/>
        <v>0.37034672051882739</v>
      </c>
      <c r="L30" s="164">
        <f t="shared" si="47"/>
        <v>0.20179664106236167</v>
      </c>
      <c r="M30" s="165">
        <f t="shared" si="48"/>
        <v>11.087999999999999</v>
      </c>
      <c r="N30" s="166">
        <f t="shared" si="49"/>
        <v>0</v>
      </c>
      <c r="O30" s="166">
        <f t="shared" si="50"/>
        <v>3.669</v>
      </c>
      <c r="P30" s="167">
        <f t="shared" si="51"/>
        <v>0</v>
      </c>
      <c r="Q30" s="168">
        <f t="shared" si="52"/>
        <v>86</v>
      </c>
      <c r="R30" s="169">
        <f t="shared" si="53"/>
        <v>26.790160159441577</v>
      </c>
      <c r="S30" s="141">
        <f t="shared" si="54"/>
        <v>0</v>
      </c>
      <c r="T30" s="141">
        <f t="shared" si="55"/>
        <v>62</v>
      </c>
      <c r="U30" t="s">
        <v>119</v>
      </c>
      <c r="V30" t="s">
        <v>121</v>
      </c>
      <c r="W30" t="s">
        <v>119</v>
      </c>
      <c r="X30" s="4" t="s">
        <v>121</v>
      </c>
      <c r="Y30" s="4" t="s">
        <v>231</v>
      </c>
      <c r="Z30" s="4" t="s">
        <v>194</v>
      </c>
      <c r="AA30" s="4" t="s">
        <v>48</v>
      </c>
      <c r="AB30" s="4">
        <v>511</v>
      </c>
      <c r="AC30" s="4">
        <v>1689.82</v>
      </c>
      <c r="AD30" s="4">
        <v>864.33399999999995</v>
      </c>
      <c r="AE30" s="4">
        <v>1.9550000000000001</v>
      </c>
      <c r="AF30" s="4">
        <v>2.6</v>
      </c>
      <c r="AG30" s="4">
        <v>11.087999999999999</v>
      </c>
      <c r="AH30" s="4">
        <v>106.985246</v>
      </c>
      <c r="AI30" s="4">
        <v>4.2874670000000004</v>
      </c>
      <c r="AJ30" s="4">
        <v>39.621634999999998</v>
      </c>
      <c r="AK30" s="4">
        <v>341</v>
      </c>
      <c r="AL30" s="4">
        <v>0</v>
      </c>
      <c r="AM30" s="4">
        <v>62</v>
      </c>
      <c r="AN30" s="4">
        <v>86</v>
      </c>
      <c r="AO30" s="4">
        <v>15.794888</v>
      </c>
      <c r="AP30" s="4">
        <v>88.6</v>
      </c>
      <c r="AQ30" s="4">
        <v>0</v>
      </c>
      <c r="AR30" s="4">
        <v>13</v>
      </c>
      <c r="AS30" s="4">
        <v>7718</v>
      </c>
      <c r="AT30" s="4">
        <v>0</v>
      </c>
      <c r="AU30" s="4">
        <v>3.669</v>
      </c>
      <c r="AV30" s="4">
        <v>14537</v>
      </c>
      <c r="AW30" s="4">
        <v>0</v>
      </c>
      <c r="AX30" s="4">
        <v>0.44</v>
      </c>
      <c r="AY30">
        <v>0.9395</v>
      </c>
      <c r="AZ30" t="s">
        <v>68</v>
      </c>
      <c r="BA30" t="s">
        <v>201</v>
      </c>
      <c r="BB30">
        <v>5</v>
      </c>
      <c r="BC30" t="s">
        <v>455</v>
      </c>
      <c r="BD30">
        <v>13</v>
      </c>
      <c r="BE30">
        <v>98570.493000000002</v>
      </c>
      <c r="BF30">
        <v>4.6877588407719543E-2</v>
      </c>
      <c r="BG30">
        <v>4.4041494309052513E-2</v>
      </c>
      <c r="BH30">
        <v>193069.50800000003</v>
      </c>
      <c r="BI30">
        <v>2.3933074921390483E-2</v>
      </c>
      <c r="BJ30">
        <v>2.2485123888646361E-2</v>
      </c>
      <c r="BK30">
        <v>1</v>
      </c>
      <c r="BL30" t="s">
        <v>68</v>
      </c>
      <c r="BM30">
        <v>0</v>
      </c>
      <c r="BN30" t="s">
        <v>436</v>
      </c>
    </row>
    <row r="31" spans="1:66" x14ac:dyDescent="0.25">
      <c r="A31" s="142" t="str">
        <f t="shared" si="36"/>
        <v>미추홀교통</v>
      </c>
      <c r="B31" s="142" t="str">
        <f t="shared" si="37"/>
        <v>75</v>
      </c>
      <c r="C31" s="143" t="str">
        <f t="shared" si="38"/>
        <v>70바2855</v>
      </c>
      <c r="D31" s="131" t="str">
        <f t="shared" si="39"/>
        <v>대형</v>
      </c>
      <c r="E31" s="127" t="str">
        <f t="shared" si="40"/>
        <v>D</v>
      </c>
      <c r="F31" s="150">
        <f t="shared" si="41"/>
        <v>0.78192307692307683</v>
      </c>
      <c r="G31" s="151">
        <f t="shared" si="42"/>
        <v>2.0329999999999999</v>
      </c>
      <c r="H31" s="152">
        <f t="shared" si="43"/>
        <v>2.6</v>
      </c>
      <c r="I31" s="153">
        <f t="shared" si="44"/>
        <v>2014.5219999999999</v>
      </c>
      <c r="J31" s="154">
        <f t="shared" si="45"/>
        <v>5.7565705388835584E-2</v>
      </c>
      <c r="K31" s="154">
        <f t="shared" si="46"/>
        <v>0.34785067963075988</v>
      </c>
      <c r="L31" s="154">
        <f t="shared" si="47"/>
        <v>0.23280956971430444</v>
      </c>
      <c r="M31" s="155">
        <f t="shared" si="48"/>
        <v>12.532999999999999</v>
      </c>
      <c r="N31" s="156">
        <f t="shared" si="49"/>
        <v>0</v>
      </c>
      <c r="O31" s="156">
        <f t="shared" si="50"/>
        <v>10.375</v>
      </c>
      <c r="P31" s="157">
        <f t="shared" si="51"/>
        <v>0</v>
      </c>
      <c r="Q31" s="158">
        <f t="shared" si="52"/>
        <v>72</v>
      </c>
      <c r="R31" s="159">
        <f t="shared" si="53"/>
        <v>27.57729151408574</v>
      </c>
      <c r="S31" s="144">
        <f t="shared" si="54"/>
        <v>0</v>
      </c>
      <c r="T31" s="144">
        <f t="shared" si="55"/>
        <v>209</v>
      </c>
      <c r="U31" t="s">
        <v>119</v>
      </c>
      <c r="V31" t="s">
        <v>121</v>
      </c>
      <c r="W31" t="s">
        <v>119</v>
      </c>
      <c r="X31" s="4" t="s">
        <v>121</v>
      </c>
      <c r="Y31" s="4" t="s">
        <v>233</v>
      </c>
      <c r="Z31" s="4" t="s">
        <v>194</v>
      </c>
      <c r="AA31" s="4" t="s">
        <v>48</v>
      </c>
      <c r="AB31" s="4">
        <v>511</v>
      </c>
      <c r="AC31" s="4">
        <v>2014.5219999999999</v>
      </c>
      <c r="AD31" s="4">
        <v>990.798</v>
      </c>
      <c r="AE31" s="4">
        <v>2.0329999999999999</v>
      </c>
      <c r="AF31" s="4">
        <v>2.6</v>
      </c>
      <c r="AG31" s="4">
        <v>12.532999999999999</v>
      </c>
      <c r="AH31" s="4">
        <v>122.859139</v>
      </c>
      <c r="AI31" s="4">
        <v>7.0724729999999996</v>
      </c>
      <c r="AJ31" s="4">
        <v>42.736635</v>
      </c>
      <c r="AK31" s="4">
        <v>469</v>
      </c>
      <c r="AL31" s="4">
        <v>0</v>
      </c>
      <c r="AM31" s="4">
        <v>209</v>
      </c>
      <c r="AN31" s="4">
        <v>72</v>
      </c>
      <c r="AO31" s="4">
        <v>16.397005</v>
      </c>
      <c r="AP31" s="4">
        <v>1192.7</v>
      </c>
      <c r="AQ31" s="4">
        <v>0</v>
      </c>
      <c r="AR31" s="4">
        <v>24</v>
      </c>
      <c r="AS31" s="4">
        <v>4104</v>
      </c>
      <c r="AT31" s="4">
        <v>0</v>
      </c>
      <c r="AU31" s="4">
        <v>10.375</v>
      </c>
      <c r="AV31" s="4">
        <v>18334</v>
      </c>
      <c r="AW31" s="4">
        <v>0</v>
      </c>
      <c r="AX31" s="4">
        <v>0.48</v>
      </c>
      <c r="AY31">
        <v>0.82307692307692315</v>
      </c>
      <c r="AZ31" t="s">
        <v>67</v>
      </c>
      <c r="BA31" t="s">
        <v>226</v>
      </c>
      <c r="BB31">
        <v>2</v>
      </c>
      <c r="BC31" t="s">
        <v>240</v>
      </c>
      <c r="BD31">
        <v>14</v>
      </c>
      <c r="BE31">
        <v>52131.758999999998</v>
      </c>
      <c r="BF31">
        <v>0.13093536705715225</v>
      </c>
      <c r="BG31">
        <v>0.1077698790393484</v>
      </c>
      <c r="BH31">
        <v>193069.50800000003</v>
      </c>
      <c r="BI31">
        <v>3.5354578103550138E-2</v>
      </c>
      <c r="BJ31">
        <v>2.9099537362152809E-2</v>
      </c>
      <c r="BK31">
        <v>1</v>
      </c>
      <c r="BL31" t="s">
        <v>68</v>
      </c>
      <c r="BM31">
        <v>-2</v>
      </c>
      <c r="BN31" t="s">
        <v>456</v>
      </c>
    </row>
    <row r="32" spans="1:66" x14ac:dyDescent="0.25">
      <c r="A32" s="139" t="str">
        <f t="shared" si="36"/>
        <v>미추홀교통</v>
      </c>
      <c r="B32" s="139" t="str">
        <f t="shared" si="37"/>
        <v>75</v>
      </c>
      <c r="C32" s="140" t="str">
        <f t="shared" si="38"/>
        <v>70바2856</v>
      </c>
      <c r="D32" s="115" t="str">
        <f t="shared" si="39"/>
        <v>대형</v>
      </c>
      <c r="E32" s="111" t="str">
        <f t="shared" si="40"/>
        <v>F</v>
      </c>
      <c r="F32" s="160">
        <f t="shared" si="41"/>
        <v>0.83307692307692305</v>
      </c>
      <c r="G32" s="161">
        <f t="shared" si="42"/>
        <v>2.1659999999999999</v>
      </c>
      <c r="H32" s="162">
        <f t="shared" si="43"/>
        <v>2.6</v>
      </c>
      <c r="I32" s="163">
        <f t="shared" si="44"/>
        <v>2018.5640000000001</v>
      </c>
      <c r="J32" s="164">
        <f t="shared" si="45"/>
        <v>2.8534281114665251E-2</v>
      </c>
      <c r="K32" s="164">
        <f t="shared" si="46"/>
        <v>0.37473308069826511</v>
      </c>
      <c r="L32" s="164">
        <f t="shared" si="47"/>
        <v>0.17735380200974554</v>
      </c>
      <c r="M32" s="165">
        <f t="shared" si="48"/>
        <v>13.295</v>
      </c>
      <c r="N32" s="166">
        <f t="shared" si="49"/>
        <v>0</v>
      </c>
      <c r="O32" s="166">
        <f t="shared" si="50"/>
        <v>6.7869999999999999</v>
      </c>
      <c r="P32" s="167">
        <f t="shared" si="51"/>
        <v>0</v>
      </c>
      <c r="Q32" s="168">
        <f t="shared" si="52"/>
        <v>70</v>
      </c>
      <c r="R32" s="169">
        <f t="shared" si="53"/>
        <v>28.186646122509003</v>
      </c>
      <c r="S32" s="141">
        <f t="shared" si="54"/>
        <v>0</v>
      </c>
      <c r="T32" s="141">
        <f t="shared" si="55"/>
        <v>137</v>
      </c>
      <c r="U32" t="s">
        <v>119</v>
      </c>
      <c r="V32" t="s">
        <v>121</v>
      </c>
      <c r="W32" t="s">
        <v>119</v>
      </c>
      <c r="X32" s="4" t="s">
        <v>121</v>
      </c>
      <c r="Y32" s="4" t="s">
        <v>235</v>
      </c>
      <c r="Z32" s="4" t="s">
        <v>194</v>
      </c>
      <c r="AA32" s="4" t="s">
        <v>48</v>
      </c>
      <c r="AB32" s="4">
        <v>511</v>
      </c>
      <c r="AC32" s="4">
        <v>2018.5640000000001</v>
      </c>
      <c r="AD32" s="4">
        <v>931.78200000000004</v>
      </c>
      <c r="AE32" s="4">
        <v>2.1659999999999999</v>
      </c>
      <c r="AF32" s="4">
        <v>2.6</v>
      </c>
      <c r="AG32" s="4">
        <v>13.295</v>
      </c>
      <c r="AH32" s="4">
        <v>120.01052300000001</v>
      </c>
      <c r="AI32" s="4">
        <v>3.4244140000000001</v>
      </c>
      <c r="AJ32" s="4">
        <v>44.971913000000001</v>
      </c>
      <c r="AK32" s="4">
        <v>358</v>
      </c>
      <c r="AL32" s="4">
        <v>0</v>
      </c>
      <c r="AM32" s="4">
        <v>137</v>
      </c>
      <c r="AN32" s="4">
        <v>70</v>
      </c>
      <c r="AO32" s="4">
        <v>16.819890999999998</v>
      </c>
      <c r="AP32" s="4">
        <v>423.6</v>
      </c>
      <c r="AQ32" s="4">
        <v>0</v>
      </c>
      <c r="AR32" s="4">
        <v>33</v>
      </c>
      <c r="AS32" s="4">
        <v>7536</v>
      </c>
      <c r="AT32" s="4">
        <v>0</v>
      </c>
      <c r="AU32" s="4">
        <v>6.7869999999999999</v>
      </c>
      <c r="AV32" s="4">
        <v>16028</v>
      </c>
      <c r="AW32" s="4">
        <v>0</v>
      </c>
      <c r="AX32" s="4">
        <v>0.52</v>
      </c>
      <c r="AY32">
        <v>0.75192307692307692</v>
      </c>
      <c r="AZ32" t="s">
        <v>70</v>
      </c>
      <c r="BA32" t="s">
        <v>226</v>
      </c>
      <c r="BB32">
        <v>3</v>
      </c>
      <c r="BC32" t="s">
        <v>457</v>
      </c>
      <c r="BD32">
        <v>8</v>
      </c>
      <c r="BE32">
        <v>52131.758999999998</v>
      </c>
      <c r="BF32">
        <v>0.12747377275338054</v>
      </c>
      <c r="BG32">
        <v>9.5850471435714985E-2</v>
      </c>
      <c r="BH32">
        <v>193069.50800000003</v>
      </c>
      <c r="BI32">
        <v>3.4419894000040641E-2</v>
      </c>
      <c r="BJ32">
        <v>2.5881112603876714E-2</v>
      </c>
      <c r="BK32">
        <v>1</v>
      </c>
      <c r="BL32" t="s">
        <v>69</v>
      </c>
      <c r="BM32">
        <v>-2</v>
      </c>
      <c r="BN32" t="s">
        <v>456</v>
      </c>
    </row>
    <row r="33" spans="1:66" x14ac:dyDescent="0.25">
      <c r="A33" s="142" t="str">
        <f t="shared" si="36"/>
        <v>미추홀교통</v>
      </c>
      <c r="B33" s="142" t="str">
        <f t="shared" si="37"/>
        <v>75</v>
      </c>
      <c r="C33" s="143" t="str">
        <f t="shared" si="38"/>
        <v>70바2861</v>
      </c>
      <c r="D33" s="131" t="str">
        <f t="shared" si="39"/>
        <v>대형</v>
      </c>
      <c r="E33" s="127" t="str">
        <f t="shared" si="40"/>
        <v>D</v>
      </c>
      <c r="F33" s="150">
        <f t="shared" si="41"/>
        <v>0.72730769230769232</v>
      </c>
      <c r="G33" s="151">
        <f t="shared" si="42"/>
        <v>1.891</v>
      </c>
      <c r="H33" s="152">
        <f t="shared" si="43"/>
        <v>2.6</v>
      </c>
      <c r="I33" s="153">
        <f t="shared" si="44"/>
        <v>2047.838</v>
      </c>
      <c r="J33" s="154">
        <f t="shared" si="45"/>
        <v>7.8567560765453015E-2</v>
      </c>
      <c r="K33" s="154">
        <f t="shared" si="46"/>
        <v>0.36167936568110631</v>
      </c>
      <c r="L33" s="154">
        <f t="shared" si="47"/>
        <v>0.20069946939162181</v>
      </c>
      <c r="M33" s="155">
        <f t="shared" si="48"/>
        <v>13.276</v>
      </c>
      <c r="N33" s="156">
        <f t="shared" si="49"/>
        <v>0</v>
      </c>
      <c r="O33" s="156">
        <f t="shared" si="50"/>
        <v>20.998000000000001</v>
      </c>
      <c r="P33" s="157">
        <f t="shared" si="51"/>
        <v>0</v>
      </c>
      <c r="Q33" s="158">
        <f t="shared" si="52"/>
        <v>66</v>
      </c>
      <c r="R33" s="159">
        <f t="shared" si="53"/>
        <v>28.398250124477521</v>
      </c>
      <c r="S33" s="144">
        <f t="shared" si="54"/>
        <v>0</v>
      </c>
      <c r="T33" s="144">
        <f t="shared" si="55"/>
        <v>430</v>
      </c>
      <c r="U33" t="s">
        <v>119</v>
      </c>
      <c r="V33" t="s">
        <v>121</v>
      </c>
      <c r="W33" t="s">
        <v>119</v>
      </c>
      <c r="X33" s="4" t="s">
        <v>121</v>
      </c>
      <c r="Y33" s="4" t="s">
        <v>237</v>
      </c>
      <c r="Z33" s="4" t="s">
        <v>194</v>
      </c>
      <c r="AA33" s="4" t="s">
        <v>48</v>
      </c>
      <c r="AB33" s="4">
        <v>511</v>
      </c>
      <c r="AC33" s="4">
        <v>2047.838</v>
      </c>
      <c r="AD33" s="4">
        <v>1082.9449999999999</v>
      </c>
      <c r="AE33" s="4">
        <v>1.891</v>
      </c>
      <c r="AF33" s="4">
        <v>2.6</v>
      </c>
      <c r="AG33" s="4">
        <v>13.276</v>
      </c>
      <c r="AH33" s="4">
        <v>128.827189</v>
      </c>
      <c r="AI33" s="4">
        <v>10.121638000000001</v>
      </c>
      <c r="AJ33" s="4">
        <v>46.594135999999999</v>
      </c>
      <c r="AK33" s="4">
        <v>411</v>
      </c>
      <c r="AL33" s="4">
        <v>0</v>
      </c>
      <c r="AM33" s="4">
        <v>430</v>
      </c>
      <c r="AN33" s="4">
        <v>66</v>
      </c>
      <c r="AO33" s="4">
        <v>15.896007000000001</v>
      </c>
      <c r="AP33" s="4">
        <v>95.7</v>
      </c>
      <c r="AQ33" s="4">
        <v>0</v>
      </c>
      <c r="AR33" s="4">
        <v>33</v>
      </c>
      <c r="AS33" s="4">
        <v>5237</v>
      </c>
      <c r="AT33" s="4">
        <v>0</v>
      </c>
      <c r="AU33" s="4">
        <v>20.998000000000001</v>
      </c>
      <c r="AV33" s="4">
        <v>18283</v>
      </c>
      <c r="AW33" s="4">
        <v>0</v>
      </c>
      <c r="AX33" s="4">
        <v>0.45</v>
      </c>
      <c r="AY33">
        <v>0.81538461538461537</v>
      </c>
      <c r="AZ33" t="s">
        <v>67</v>
      </c>
      <c r="BA33" t="s">
        <v>226</v>
      </c>
      <c r="BB33">
        <v>3</v>
      </c>
      <c r="BC33" t="s">
        <v>227</v>
      </c>
      <c r="BD33">
        <v>10</v>
      </c>
      <c r="BE33">
        <v>52131.758999999998</v>
      </c>
      <c r="BF33">
        <v>0.13331370614216181</v>
      </c>
      <c r="BG33">
        <v>0.10870194500822425</v>
      </c>
      <c r="BH33">
        <v>193069.50800000003</v>
      </c>
      <c r="BI33">
        <v>3.5996766511675153E-2</v>
      </c>
      <c r="BJ33">
        <v>2.9351209617212048E-2</v>
      </c>
      <c r="BK33">
        <v>1</v>
      </c>
      <c r="BL33" t="s">
        <v>68</v>
      </c>
      <c r="BM33">
        <v>-2</v>
      </c>
      <c r="BN33" t="s">
        <v>456</v>
      </c>
    </row>
    <row r="34" spans="1:66" x14ac:dyDescent="0.25">
      <c r="A34" s="139" t="str">
        <f t="shared" si="36"/>
        <v>미추홀교통</v>
      </c>
      <c r="B34" s="139" t="str">
        <f t="shared" si="37"/>
        <v>76</v>
      </c>
      <c r="C34" s="140" t="str">
        <f t="shared" si="38"/>
        <v>70바2677</v>
      </c>
      <c r="D34" s="115" t="str">
        <f t="shared" si="39"/>
        <v>중형</v>
      </c>
      <c r="E34" s="111" t="str">
        <f t="shared" si="40"/>
        <v>F</v>
      </c>
      <c r="F34" s="160">
        <f t="shared" si="41"/>
        <v>0.78333333333333333</v>
      </c>
      <c r="G34" s="161">
        <f t="shared" si="42"/>
        <v>2.35</v>
      </c>
      <c r="H34" s="162">
        <f t="shared" si="43"/>
        <v>3</v>
      </c>
      <c r="I34" s="163">
        <f t="shared" si="44"/>
        <v>6005.9660000000003</v>
      </c>
      <c r="J34" s="164">
        <f t="shared" si="45"/>
        <v>2.2167705535190294E-2</v>
      </c>
      <c r="K34" s="164">
        <f t="shared" si="46"/>
        <v>0.27821506738283452</v>
      </c>
      <c r="L34" s="164">
        <f t="shared" si="47"/>
        <v>0.26773378337473103</v>
      </c>
      <c r="M34" s="165">
        <f t="shared" si="48"/>
        <v>8.4640000000000004</v>
      </c>
      <c r="N34" s="166">
        <f t="shared" si="49"/>
        <v>0.45</v>
      </c>
      <c r="O34" s="166">
        <f t="shared" si="50"/>
        <v>4.1790000000000003</v>
      </c>
      <c r="P34" s="167">
        <f t="shared" si="51"/>
        <v>0</v>
      </c>
      <c r="Q34" s="168">
        <f t="shared" si="52"/>
        <v>74</v>
      </c>
      <c r="R34" s="169">
        <f t="shared" si="53"/>
        <v>22.428328165029576</v>
      </c>
      <c r="S34" s="141">
        <f t="shared" si="54"/>
        <v>27</v>
      </c>
      <c r="T34" s="141">
        <f t="shared" si="55"/>
        <v>251</v>
      </c>
      <c r="U34" t="s">
        <v>119</v>
      </c>
      <c r="V34" t="s">
        <v>122</v>
      </c>
      <c r="W34" t="s">
        <v>119</v>
      </c>
      <c r="X34" s="4" t="s">
        <v>122</v>
      </c>
      <c r="Y34" s="4" t="s">
        <v>241</v>
      </c>
      <c r="Z34" s="4" t="s">
        <v>242</v>
      </c>
      <c r="AA34" s="4" t="s">
        <v>48</v>
      </c>
      <c r="AB34" s="4">
        <v>511</v>
      </c>
      <c r="AC34" s="4">
        <v>6005.9660000000003</v>
      </c>
      <c r="AD34" s="4">
        <v>2556.1579999999999</v>
      </c>
      <c r="AE34" s="4">
        <v>2.35</v>
      </c>
      <c r="AF34" s="4">
        <v>3</v>
      </c>
      <c r="AG34" s="4">
        <v>8.4640000000000004</v>
      </c>
      <c r="AH34" s="4">
        <v>382.75905399999999</v>
      </c>
      <c r="AI34" s="4">
        <v>8.48489</v>
      </c>
      <c r="AJ34" s="4">
        <v>106.48933599999999</v>
      </c>
      <c r="AK34" s="4">
        <v>1608</v>
      </c>
      <c r="AL34" s="4">
        <v>27</v>
      </c>
      <c r="AM34" s="4">
        <v>251</v>
      </c>
      <c r="AN34" s="4">
        <v>74</v>
      </c>
      <c r="AO34" s="4">
        <v>15.691243999999999</v>
      </c>
      <c r="AP34" s="4">
        <v>867.1</v>
      </c>
      <c r="AQ34" s="4">
        <v>0</v>
      </c>
      <c r="AR34" s="4">
        <v>9</v>
      </c>
      <c r="AS34" s="4">
        <v>3226</v>
      </c>
      <c r="AT34" s="4">
        <v>0.45</v>
      </c>
      <c r="AU34" s="4">
        <v>4.1790000000000003</v>
      </c>
      <c r="AV34" s="4">
        <v>54027</v>
      </c>
      <c r="AW34" s="4">
        <v>0</v>
      </c>
      <c r="AX34" s="4">
        <v>0.54</v>
      </c>
      <c r="AY34">
        <v>0.75615384615384607</v>
      </c>
      <c r="AZ34" t="s">
        <v>70</v>
      </c>
      <c r="BA34" t="s">
        <v>226</v>
      </c>
      <c r="BB34">
        <v>2</v>
      </c>
      <c r="BC34" t="s">
        <v>232</v>
      </c>
      <c r="BD34">
        <v>8</v>
      </c>
      <c r="BE34">
        <v>52131.758999999998</v>
      </c>
      <c r="BF34">
        <v>0.1287181581576789</v>
      </c>
      <c r="BG34">
        <v>9.7330730360767961E-2</v>
      </c>
      <c r="BH34">
        <v>193069.50800000003</v>
      </c>
      <c r="BI34">
        <v>3.475589734242239E-2</v>
      </c>
      <c r="BJ34">
        <v>2.6280805452000927E-2</v>
      </c>
      <c r="BK34">
        <v>1</v>
      </c>
      <c r="BL34" t="s">
        <v>69</v>
      </c>
      <c r="BM34">
        <v>-2</v>
      </c>
      <c r="BN34" t="s">
        <v>456</v>
      </c>
    </row>
    <row r="35" spans="1:66" x14ac:dyDescent="0.25">
      <c r="A35" s="142" t="str">
        <f t="shared" si="36"/>
        <v>미추홀교통</v>
      </c>
      <c r="B35" s="142" t="str">
        <f t="shared" si="37"/>
        <v>76</v>
      </c>
      <c r="C35" s="143" t="str">
        <f t="shared" si="38"/>
        <v>70바2690</v>
      </c>
      <c r="D35" s="131" t="str">
        <f t="shared" si="39"/>
        <v>중형</v>
      </c>
      <c r="E35" s="127" t="str">
        <f t="shared" si="40"/>
        <v>D</v>
      </c>
      <c r="F35" s="150">
        <f t="shared" si="41"/>
        <v>0.80600000000000005</v>
      </c>
      <c r="G35" s="151">
        <f t="shared" si="42"/>
        <v>2.4180000000000001</v>
      </c>
      <c r="H35" s="152">
        <f t="shared" si="43"/>
        <v>3</v>
      </c>
      <c r="I35" s="153">
        <f t="shared" si="44"/>
        <v>6237.7929999999997</v>
      </c>
      <c r="J35" s="154">
        <f t="shared" si="45"/>
        <v>3.1006252617316574E-2</v>
      </c>
      <c r="K35" s="154">
        <f t="shared" si="46"/>
        <v>0.28378150378705019</v>
      </c>
      <c r="L35" s="154">
        <f t="shared" si="47"/>
        <v>0.20904829640868172</v>
      </c>
      <c r="M35" s="155">
        <f t="shared" si="48"/>
        <v>8.1359999999999992</v>
      </c>
      <c r="N35" s="156">
        <f t="shared" si="49"/>
        <v>0.433</v>
      </c>
      <c r="O35" s="156">
        <f t="shared" si="50"/>
        <v>4.024</v>
      </c>
      <c r="P35" s="157">
        <f t="shared" si="51"/>
        <v>0</v>
      </c>
      <c r="Q35" s="158">
        <f t="shared" si="52"/>
        <v>72</v>
      </c>
      <c r="R35" s="159">
        <f t="shared" si="53"/>
        <v>23.015033758064948</v>
      </c>
      <c r="S35" s="144">
        <f t="shared" si="54"/>
        <v>27</v>
      </c>
      <c r="T35" s="144">
        <f t="shared" si="55"/>
        <v>251</v>
      </c>
      <c r="U35" t="s">
        <v>119</v>
      </c>
      <c r="V35" t="s">
        <v>122</v>
      </c>
      <c r="W35" t="s">
        <v>119</v>
      </c>
      <c r="X35" s="4" t="s">
        <v>122</v>
      </c>
      <c r="Y35" s="4" t="s">
        <v>243</v>
      </c>
      <c r="Z35" s="4" t="s">
        <v>242</v>
      </c>
      <c r="AA35" s="4" t="s">
        <v>48</v>
      </c>
      <c r="AB35" s="4">
        <v>511</v>
      </c>
      <c r="AC35" s="4">
        <v>6237.7929999999997</v>
      </c>
      <c r="AD35" s="4">
        <v>2580.25</v>
      </c>
      <c r="AE35" s="4">
        <v>2.4180000000000001</v>
      </c>
      <c r="AF35" s="4">
        <v>3</v>
      </c>
      <c r="AG35" s="4">
        <v>8.1359999999999992</v>
      </c>
      <c r="AH35" s="4">
        <v>395.54347799999999</v>
      </c>
      <c r="AI35" s="4">
        <v>12.264321000000001</v>
      </c>
      <c r="AJ35" s="4">
        <v>112.247923</v>
      </c>
      <c r="AK35" s="4">
        <v>1304</v>
      </c>
      <c r="AL35" s="4">
        <v>27</v>
      </c>
      <c r="AM35" s="4">
        <v>251</v>
      </c>
      <c r="AN35" s="4">
        <v>72</v>
      </c>
      <c r="AO35" s="4">
        <v>15.770182</v>
      </c>
      <c r="AP35" s="4">
        <v>324.2</v>
      </c>
      <c r="AQ35" s="4">
        <v>0</v>
      </c>
      <c r="AR35" s="4">
        <v>9</v>
      </c>
      <c r="AS35" s="4">
        <v>1682</v>
      </c>
      <c r="AT35" s="4">
        <v>0.433</v>
      </c>
      <c r="AU35" s="4">
        <v>4.024</v>
      </c>
      <c r="AV35" s="4">
        <v>52001</v>
      </c>
      <c r="AW35" s="4">
        <v>0</v>
      </c>
      <c r="AX35" s="4">
        <v>0.53</v>
      </c>
      <c r="AY35">
        <v>0.81038461538461548</v>
      </c>
      <c r="AZ35" t="s">
        <v>67</v>
      </c>
      <c r="BA35" t="s">
        <v>226</v>
      </c>
      <c r="BB35">
        <v>4</v>
      </c>
      <c r="BC35" t="s">
        <v>230</v>
      </c>
      <c r="BD35">
        <v>9</v>
      </c>
      <c r="BE35">
        <v>52131.758999999998</v>
      </c>
      <c r="BF35">
        <v>0.1266701359530186</v>
      </c>
      <c r="BG35">
        <v>0.10265152940500392</v>
      </c>
      <c r="BH35">
        <v>193069.50800000003</v>
      </c>
      <c r="BI35">
        <v>3.4202899610641775E-2</v>
      </c>
      <c r="BJ35">
        <v>2.771750364600855E-2</v>
      </c>
      <c r="BK35">
        <v>1</v>
      </c>
      <c r="BL35" t="s">
        <v>68</v>
      </c>
      <c r="BM35">
        <v>-2</v>
      </c>
      <c r="BN35" t="s">
        <v>456</v>
      </c>
    </row>
    <row r="36" spans="1:66" x14ac:dyDescent="0.25">
      <c r="A36" s="139" t="str">
        <f t="shared" si="36"/>
        <v>미추홀교통</v>
      </c>
      <c r="B36" s="139" t="str">
        <f t="shared" si="37"/>
        <v>76</v>
      </c>
      <c r="C36" s="140" t="str">
        <f t="shared" si="38"/>
        <v>70바2692</v>
      </c>
      <c r="D36" s="115" t="str">
        <f t="shared" si="39"/>
        <v>중형</v>
      </c>
      <c r="E36" s="111" t="str">
        <f t="shared" si="40"/>
        <v>C</v>
      </c>
      <c r="F36" s="160">
        <f t="shared" si="41"/>
        <v>0.77700000000000002</v>
      </c>
      <c r="G36" s="161">
        <f t="shared" si="42"/>
        <v>2.331</v>
      </c>
      <c r="H36" s="162">
        <f t="shared" si="43"/>
        <v>3</v>
      </c>
      <c r="I36" s="163">
        <f t="shared" si="44"/>
        <v>6181.0959999999995</v>
      </c>
      <c r="J36" s="164">
        <f t="shared" si="45"/>
        <v>2.0181632267207233E-2</v>
      </c>
      <c r="K36" s="164">
        <f t="shared" si="46"/>
        <v>0.29860112574215081</v>
      </c>
      <c r="L36" s="164">
        <f t="shared" si="47"/>
        <v>0.28101812364668016</v>
      </c>
      <c r="M36" s="165">
        <f t="shared" si="48"/>
        <v>9.19</v>
      </c>
      <c r="N36" s="166">
        <f t="shared" si="49"/>
        <v>0.502</v>
      </c>
      <c r="O36" s="166">
        <f t="shared" si="50"/>
        <v>6.9889999999999999</v>
      </c>
      <c r="P36" s="167">
        <f t="shared" si="51"/>
        <v>0</v>
      </c>
      <c r="Q36" s="168">
        <f t="shared" si="52"/>
        <v>77</v>
      </c>
      <c r="R36" s="169">
        <f t="shared" si="53"/>
        <v>23.29145923594265</v>
      </c>
      <c r="S36" s="141">
        <f t="shared" si="54"/>
        <v>31</v>
      </c>
      <c r="T36" s="141">
        <f t="shared" si="55"/>
        <v>432</v>
      </c>
      <c r="U36" t="s">
        <v>119</v>
      </c>
      <c r="V36" t="s">
        <v>122</v>
      </c>
      <c r="W36" t="s">
        <v>119</v>
      </c>
      <c r="X36" s="4" t="s">
        <v>122</v>
      </c>
      <c r="Y36" s="4" t="s">
        <v>244</v>
      </c>
      <c r="Z36" s="4" t="s">
        <v>242</v>
      </c>
      <c r="AA36" s="4" t="s">
        <v>48</v>
      </c>
      <c r="AB36" s="4">
        <v>511</v>
      </c>
      <c r="AC36" s="4">
        <v>6181.0959999999995</v>
      </c>
      <c r="AD36" s="4">
        <v>2652.1309999999999</v>
      </c>
      <c r="AE36" s="4">
        <v>2.331</v>
      </c>
      <c r="AF36" s="4">
        <v>3</v>
      </c>
      <c r="AG36" s="4">
        <v>9.19</v>
      </c>
      <c r="AH36" s="4">
        <v>389.56789500000002</v>
      </c>
      <c r="AI36" s="4">
        <v>7.8621160000000003</v>
      </c>
      <c r="AJ36" s="4">
        <v>116.325412</v>
      </c>
      <c r="AK36" s="4">
        <v>1737</v>
      </c>
      <c r="AL36" s="4">
        <v>31</v>
      </c>
      <c r="AM36" s="4">
        <v>432</v>
      </c>
      <c r="AN36" s="4">
        <v>77</v>
      </c>
      <c r="AO36" s="4">
        <v>15.866543</v>
      </c>
      <c r="AP36" s="4">
        <v>571.5</v>
      </c>
      <c r="AQ36" s="4">
        <v>0</v>
      </c>
      <c r="AR36" s="4">
        <v>9</v>
      </c>
      <c r="AS36" s="4">
        <v>1133</v>
      </c>
      <c r="AT36" s="4">
        <v>0.502</v>
      </c>
      <c r="AU36" s="4">
        <v>6.9889999999999999</v>
      </c>
      <c r="AV36" s="4">
        <v>51416</v>
      </c>
      <c r="AW36" s="4">
        <v>0</v>
      </c>
      <c r="AX36" s="4">
        <v>0.54</v>
      </c>
      <c r="AY36">
        <v>0.85</v>
      </c>
      <c r="AZ36" t="s">
        <v>69</v>
      </c>
      <c r="BA36" t="s">
        <v>226</v>
      </c>
      <c r="BB36">
        <v>3</v>
      </c>
      <c r="BC36" t="s">
        <v>458</v>
      </c>
      <c r="BD36">
        <v>8</v>
      </c>
      <c r="BE36">
        <v>52131.758999999998</v>
      </c>
      <c r="BF36">
        <v>0.12653290674500356</v>
      </c>
      <c r="BG36">
        <v>0.10755297073325303</v>
      </c>
      <c r="BH36">
        <v>193069.50800000003</v>
      </c>
      <c r="BI36">
        <v>3.41658455979491E-2</v>
      </c>
      <c r="BJ36">
        <v>2.9040968758256736E-2</v>
      </c>
      <c r="BK36">
        <v>1</v>
      </c>
      <c r="BL36" t="s">
        <v>68</v>
      </c>
      <c r="BM36">
        <v>-1</v>
      </c>
      <c r="BN36" t="s">
        <v>456</v>
      </c>
    </row>
    <row r="37" spans="1:66" x14ac:dyDescent="0.25">
      <c r="A37" s="142" t="str">
        <f t="shared" si="36"/>
        <v>미추홀교통</v>
      </c>
      <c r="B37" s="142" t="str">
        <f t="shared" si="37"/>
        <v>76</v>
      </c>
      <c r="C37" s="143" t="str">
        <f t="shared" si="38"/>
        <v>70바2694</v>
      </c>
      <c r="D37" s="131" t="str">
        <f t="shared" si="39"/>
        <v>중형</v>
      </c>
      <c r="E37" s="127" t="str">
        <f t="shared" si="40"/>
        <v>F</v>
      </c>
      <c r="F37" s="150">
        <f t="shared" si="41"/>
        <v>0.77199999999999991</v>
      </c>
      <c r="G37" s="151">
        <f t="shared" si="42"/>
        <v>2.3159999999999998</v>
      </c>
      <c r="H37" s="152">
        <f t="shared" si="43"/>
        <v>3</v>
      </c>
      <c r="I37" s="153">
        <f t="shared" si="44"/>
        <v>6126.7969999999996</v>
      </c>
      <c r="J37" s="154">
        <f t="shared" si="45"/>
        <v>1.4348822835090109E-2</v>
      </c>
      <c r="K37" s="154">
        <f t="shared" si="46"/>
        <v>0.30199030273119326</v>
      </c>
      <c r="L37" s="154">
        <f t="shared" si="47"/>
        <v>0.29297526913328453</v>
      </c>
      <c r="M37" s="155">
        <f t="shared" si="48"/>
        <v>9.2390000000000008</v>
      </c>
      <c r="N37" s="156">
        <f t="shared" si="49"/>
        <v>0.31</v>
      </c>
      <c r="O37" s="156">
        <f t="shared" si="50"/>
        <v>9.532</v>
      </c>
      <c r="P37" s="157">
        <f t="shared" si="51"/>
        <v>0</v>
      </c>
      <c r="Q37" s="158">
        <f t="shared" si="52"/>
        <v>74</v>
      </c>
      <c r="R37" s="159">
        <f t="shared" si="53"/>
        <v>23.655422471967373</v>
      </c>
      <c r="S37" s="144">
        <f t="shared" si="54"/>
        <v>19</v>
      </c>
      <c r="T37" s="144">
        <f t="shared" si="55"/>
        <v>584</v>
      </c>
      <c r="U37" t="s">
        <v>119</v>
      </c>
      <c r="V37" t="s">
        <v>122</v>
      </c>
      <c r="W37" t="s">
        <v>119</v>
      </c>
      <c r="X37" s="4" t="s">
        <v>122</v>
      </c>
      <c r="Y37" s="4" t="s">
        <v>245</v>
      </c>
      <c r="Z37" s="4" t="s">
        <v>242</v>
      </c>
      <c r="AA37" s="4" t="s">
        <v>48</v>
      </c>
      <c r="AB37" s="4">
        <v>511</v>
      </c>
      <c r="AC37" s="4">
        <v>6126.7969999999996</v>
      </c>
      <c r="AD37" s="4">
        <v>2645.2359999999999</v>
      </c>
      <c r="AE37" s="4">
        <v>2.3159999999999998</v>
      </c>
      <c r="AF37" s="4">
        <v>3</v>
      </c>
      <c r="AG37" s="4">
        <v>9.2390000000000008</v>
      </c>
      <c r="AH37" s="4">
        <v>378.84543300000001</v>
      </c>
      <c r="AI37" s="4">
        <v>5.4359859999999998</v>
      </c>
      <c r="AJ37" s="4">
        <v>114.407647</v>
      </c>
      <c r="AK37" s="4">
        <v>1795</v>
      </c>
      <c r="AL37" s="4">
        <v>19</v>
      </c>
      <c r="AM37" s="4">
        <v>584</v>
      </c>
      <c r="AN37" s="4">
        <v>74</v>
      </c>
      <c r="AO37" s="4">
        <v>16.172286</v>
      </c>
      <c r="AP37" s="4">
        <v>690.2</v>
      </c>
      <c r="AQ37" s="4">
        <v>0</v>
      </c>
      <c r="AR37" s="4">
        <v>3</v>
      </c>
      <c r="AS37" s="4">
        <v>643</v>
      </c>
      <c r="AT37" s="4">
        <v>0.31</v>
      </c>
      <c r="AU37" s="4">
        <v>9.532</v>
      </c>
      <c r="AV37" s="4">
        <v>50126</v>
      </c>
      <c r="AW37" s="4">
        <v>0</v>
      </c>
      <c r="AX37" s="4">
        <v>0.53</v>
      </c>
      <c r="AY37">
        <v>0.76192307692307693</v>
      </c>
      <c r="AZ37" t="s">
        <v>70</v>
      </c>
      <c r="BA37" t="s">
        <v>226</v>
      </c>
      <c r="BB37">
        <v>1</v>
      </c>
      <c r="BC37" t="s">
        <v>234</v>
      </c>
      <c r="BD37">
        <v>9</v>
      </c>
      <c r="BE37">
        <v>52131.758999999998</v>
      </c>
      <c r="BF37">
        <v>0.11998760678687248</v>
      </c>
      <c r="BG37">
        <v>9.1421326555690144E-2</v>
      </c>
      <c r="BH37">
        <v>193069.50800000003</v>
      </c>
      <c r="BI37">
        <v>3.2398513182102268E-2</v>
      </c>
      <c r="BJ37">
        <v>2.4685174851440228E-2</v>
      </c>
      <c r="BK37">
        <v>1</v>
      </c>
      <c r="BL37" t="s">
        <v>67</v>
      </c>
      <c r="BM37">
        <v>-1</v>
      </c>
      <c r="BN37" t="s">
        <v>456</v>
      </c>
    </row>
    <row r="38" spans="1:66" x14ac:dyDescent="0.25">
      <c r="A38" s="139" t="str">
        <f t="shared" si="36"/>
        <v>미추홀교통</v>
      </c>
      <c r="B38" s="139" t="str">
        <f t="shared" si="37"/>
        <v>76</v>
      </c>
      <c r="C38" s="140" t="str">
        <f t="shared" si="38"/>
        <v>70바2743</v>
      </c>
      <c r="D38" s="115" t="str">
        <f t="shared" si="39"/>
        <v>중형</v>
      </c>
      <c r="E38" s="111" t="str">
        <f t="shared" si="40"/>
        <v>C</v>
      </c>
      <c r="F38" s="160">
        <f t="shared" si="41"/>
        <v>0.84299999999999997</v>
      </c>
      <c r="G38" s="161">
        <f t="shared" si="42"/>
        <v>2.5289999999999999</v>
      </c>
      <c r="H38" s="162">
        <f t="shared" si="43"/>
        <v>3</v>
      </c>
      <c r="I38" s="163">
        <f t="shared" si="44"/>
        <v>4970.3980000000001</v>
      </c>
      <c r="J38" s="164">
        <f t="shared" si="45"/>
        <v>1.258530445742741E-2</v>
      </c>
      <c r="K38" s="164">
        <f t="shared" si="46"/>
        <v>0.29188035392331513</v>
      </c>
      <c r="L38" s="164">
        <f t="shared" si="47"/>
        <v>0.24263650516517993</v>
      </c>
      <c r="M38" s="165">
        <f t="shared" si="48"/>
        <v>6.8360000000000003</v>
      </c>
      <c r="N38" s="166">
        <f t="shared" si="49"/>
        <v>0.32200000000000001</v>
      </c>
      <c r="O38" s="166">
        <f t="shared" si="50"/>
        <v>2.5350000000000001</v>
      </c>
      <c r="P38" s="167">
        <f t="shared" si="51"/>
        <v>0</v>
      </c>
      <c r="Q38" s="168">
        <f t="shared" si="52"/>
        <v>69</v>
      </c>
      <c r="R38" s="169">
        <f t="shared" si="53"/>
        <v>22.433185197103132</v>
      </c>
      <c r="S38" s="141">
        <f t="shared" si="54"/>
        <v>16</v>
      </c>
      <c r="T38" s="141">
        <f t="shared" si="55"/>
        <v>126</v>
      </c>
      <c r="U38" t="s">
        <v>119</v>
      </c>
      <c r="V38" t="s">
        <v>122</v>
      </c>
      <c r="W38" t="s">
        <v>119</v>
      </c>
      <c r="X38" s="4" t="s">
        <v>122</v>
      </c>
      <c r="Y38" s="4" t="s">
        <v>246</v>
      </c>
      <c r="Z38" s="4" t="s">
        <v>242</v>
      </c>
      <c r="AA38" s="4" t="s">
        <v>48</v>
      </c>
      <c r="AB38" s="4">
        <v>511</v>
      </c>
      <c r="AC38" s="4">
        <v>4970.3980000000001</v>
      </c>
      <c r="AD38" s="4">
        <v>1965.172</v>
      </c>
      <c r="AE38" s="4">
        <v>2.5289999999999999</v>
      </c>
      <c r="AF38" s="4">
        <v>3</v>
      </c>
      <c r="AG38" s="4">
        <v>6.8360000000000003</v>
      </c>
      <c r="AH38" s="4">
        <v>318.55296099999998</v>
      </c>
      <c r="AI38" s="4">
        <v>4.0090859999999999</v>
      </c>
      <c r="AJ38" s="4">
        <v>92.979350999999994</v>
      </c>
      <c r="AK38" s="4">
        <v>1206</v>
      </c>
      <c r="AL38" s="4">
        <v>16</v>
      </c>
      <c r="AM38" s="4">
        <v>126</v>
      </c>
      <c r="AN38" s="4">
        <v>69</v>
      </c>
      <c r="AO38" s="4">
        <v>15.60305</v>
      </c>
      <c r="AP38" s="4">
        <v>141.69999999999999</v>
      </c>
      <c r="AQ38" s="4">
        <v>0</v>
      </c>
      <c r="AR38" s="4">
        <v>4</v>
      </c>
      <c r="AS38" s="4">
        <v>297</v>
      </c>
      <c r="AT38" s="4">
        <v>0.32200000000000001</v>
      </c>
      <c r="AU38" s="4">
        <v>2.5350000000000001</v>
      </c>
      <c r="AV38" s="4">
        <v>40610</v>
      </c>
      <c r="AW38" s="4">
        <v>0</v>
      </c>
      <c r="AX38" s="4">
        <v>0.52</v>
      </c>
      <c r="AY38">
        <v>0.86423076923076914</v>
      </c>
      <c r="AZ38" t="s">
        <v>69</v>
      </c>
      <c r="BA38" t="s">
        <v>226</v>
      </c>
      <c r="BB38">
        <v>2</v>
      </c>
      <c r="BC38" t="s">
        <v>238</v>
      </c>
      <c r="BD38">
        <v>5</v>
      </c>
      <c r="BE38">
        <v>52131.758999999998</v>
      </c>
      <c r="BF38">
        <v>3.4474301931764859E-2</v>
      </c>
      <c r="BG38">
        <v>2.9793752477182935E-2</v>
      </c>
      <c r="BH38">
        <v>193069.50800000003</v>
      </c>
      <c r="BI38">
        <v>9.3085957415916746E-3</v>
      </c>
      <c r="BJ38">
        <v>8.0447748582140356E-3</v>
      </c>
      <c r="BK38">
        <v>1</v>
      </c>
      <c r="BL38" t="s">
        <v>68</v>
      </c>
      <c r="BM38">
        <v>-1</v>
      </c>
      <c r="BN38" t="s">
        <v>456</v>
      </c>
    </row>
    <row r="39" spans="1:66" x14ac:dyDescent="0.25">
      <c r="A39" s="142" t="str">
        <f t="shared" si="36"/>
        <v>미추홀교통</v>
      </c>
      <c r="B39" s="142" t="str">
        <f t="shared" si="37"/>
        <v>76</v>
      </c>
      <c r="C39" s="143" t="str">
        <f t="shared" si="38"/>
        <v>70바2745</v>
      </c>
      <c r="D39" s="131" t="str">
        <f t="shared" si="39"/>
        <v>중형</v>
      </c>
      <c r="E39" s="127" t="str">
        <f t="shared" si="40"/>
        <v>C</v>
      </c>
      <c r="F39" s="150">
        <f t="shared" si="41"/>
        <v>0.80299999999999994</v>
      </c>
      <c r="G39" s="151">
        <f t="shared" si="42"/>
        <v>2.4089999999999998</v>
      </c>
      <c r="H39" s="152">
        <f t="shared" si="43"/>
        <v>3</v>
      </c>
      <c r="I39" s="153">
        <f t="shared" si="44"/>
        <v>6885.174</v>
      </c>
      <c r="J39" s="154">
        <f t="shared" si="45"/>
        <v>3.0304681056081823E-2</v>
      </c>
      <c r="K39" s="154">
        <f t="shared" si="46"/>
        <v>0.28846611096777386</v>
      </c>
      <c r="L39" s="154">
        <f t="shared" si="47"/>
        <v>0.25170024751734671</v>
      </c>
      <c r="M39" s="155">
        <f t="shared" si="48"/>
        <v>8.157</v>
      </c>
      <c r="N39" s="156">
        <f t="shared" si="49"/>
        <v>0.32</v>
      </c>
      <c r="O39" s="156">
        <f t="shared" si="50"/>
        <v>3.8340000000000001</v>
      </c>
      <c r="P39" s="157">
        <f t="shared" si="51"/>
        <v>0</v>
      </c>
      <c r="Q39" s="158">
        <f t="shared" si="52"/>
        <v>77</v>
      </c>
      <c r="R39" s="159">
        <f t="shared" si="53"/>
        <v>23.401901983068523</v>
      </c>
      <c r="S39" s="144">
        <f t="shared" si="54"/>
        <v>22</v>
      </c>
      <c r="T39" s="144">
        <f t="shared" si="55"/>
        <v>264</v>
      </c>
      <c r="U39" t="s">
        <v>119</v>
      </c>
      <c r="V39" t="s">
        <v>122</v>
      </c>
      <c r="W39" t="s">
        <v>119</v>
      </c>
      <c r="X39" s="4" t="s">
        <v>122</v>
      </c>
      <c r="Y39" s="4" t="s">
        <v>247</v>
      </c>
      <c r="Z39" s="4" t="s">
        <v>242</v>
      </c>
      <c r="AA39" s="4" t="s">
        <v>48</v>
      </c>
      <c r="AB39" s="4">
        <v>511</v>
      </c>
      <c r="AC39" s="4">
        <v>6885.174</v>
      </c>
      <c r="AD39" s="4">
        <v>2858.6709999999998</v>
      </c>
      <c r="AE39" s="4">
        <v>2.4089999999999998</v>
      </c>
      <c r="AF39" s="4">
        <v>3</v>
      </c>
      <c r="AG39" s="4">
        <v>8.157</v>
      </c>
      <c r="AH39" s="4">
        <v>431.88736999999998</v>
      </c>
      <c r="AI39" s="4">
        <v>13.088209000000001</v>
      </c>
      <c r="AJ39" s="4">
        <v>124.58487</v>
      </c>
      <c r="AK39" s="4">
        <v>1733</v>
      </c>
      <c r="AL39" s="4">
        <v>22</v>
      </c>
      <c r="AM39" s="4">
        <v>264</v>
      </c>
      <c r="AN39" s="4">
        <v>77</v>
      </c>
      <c r="AO39" s="4">
        <v>15.942059</v>
      </c>
      <c r="AP39" s="4">
        <v>788.8</v>
      </c>
      <c r="AQ39" s="4">
        <v>0</v>
      </c>
      <c r="AR39" s="4">
        <v>39</v>
      </c>
      <c r="AS39" s="4">
        <v>8757</v>
      </c>
      <c r="AT39" s="4">
        <v>0.32</v>
      </c>
      <c r="AU39" s="4">
        <v>3.8340000000000001</v>
      </c>
      <c r="AV39" s="4">
        <v>52456</v>
      </c>
      <c r="AW39" s="4">
        <v>0</v>
      </c>
      <c r="AX39" s="4">
        <v>0.52</v>
      </c>
      <c r="AY39">
        <v>0.87807692307692298</v>
      </c>
      <c r="AZ39" t="s">
        <v>69</v>
      </c>
      <c r="BA39" t="s">
        <v>226</v>
      </c>
      <c r="BB39">
        <v>1</v>
      </c>
      <c r="BC39" t="s">
        <v>239</v>
      </c>
      <c r="BD39">
        <v>6</v>
      </c>
      <c r="BE39">
        <v>52131.758999999998</v>
      </c>
      <c r="BF39">
        <v>3.4599350465039938E-2</v>
      </c>
      <c r="BG39">
        <v>3.0380891196802373E-2</v>
      </c>
      <c r="BH39">
        <v>193069.50800000003</v>
      </c>
      <c r="BI39">
        <v>9.3423607833506249E-3</v>
      </c>
      <c r="BJ39">
        <v>8.2033114109190293E-3</v>
      </c>
      <c r="BK39">
        <v>1</v>
      </c>
      <c r="BL39" t="s">
        <v>66</v>
      </c>
      <c r="BM39">
        <v>-2</v>
      </c>
      <c r="BN39" t="s">
        <v>456</v>
      </c>
    </row>
    <row r="40" spans="1:66" x14ac:dyDescent="0.25">
      <c r="A40" s="139" t="str">
        <f t="shared" si="36"/>
        <v>미추홀교통</v>
      </c>
      <c r="B40" s="139" t="str">
        <f t="shared" si="37"/>
        <v>76</v>
      </c>
      <c r="C40" s="140" t="str">
        <f t="shared" si="38"/>
        <v>70바2764</v>
      </c>
      <c r="D40" s="115" t="str">
        <f t="shared" si="39"/>
        <v>중형</v>
      </c>
      <c r="E40" s="111" t="str">
        <f t="shared" si="40"/>
        <v>D</v>
      </c>
      <c r="F40" s="160">
        <f t="shared" si="41"/>
        <v>0.78633333333333333</v>
      </c>
      <c r="G40" s="161">
        <f t="shared" si="42"/>
        <v>2.359</v>
      </c>
      <c r="H40" s="162">
        <f t="shared" si="43"/>
        <v>3</v>
      </c>
      <c r="I40" s="163">
        <f t="shared" si="44"/>
        <v>6934.7510000000002</v>
      </c>
      <c r="J40" s="164">
        <f t="shared" si="45"/>
        <v>1.8995738697219655E-2</v>
      </c>
      <c r="K40" s="164">
        <f t="shared" si="46"/>
        <v>0.29755894670854682</v>
      </c>
      <c r="L40" s="164">
        <f t="shared" si="47"/>
        <v>0.23475969072285363</v>
      </c>
      <c r="M40" s="165">
        <f t="shared" si="48"/>
        <v>9.5649999999999995</v>
      </c>
      <c r="N40" s="166">
        <f t="shared" si="49"/>
        <v>0.46100000000000002</v>
      </c>
      <c r="O40" s="166">
        <f t="shared" si="50"/>
        <v>4.5140000000000002</v>
      </c>
      <c r="P40" s="167">
        <f t="shared" si="51"/>
        <v>0</v>
      </c>
      <c r="Q40" s="168">
        <f t="shared" si="52"/>
        <v>81</v>
      </c>
      <c r="R40" s="169">
        <f t="shared" si="53"/>
        <v>24.125293300695333</v>
      </c>
      <c r="S40" s="141">
        <f t="shared" si="54"/>
        <v>32</v>
      </c>
      <c r="T40" s="141">
        <f t="shared" si="55"/>
        <v>313</v>
      </c>
      <c r="U40" t="s">
        <v>119</v>
      </c>
      <c r="V40" t="s">
        <v>122</v>
      </c>
      <c r="W40" t="s">
        <v>119</v>
      </c>
      <c r="X40" s="4" t="s">
        <v>122</v>
      </c>
      <c r="Y40" s="4" t="s">
        <v>248</v>
      </c>
      <c r="Z40" s="4" t="s">
        <v>242</v>
      </c>
      <c r="AA40" s="4" t="s">
        <v>48</v>
      </c>
      <c r="AB40" s="4">
        <v>511</v>
      </c>
      <c r="AC40" s="4">
        <v>6934.7510000000002</v>
      </c>
      <c r="AD40" s="4">
        <v>2939.3</v>
      </c>
      <c r="AE40" s="4">
        <v>2.359</v>
      </c>
      <c r="AF40" s="4">
        <v>3</v>
      </c>
      <c r="AG40" s="4">
        <v>9.5649999999999995</v>
      </c>
      <c r="AH40" s="4">
        <v>420.58569699999998</v>
      </c>
      <c r="AI40" s="4">
        <v>7.9893359999999998</v>
      </c>
      <c r="AJ40" s="4">
        <v>125.14903700000001</v>
      </c>
      <c r="AK40" s="4">
        <v>1628</v>
      </c>
      <c r="AL40" s="4">
        <v>32</v>
      </c>
      <c r="AM40" s="4">
        <v>313</v>
      </c>
      <c r="AN40" s="4">
        <v>81</v>
      </c>
      <c r="AO40" s="4">
        <v>16.488318</v>
      </c>
      <c r="AP40" s="4">
        <v>602.79999999999995</v>
      </c>
      <c r="AQ40" s="4">
        <v>0</v>
      </c>
      <c r="AR40" s="4">
        <v>9</v>
      </c>
      <c r="AS40" s="4">
        <v>592</v>
      </c>
      <c r="AT40" s="4">
        <v>0.46100000000000002</v>
      </c>
      <c r="AU40" s="4">
        <v>4.5140000000000002</v>
      </c>
      <c r="AV40" s="4">
        <v>47910</v>
      </c>
      <c r="AW40" s="4">
        <v>0</v>
      </c>
      <c r="AX40" s="4">
        <v>0.54</v>
      </c>
      <c r="AY40">
        <v>0.83846153846153848</v>
      </c>
      <c r="AZ40" t="s">
        <v>67</v>
      </c>
      <c r="BA40" t="s">
        <v>226</v>
      </c>
      <c r="BB40">
        <v>1</v>
      </c>
      <c r="BC40" t="s">
        <v>236</v>
      </c>
      <c r="BD40">
        <v>7</v>
      </c>
      <c r="BE40">
        <v>52131.758999999998</v>
      </c>
      <c r="BF40">
        <v>3.7294694007927107E-2</v>
      </c>
      <c r="BG40">
        <v>3.1270166514338879E-2</v>
      </c>
      <c r="BH40">
        <v>193069.50800000003</v>
      </c>
      <c r="BI40">
        <v>1.0070145307460978E-2</v>
      </c>
      <c r="BJ40">
        <v>8.4434295270249746E-3</v>
      </c>
      <c r="BK40">
        <v>1</v>
      </c>
      <c r="BL40" t="s">
        <v>69</v>
      </c>
      <c r="BM40">
        <v>-1</v>
      </c>
      <c r="BN40" t="s">
        <v>456</v>
      </c>
    </row>
  </sheetData>
  <sortState xmlns:xlrd2="http://schemas.microsoft.com/office/spreadsheetml/2017/richdata2" ref="U5:AX15">
    <sortCondition ref="Y5:Y15"/>
    <sortCondition ref="U5:U15"/>
  </sortState>
  <phoneticPr fontId="2" type="noConversion"/>
  <conditionalFormatting sqref="E1 E2:H3 E4 E5:H1048576">
    <cfRule type="containsText" dxfId="33" priority="1" operator="containsText" text="F">
      <formula>NOT(ISERROR(SEARCH("F",E1)))</formula>
    </cfRule>
    <cfRule type="containsText" dxfId="32" priority="2" operator="containsText" text="D">
      <formula>NOT(ISERROR(SEARCH("D",E1)))</formula>
    </cfRule>
    <cfRule type="containsText" dxfId="31" priority="3" operator="containsText" text="C">
      <formula>NOT(ISERROR(SEARCH("C",E1)))</formula>
    </cfRule>
    <cfRule type="containsText" dxfId="30" priority="4" operator="containsText" text="B">
      <formula>NOT(ISERROR(SEARCH("B",E1)))</formula>
    </cfRule>
    <cfRule type="containsText" dxfId="29" priority="5" operator="containsText" text="A">
      <formula>NOT(ISERROR(SEARCH("A",E1)))</formula>
    </cfRule>
    <cfRule type="containsText" dxfId="2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7"/>
      <c r="R1" s="227"/>
    </row>
    <row r="2" spans="1:68" ht="45" customHeight="1" x14ac:dyDescent="0.25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4" t="s">
        <v>158</v>
      </c>
      <c r="B3" s="35"/>
      <c r="E3" s="11"/>
      <c r="F3" s="8"/>
      <c r="G3" s="11"/>
      <c r="H3" s="11"/>
      <c r="X3" s="11"/>
      <c r="Y3" s="11"/>
    </row>
    <row r="4" spans="1:68" ht="27" x14ac:dyDescent="0.25">
      <c r="A4" s="121" t="s">
        <v>38</v>
      </c>
      <c r="B4" s="122" t="s">
        <v>49</v>
      </c>
      <c r="C4" s="123" t="s">
        <v>142</v>
      </c>
      <c r="D4" s="123" t="s">
        <v>159</v>
      </c>
      <c r="E4" s="124" t="s">
        <v>148</v>
      </c>
      <c r="F4" s="122" t="s">
        <v>152</v>
      </c>
      <c r="G4" s="124" t="s">
        <v>150</v>
      </c>
      <c r="H4" s="124" t="s">
        <v>154</v>
      </c>
      <c r="I4" s="125" t="s">
        <v>156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182</v>
      </c>
      <c r="Q4" s="230" t="s">
        <v>43</v>
      </c>
      <c r="R4" s="230" t="s">
        <v>44</v>
      </c>
      <c r="S4" s="13"/>
      <c r="T4" s="13" t="s">
        <v>42</v>
      </c>
      <c r="U4" s="13" t="s">
        <v>161</v>
      </c>
      <c r="V4" s="13" t="s">
        <v>162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190</v>
      </c>
      <c r="AN4" s="13" t="s">
        <v>191</v>
      </c>
      <c r="AO4" t="s">
        <v>192</v>
      </c>
      <c r="AP4" t="s">
        <v>37</v>
      </c>
      <c r="AQ4" t="s">
        <v>31</v>
      </c>
      <c r="AR4" t="s">
        <v>0</v>
      </c>
      <c r="AS4" t="s">
        <v>9</v>
      </c>
      <c r="AT4" t="s">
        <v>144</v>
      </c>
      <c r="AU4" t="s">
        <v>30</v>
      </c>
      <c r="AV4" t="s">
        <v>145</v>
      </c>
      <c r="AW4" t="s">
        <v>153</v>
      </c>
      <c r="AX4" t="s">
        <v>163</v>
      </c>
      <c r="AY4" t="s">
        <v>164</v>
      </c>
      <c r="AZ4" t="s">
        <v>165</v>
      </c>
      <c r="BA4" t="s">
        <v>166</v>
      </c>
      <c r="BB4" t="s">
        <v>167</v>
      </c>
      <c r="BC4" t="s">
        <v>65</v>
      </c>
      <c r="BF4" t="s">
        <v>0</v>
      </c>
      <c r="BG4" t="s">
        <v>172</v>
      </c>
      <c r="BH4" t="s">
        <v>74</v>
      </c>
      <c r="BI4" t="s">
        <v>168</v>
      </c>
      <c r="BJ4" t="s">
        <v>169</v>
      </c>
      <c r="BK4" t="s">
        <v>173</v>
      </c>
      <c r="BL4" t="s">
        <v>174</v>
      </c>
      <c r="BM4" t="s">
        <v>170</v>
      </c>
      <c r="BN4" t="s">
        <v>65</v>
      </c>
      <c r="BO4" t="s">
        <v>171</v>
      </c>
      <c r="BP4" t="s">
        <v>175</v>
      </c>
    </row>
    <row r="5" spans="1:68" ht="16.5" x14ac:dyDescent="0.25">
      <c r="A5" s="276" t="str">
        <f>BF5</f>
        <v>미추홀교통</v>
      </c>
      <c r="B5" s="126" t="str">
        <f>BH5</f>
        <v>강석하</v>
      </c>
      <c r="C5" s="127" t="str">
        <f>BN5</f>
        <v>A</v>
      </c>
      <c r="D5" s="128">
        <f>BM5</f>
        <v>0.98737707942193287</v>
      </c>
      <c r="E5" s="129">
        <f>U5</f>
        <v>7476</v>
      </c>
      <c r="F5" s="130" t="str">
        <f>BG5</f>
        <v>12</v>
      </c>
      <c r="G5" s="131" t="str">
        <f>BK5</f>
        <v>70바2759</v>
      </c>
      <c r="H5" s="132">
        <f>BJ5</f>
        <v>3</v>
      </c>
      <c r="I5" s="133">
        <f>BP5</f>
        <v>473.50899999999996</v>
      </c>
      <c r="J5" s="134">
        <f>AB5/AA5</f>
        <v>1.5080431786954483E-2</v>
      </c>
      <c r="K5" s="134">
        <f>AC5/AA5</f>
        <v>0.31946362231488235</v>
      </c>
      <c r="L5" s="134">
        <f>AD5/I5</f>
        <v>0.2133011199364743</v>
      </c>
      <c r="M5" s="135">
        <f>Z5</f>
        <v>9.4510000000000005</v>
      </c>
      <c r="N5" s="136">
        <f>AE5*100/W5</f>
        <v>0</v>
      </c>
      <c r="O5" s="136">
        <f>AF5*100/W5</f>
        <v>16.472759757470289</v>
      </c>
      <c r="P5" s="231">
        <f>AK5</f>
        <v>0</v>
      </c>
      <c r="Q5" s="232">
        <f>AE5</f>
        <v>0</v>
      </c>
      <c r="R5" s="232">
        <f>AF5</f>
        <v>78</v>
      </c>
      <c r="T5">
        <v>511</v>
      </c>
      <c r="U5">
        <v>7476</v>
      </c>
      <c r="V5" t="s">
        <v>249</v>
      </c>
      <c r="W5">
        <v>473.50900000000001</v>
      </c>
      <c r="X5">
        <v>240.476</v>
      </c>
      <c r="Y5">
        <v>1.9690000000000001</v>
      </c>
      <c r="Z5">
        <v>9.4510000000000005</v>
      </c>
      <c r="AA5">
        <v>28.513043</v>
      </c>
      <c r="AB5">
        <v>0.42998900000000001</v>
      </c>
      <c r="AC5">
        <v>9.1088799999999992</v>
      </c>
      <c r="AD5" s="1">
        <v>101</v>
      </c>
      <c r="AE5">
        <v>0</v>
      </c>
      <c r="AF5">
        <v>78</v>
      </c>
      <c r="AG5">
        <v>69</v>
      </c>
      <c r="AH5">
        <v>16.606750000000002</v>
      </c>
      <c r="AI5">
        <v>123.5</v>
      </c>
      <c r="AJ5">
        <v>0</v>
      </c>
      <c r="AK5">
        <v>0</v>
      </c>
      <c r="AL5">
        <v>0</v>
      </c>
      <c r="AM5" t="s">
        <v>250</v>
      </c>
      <c r="AN5" t="s">
        <v>459</v>
      </c>
      <c r="AO5">
        <v>284.04899999999998</v>
      </c>
      <c r="AR5" t="s">
        <v>119</v>
      </c>
      <c r="AS5" t="s">
        <v>120</v>
      </c>
      <c r="AT5" t="s">
        <v>218</v>
      </c>
      <c r="AU5" t="s">
        <v>249</v>
      </c>
      <c r="AV5" t="s">
        <v>48</v>
      </c>
      <c r="AW5">
        <v>3</v>
      </c>
      <c r="BB5">
        <v>0.98737707942193287</v>
      </c>
      <c r="BC5" t="s">
        <v>66</v>
      </c>
      <c r="BF5" t="s">
        <v>119</v>
      </c>
      <c r="BG5" t="s">
        <v>120</v>
      </c>
      <c r="BH5" t="s">
        <v>249</v>
      </c>
      <c r="BI5">
        <v>7476</v>
      </c>
      <c r="BJ5">
        <v>3</v>
      </c>
      <c r="BK5" t="s">
        <v>218</v>
      </c>
      <c r="BL5" t="s">
        <v>211</v>
      </c>
      <c r="BM5">
        <v>0.98737707942193287</v>
      </c>
      <c r="BN5" t="s">
        <v>66</v>
      </c>
      <c r="BO5" t="s">
        <v>179</v>
      </c>
      <c r="BP5">
        <v>473.50899999999996</v>
      </c>
    </row>
    <row r="6" spans="1:68" ht="16.5" x14ac:dyDescent="0.25">
      <c r="A6" s="277" t="str">
        <f t="shared" ref="A6:A7" si="0">BF6</f>
        <v>미추홀교통</v>
      </c>
      <c r="B6" s="110" t="str">
        <f t="shared" ref="B6:B7" si="1">BH6</f>
        <v>강응도</v>
      </c>
      <c r="C6" s="111" t="str">
        <f t="shared" ref="C6:C7" si="2">BN6</f>
        <v>D</v>
      </c>
      <c r="D6" s="112">
        <f t="shared" ref="D6:D7" si="3">BM6</f>
        <v>0.80925556240523089</v>
      </c>
      <c r="E6" s="113">
        <f t="shared" ref="E6:E7" si="4">U6</f>
        <v>6592</v>
      </c>
      <c r="F6" s="114" t="str">
        <f t="shared" ref="F6:F7" si="5">BG6</f>
        <v>76</v>
      </c>
      <c r="G6" s="115" t="str">
        <f t="shared" ref="G6:G7" si="6">BK6</f>
        <v>70바2745</v>
      </c>
      <c r="H6" s="116">
        <f t="shared" ref="H6:H7" si="7">BJ6</f>
        <v>2</v>
      </c>
      <c r="I6" s="117">
        <f t="shared" ref="I6:I7" si="8">BP6</f>
        <v>2499.7129999999997</v>
      </c>
      <c r="J6" s="118">
        <f t="shared" ref="J6:J7" si="9">AB6/AA6</f>
        <v>3.7947970696785911E-2</v>
      </c>
      <c r="K6" s="118">
        <f t="shared" ref="K6:K7" si="10">AC6/AA6</f>
        <v>0.275915490878759</v>
      </c>
      <c r="L6" s="118">
        <f t="shared" ref="L6:L7" si="11">AD6/I6</f>
        <v>0.27123113733456605</v>
      </c>
      <c r="M6" s="119">
        <f t="shared" ref="M6:M7" si="12">Z6</f>
        <v>7.6420000000000003</v>
      </c>
      <c r="N6" s="120">
        <f t="shared" ref="N6:N7" si="13">AE6*100/W6</f>
        <v>0.24002755516333274</v>
      </c>
      <c r="O6" s="120">
        <f t="shared" ref="O6" si="14">AF6*100/W6</f>
        <v>7.440854210063315</v>
      </c>
      <c r="P6" s="233">
        <f t="shared" ref="P6:P7" si="15">AK6</f>
        <v>6</v>
      </c>
      <c r="Q6" s="234">
        <f t="shared" ref="Q6:Q7" si="16">AE6</f>
        <v>6</v>
      </c>
      <c r="R6" s="234">
        <f t="shared" ref="R6:R7" si="17">AF6</f>
        <v>186</v>
      </c>
      <c r="T6">
        <v>511</v>
      </c>
      <c r="U6">
        <v>6592</v>
      </c>
      <c r="V6" t="s">
        <v>252</v>
      </c>
      <c r="W6">
        <v>2499.7130000000002</v>
      </c>
      <c r="X6">
        <v>1029.8019999999999</v>
      </c>
      <c r="Y6">
        <v>2.427</v>
      </c>
      <c r="Z6">
        <v>7.6420000000000003</v>
      </c>
      <c r="AA6">
        <v>160.08605700000001</v>
      </c>
      <c r="AB6">
        <v>6.0749409999999999</v>
      </c>
      <c r="AC6">
        <v>44.170223</v>
      </c>
      <c r="AD6" s="1">
        <v>678</v>
      </c>
      <c r="AE6">
        <v>6</v>
      </c>
      <c r="AF6">
        <v>186</v>
      </c>
      <c r="AG6">
        <v>77</v>
      </c>
      <c r="AH6">
        <v>15.614807000000001</v>
      </c>
      <c r="AI6">
        <v>706.7</v>
      </c>
      <c r="AJ6">
        <v>0</v>
      </c>
      <c r="AK6">
        <v>6</v>
      </c>
      <c r="AL6">
        <v>898</v>
      </c>
      <c r="AM6" t="s">
        <v>253</v>
      </c>
      <c r="AN6" t="s">
        <v>460</v>
      </c>
      <c r="AO6">
        <v>2334.7669999999998</v>
      </c>
      <c r="AR6" t="s">
        <v>119</v>
      </c>
      <c r="AS6" t="s">
        <v>122</v>
      </c>
      <c r="AT6" t="s">
        <v>247</v>
      </c>
      <c r="AU6" t="s">
        <v>252</v>
      </c>
      <c r="AV6" t="s">
        <v>48</v>
      </c>
      <c r="AW6">
        <v>2</v>
      </c>
      <c r="BB6">
        <v>0.80925556240523089</v>
      </c>
      <c r="BC6" t="s">
        <v>67</v>
      </c>
      <c r="BF6" t="s">
        <v>119</v>
      </c>
      <c r="BG6" t="s">
        <v>122</v>
      </c>
      <c r="BH6" t="s">
        <v>252</v>
      </c>
      <c r="BI6">
        <v>6592</v>
      </c>
      <c r="BJ6">
        <v>2</v>
      </c>
      <c r="BK6" t="s">
        <v>247</v>
      </c>
      <c r="BL6" t="s">
        <v>243</v>
      </c>
      <c r="BM6">
        <v>0.80925556240523089</v>
      </c>
      <c r="BN6" t="s">
        <v>67</v>
      </c>
      <c r="BO6" t="s">
        <v>180</v>
      </c>
      <c r="BP6">
        <v>2499.7129999999997</v>
      </c>
    </row>
    <row r="7" spans="1:68" ht="16.5" x14ac:dyDescent="0.25">
      <c r="A7" s="276" t="str">
        <f t="shared" si="0"/>
        <v>미추홀교통</v>
      </c>
      <c r="B7" s="126" t="str">
        <f t="shared" si="1"/>
        <v>강장묵</v>
      </c>
      <c r="C7" s="127" t="str">
        <f t="shared" si="2"/>
        <v>D</v>
      </c>
      <c r="D7" s="128">
        <f t="shared" si="3"/>
        <v>0.81933333333333336</v>
      </c>
      <c r="E7" s="129">
        <f t="shared" si="4"/>
        <v>7492</v>
      </c>
      <c r="F7" s="130" t="str">
        <f t="shared" si="5"/>
        <v>76</v>
      </c>
      <c r="G7" s="131" t="str">
        <f t="shared" si="6"/>
        <v>70바2764</v>
      </c>
      <c r="H7" s="132">
        <f t="shared" si="7"/>
        <v>1</v>
      </c>
      <c r="I7" s="133">
        <f t="shared" si="8"/>
        <v>2650.181</v>
      </c>
      <c r="J7" s="134">
        <f t="shared" si="9"/>
        <v>8.1703646061587233E-3</v>
      </c>
      <c r="K7" s="134">
        <f t="shared" si="10"/>
        <v>0.2838052880765537</v>
      </c>
      <c r="L7" s="134">
        <f t="shared" si="11"/>
        <v>0.23734227964052265</v>
      </c>
      <c r="M7" s="135">
        <f t="shared" si="12"/>
        <v>8.875</v>
      </c>
      <c r="N7" s="136">
        <f t="shared" si="13"/>
        <v>0.75466543605889558</v>
      </c>
      <c r="O7" s="136">
        <v>70</v>
      </c>
      <c r="P7" s="231">
        <f t="shared" si="15"/>
        <v>1</v>
      </c>
      <c r="Q7" s="232">
        <f t="shared" si="16"/>
        <v>20</v>
      </c>
      <c r="R7" s="232">
        <f t="shared" si="17"/>
        <v>103</v>
      </c>
      <c r="T7">
        <v>511</v>
      </c>
      <c r="U7">
        <v>7492</v>
      </c>
      <c r="V7" t="s">
        <v>254</v>
      </c>
      <c r="W7">
        <v>2650.181</v>
      </c>
      <c r="X7">
        <v>1078.2439999999999</v>
      </c>
      <c r="Y7">
        <v>2.4580000000000002</v>
      </c>
      <c r="Z7">
        <v>8.875</v>
      </c>
      <c r="AA7">
        <v>155.40077600000001</v>
      </c>
      <c r="AB7">
        <v>1.2696810000000001</v>
      </c>
      <c r="AC7">
        <v>44.103561999999997</v>
      </c>
      <c r="AD7" s="1">
        <v>629</v>
      </c>
      <c r="AE7">
        <v>20</v>
      </c>
      <c r="AF7">
        <v>103</v>
      </c>
      <c r="AG7">
        <v>70</v>
      </c>
      <c r="AH7">
        <v>17.053846</v>
      </c>
      <c r="AI7">
        <v>30.9</v>
      </c>
      <c r="AJ7">
        <v>0</v>
      </c>
      <c r="AK7">
        <v>1</v>
      </c>
      <c r="AL7">
        <v>138</v>
      </c>
      <c r="AM7" t="s">
        <v>255</v>
      </c>
      <c r="AN7" t="s">
        <v>461</v>
      </c>
      <c r="AO7">
        <v>2650.181</v>
      </c>
      <c r="AR7" t="s">
        <v>119</v>
      </c>
      <c r="AS7" t="s">
        <v>122</v>
      </c>
      <c r="AT7" t="s">
        <v>248</v>
      </c>
      <c r="AU7" t="s">
        <v>254</v>
      </c>
      <c r="AV7" t="s">
        <v>48</v>
      </c>
      <c r="AW7">
        <v>1</v>
      </c>
      <c r="BB7">
        <v>0.81933333333333336</v>
      </c>
      <c r="BC7" t="s">
        <v>67</v>
      </c>
      <c r="BF7" t="s">
        <v>119</v>
      </c>
      <c r="BG7" t="s">
        <v>122</v>
      </c>
      <c r="BH7" t="s">
        <v>254</v>
      </c>
      <c r="BI7">
        <v>7492</v>
      </c>
      <c r="BJ7">
        <v>1</v>
      </c>
      <c r="BK7" t="s">
        <v>248</v>
      </c>
      <c r="BL7" t="s">
        <v>176</v>
      </c>
      <c r="BM7">
        <v>0.81933333333333336</v>
      </c>
      <c r="BN7" t="s">
        <v>67</v>
      </c>
      <c r="BO7" t="s">
        <v>180</v>
      </c>
      <c r="BP7">
        <v>2650.181</v>
      </c>
    </row>
    <row r="8" spans="1:68" ht="16.5" x14ac:dyDescent="0.25">
      <c r="A8" s="277" t="str">
        <f t="shared" ref="A8:A24" si="18">BF8</f>
        <v>미추홀교통</v>
      </c>
      <c r="B8" s="110" t="str">
        <f t="shared" ref="B8:B24" si="19">BH8</f>
        <v>강태경</v>
      </c>
      <c r="C8" s="111" t="str">
        <f t="shared" ref="C8:C24" si="20">BN8</f>
        <v>C</v>
      </c>
      <c r="D8" s="112">
        <f t="shared" ref="D8:D24" si="21">BM8</f>
        <v>0.87528234194806032</v>
      </c>
      <c r="E8" s="113">
        <f t="shared" ref="E8:E24" si="22">U8</f>
        <v>8951</v>
      </c>
      <c r="F8" s="114" t="str">
        <f t="shared" ref="F8:F24" si="23">BG8</f>
        <v>12</v>
      </c>
      <c r="G8" s="115" t="str">
        <f t="shared" ref="G8:G24" si="24">BK8</f>
        <v>70바2777</v>
      </c>
      <c r="H8" s="116">
        <f t="shared" ref="H8:H24" si="25">BJ8</f>
        <v>13</v>
      </c>
      <c r="I8" s="117">
        <f t="shared" ref="I8:I24" si="26">BP8</f>
        <v>1987.8749999999998</v>
      </c>
      <c r="J8" s="118">
        <f t="shared" ref="J8:J24" si="27">AB8/AA8</f>
        <v>2.4453539121778872E-2</v>
      </c>
      <c r="K8" s="118">
        <f t="shared" ref="K8:K24" si="28">AC8/AA8</f>
        <v>0.35836215374148006</v>
      </c>
      <c r="L8" s="118">
        <f t="shared" ref="L8:L24" si="29">AD8/I8</f>
        <v>0.18814060240206251</v>
      </c>
      <c r="M8" s="119">
        <f t="shared" ref="M8:M24" si="30">Z8</f>
        <v>11.42</v>
      </c>
      <c r="N8" s="120">
        <f t="shared" ref="N8:N24" si="31">AE8*100/W8</f>
        <v>5.0304973904294788E-2</v>
      </c>
      <c r="O8" s="120">
        <f t="shared" ref="O8:O24" si="32">AF8*100/W8</f>
        <v>9.4070301201031246</v>
      </c>
      <c r="P8" s="233">
        <f t="shared" ref="P8:P24" si="33">AK8</f>
        <v>16</v>
      </c>
      <c r="Q8" s="234">
        <f t="shared" ref="Q8:Q24" si="34">AE8</f>
        <v>1</v>
      </c>
      <c r="R8" s="234">
        <f t="shared" ref="R8:R24" si="35">AF8</f>
        <v>187</v>
      </c>
      <c r="T8">
        <v>511</v>
      </c>
      <c r="U8">
        <v>8951</v>
      </c>
      <c r="V8" t="s">
        <v>256</v>
      </c>
      <c r="W8">
        <v>1987.875</v>
      </c>
      <c r="X8">
        <v>1138.827</v>
      </c>
      <c r="Y8">
        <v>1.746</v>
      </c>
      <c r="Z8">
        <v>11.42</v>
      </c>
      <c r="AA8">
        <v>131.18857700000001</v>
      </c>
      <c r="AB8">
        <v>3.2080250000000001</v>
      </c>
      <c r="AC8">
        <v>47.013021000000002</v>
      </c>
      <c r="AD8" s="1">
        <v>374</v>
      </c>
      <c r="AE8">
        <v>1</v>
      </c>
      <c r="AF8">
        <v>187</v>
      </c>
      <c r="AG8">
        <v>70</v>
      </c>
      <c r="AH8">
        <v>15.152805000000001</v>
      </c>
      <c r="AI8">
        <v>321.2</v>
      </c>
      <c r="AJ8">
        <v>0</v>
      </c>
      <c r="AK8">
        <v>16</v>
      </c>
      <c r="AL8">
        <v>1932</v>
      </c>
      <c r="AM8" t="s">
        <v>257</v>
      </c>
      <c r="AN8" t="s">
        <v>462</v>
      </c>
      <c r="AO8">
        <v>330.029</v>
      </c>
      <c r="AR8" t="s">
        <v>119</v>
      </c>
      <c r="AS8" t="s">
        <v>120</v>
      </c>
      <c r="AT8" t="s">
        <v>223</v>
      </c>
      <c r="AU8" t="s">
        <v>256</v>
      </c>
      <c r="AV8" t="s">
        <v>48</v>
      </c>
      <c r="AW8">
        <v>13</v>
      </c>
      <c r="BB8">
        <v>0.87528234194806032</v>
      </c>
      <c r="BC8" t="s">
        <v>69</v>
      </c>
      <c r="BF8" t="s">
        <v>119</v>
      </c>
      <c r="BG8" t="s">
        <v>120</v>
      </c>
      <c r="BH8" t="s">
        <v>256</v>
      </c>
      <c r="BI8">
        <v>8951</v>
      </c>
      <c r="BJ8">
        <v>13</v>
      </c>
      <c r="BK8" t="s">
        <v>223</v>
      </c>
      <c r="BL8" t="s">
        <v>212</v>
      </c>
      <c r="BM8">
        <v>0.87528234194806032</v>
      </c>
      <c r="BN8" t="s">
        <v>69</v>
      </c>
      <c r="BO8" t="s">
        <v>178</v>
      </c>
      <c r="BP8">
        <v>1987.8749999999998</v>
      </c>
    </row>
    <row r="9" spans="1:68" ht="16.5" x14ac:dyDescent="0.25">
      <c r="A9" s="276" t="str">
        <f t="shared" si="18"/>
        <v>미추홀교통</v>
      </c>
      <c r="B9" s="126" t="str">
        <f t="shared" si="19"/>
        <v>강학수</v>
      </c>
      <c r="C9" s="127" t="str">
        <f t="shared" si="20"/>
        <v>C</v>
      </c>
      <c r="D9" s="128">
        <f t="shared" si="21"/>
        <v>0.88919723062693035</v>
      </c>
      <c r="E9" s="129">
        <f t="shared" si="22"/>
        <v>4400</v>
      </c>
      <c r="F9" s="130" t="str">
        <f t="shared" si="23"/>
        <v>12</v>
      </c>
      <c r="G9" s="131" t="str">
        <f t="shared" si="24"/>
        <v>70바2670</v>
      </c>
      <c r="H9" s="132">
        <f t="shared" si="25"/>
        <v>2</v>
      </c>
      <c r="I9" s="133">
        <f t="shared" si="26"/>
        <v>1913.61</v>
      </c>
      <c r="J9" s="134">
        <f t="shared" si="27"/>
        <v>2.6503064844548993E-2</v>
      </c>
      <c r="K9" s="134">
        <f t="shared" si="28"/>
        <v>0.35845896656401482</v>
      </c>
      <c r="L9" s="134">
        <f t="shared" si="29"/>
        <v>0.22209332100062187</v>
      </c>
      <c r="M9" s="135">
        <f t="shared" si="30"/>
        <v>13.272</v>
      </c>
      <c r="N9" s="136">
        <f t="shared" si="31"/>
        <v>0.2090290080005853</v>
      </c>
      <c r="O9" s="136">
        <f t="shared" si="32"/>
        <v>34.48978632009657</v>
      </c>
      <c r="P9" s="231">
        <f t="shared" si="33"/>
        <v>15</v>
      </c>
      <c r="Q9" s="232">
        <f t="shared" si="34"/>
        <v>4</v>
      </c>
      <c r="R9" s="232">
        <f t="shared" si="35"/>
        <v>660</v>
      </c>
      <c r="T9">
        <v>511</v>
      </c>
      <c r="U9">
        <v>4400</v>
      </c>
      <c r="V9" t="s">
        <v>258</v>
      </c>
      <c r="W9">
        <v>1913.61</v>
      </c>
      <c r="X9">
        <v>1076.5329999999999</v>
      </c>
      <c r="Y9">
        <v>1.778</v>
      </c>
      <c r="Z9">
        <v>13.272</v>
      </c>
      <c r="AA9">
        <v>113.86385</v>
      </c>
      <c r="AB9">
        <v>3.017741</v>
      </c>
      <c r="AC9">
        <v>40.815517999999997</v>
      </c>
      <c r="AD9" s="1">
        <v>425</v>
      </c>
      <c r="AE9">
        <v>4</v>
      </c>
      <c r="AF9">
        <v>660</v>
      </c>
      <c r="AG9">
        <v>72</v>
      </c>
      <c r="AH9">
        <v>16.806124000000001</v>
      </c>
      <c r="AI9">
        <v>959.6</v>
      </c>
      <c r="AJ9">
        <v>0</v>
      </c>
      <c r="AK9">
        <v>15</v>
      </c>
      <c r="AL9">
        <v>3453</v>
      </c>
      <c r="AM9" t="s">
        <v>259</v>
      </c>
      <c r="AN9" t="s">
        <v>463</v>
      </c>
      <c r="AO9">
        <v>1848.5989999999999</v>
      </c>
      <c r="AR9" t="s">
        <v>119</v>
      </c>
      <c r="AS9" t="s">
        <v>120</v>
      </c>
      <c r="AT9" t="s">
        <v>212</v>
      </c>
      <c r="AU9" t="s">
        <v>258</v>
      </c>
      <c r="AV9" t="s">
        <v>48</v>
      </c>
      <c r="AW9">
        <v>2</v>
      </c>
      <c r="BB9">
        <v>0.88919723062693035</v>
      </c>
      <c r="BC9" t="s">
        <v>69</v>
      </c>
      <c r="BF9" t="s">
        <v>119</v>
      </c>
      <c r="BG9" t="s">
        <v>120</v>
      </c>
      <c r="BH9" t="s">
        <v>258</v>
      </c>
      <c r="BI9">
        <v>4400</v>
      </c>
      <c r="BJ9">
        <v>2</v>
      </c>
      <c r="BK9" t="s">
        <v>212</v>
      </c>
      <c r="BL9" t="s">
        <v>205</v>
      </c>
      <c r="BM9">
        <v>0.88919723062693035</v>
      </c>
      <c r="BN9" t="s">
        <v>69</v>
      </c>
      <c r="BO9" t="s">
        <v>178</v>
      </c>
      <c r="BP9">
        <v>1913.61</v>
      </c>
    </row>
    <row r="10" spans="1:68" ht="16.5" x14ac:dyDescent="0.25">
      <c r="A10" s="277" t="str">
        <f t="shared" si="18"/>
        <v>미추홀교통</v>
      </c>
      <c r="B10" s="110" t="str">
        <f t="shared" si="19"/>
        <v>고광석</v>
      </c>
      <c r="C10" s="111" t="str">
        <f t="shared" si="20"/>
        <v>C</v>
      </c>
      <c r="D10" s="112">
        <f t="shared" si="21"/>
        <v>0.89049999999999996</v>
      </c>
      <c r="E10" s="113">
        <f t="shared" si="22"/>
        <v>6818</v>
      </c>
      <c r="F10" s="114" t="str">
        <f t="shared" si="23"/>
        <v>12</v>
      </c>
      <c r="G10" s="115" t="str">
        <f t="shared" si="24"/>
        <v>70바2691</v>
      </c>
      <c r="H10" s="116">
        <f t="shared" si="25"/>
        <v>1</v>
      </c>
      <c r="I10" s="117">
        <f t="shared" si="26"/>
        <v>1911.299</v>
      </c>
      <c r="J10" s="118">
        <f t="shared" si="27"/>
        <v>3.6559256917880235E-3</v>
      </c>
      <c r="K10" s="118">
        <f t="shared" si="28"/>
        <v>0.38014410882442262</v>
      </c>
      <c r="L10" s="118">
        <f t="shared" si="29"/>
        <v>6.6970160084842828E-2</v>
      </c>
      <c r="M10" s="119">
        <f t="shared" si="30"/>
        <v>10.993</v>
      </c>
      <c r="N10" s="120">
        <f t="shared" si="31"/>
        <v>0.10464087513256691</v>
      </c>
      <c r="O10" s="120">
        <f t="shared" si="32"/>
        <v>7.5864634471111012</v>
      </c>
      <c r="P10" s="233">
        <f t="shared" si="33"/>
        <v>17</v>
      </c>
      <c r="Q10" s="234">
        <f t="shared" si="34"/>
        <v>2</v>
      </c>
      <c r="R10" s="234">
        <f t="shared" si="35"/>
        <v>145</v>
      </c>
      <c r="T10">
        <v>511</v>
      </c>
      <c r="U10">
        <v>6818</v>
      </c>
      <c r="V10" t="s">
        <v>260</v>
      </c>
      <c r="W10">
        <v>1911.299</v>
      </c>
      <c r="X10">
        <v>1072.8720000000001</v>
      </c>
      <c r="Y10">
        <v>1.7809999999999999</v>
      </c>
      <c r="Z10">
        <v>10.993</v>
      </c>
      <c r="AA10">
        <v>124.82830300000001</v>
      </c>
      <c r="AB10">
        <v>0.45636300000000002</v>
      </c>
      <c r="AC10">
        <v>47.452744000000003</v>
      </c>
      <c r="AD10" s="1">
        <v>128</v>
      </c>
      <c r="AE10">
        <v>2</v>
      </c>
      <c r="AF10">
        <v>145</v>
      </c>
      <c r="AG10">
        <v>82</v>
      </c>
      <c r="AH10">
        <v>15.311423</v>
      </c>
      <c r="AI10">
        <v>774.6</v>
      </c>
      <c r="AJ10">
        <v>0</v>
      </c>
      <c r="AK10">
        <v>17</v>
      </c>
      <c r="AL10">
        <v>4305</v>
      </c>
      <c r="AM10" t="s">
        <v>261</v>
      </c>
      <c r="AN10" t="s">
        <v>464</v>
      </c>
      <c r="AO10">
        <v>1911.299</v>
      </c>
      <c r="AR10" t="s">
        <v>119</v>
      </c>
      <c r="AS10" t="s">
        <v>120</v>
      </c>
      <c r="AT10" t="s">
        <v>214</v>
      </c>
      <c r="AU10" t="s">
        <v>260</v>
      </c>
      <c r="AV10" t="s">
        <v>48</v>
      </c>
      <c r="AW10">
        <v>1</v>
      </c>
      <c r="BB10">
        <v>0.89049999999999996</v>
      </c>
      <c r="BC10" t="s">
        <v>69</v>
      </c>
      <c r="BF10" t="s">
        <v>119</v>
      </c>
      <c r="BG10" t="s">
        <v>120</v>
      </c>
      <c r="BH10" t="s">
        <v>260</v>
      </c>
      <c r="BI10">
        <v>6818</v>
      </c>
      <c r="BJ10">
        <v>1</v>
      </c>
      <c r="BK10" t="s">
        <v>214</v>
      </c>
      <c r="BL10" t="s">
        <v>176</v>
      </c>
      <c r="BM10">
        <v>0.89049999999999996</v>
      </c>
      <c r="BN10" t="s">
        <v>69</v>
      </c>
      <c r="BO10" t="s">
        <v>178</v>
      </c>
      <c r="BP10">
        <v>1911.299</v>
      </c>
    </row>
    <row r="11" spans="1:68" ht="16.5" x14ac:dyDescent="0.25">
      <c r="A11" s="276" t="str">
        <f t="shared" si="18"/>
        <v>미추홀교통</v>
      </c>
      <c r="B11" s="126" t="str">
        <f t="shared" si="19"/>
        <v>권용호</v>
      </c>
      <c r="C11" s="127" t="str">
        <f t="shared" si="20"/>
        <v>F</v>
      </c>
      <c r="D11" s="128">
        <f t="shared" si="21"/>
        <v>0.78884615384615386</v>
      </c>
      <c r="E11" s="129">
        <f t="shared" si="22"/>
        <v>2273</v>
      </c>
      <c r="F11" s="130" t="str">
        <f t="shared" si="23"/>
        <v>75</v>
      </c>
      <c r="G11" s="131" t="str">
        <f t="shared" si="24"/>
        <v>70바2760</v>
      </c>
      <c r="H11" s="132">
        <f t="shared" si="25"/>
        <v>1</v>
      </c>
      <c r="I11" s="133">
        <f t="shared" si="26"/>
        <v>783.51</v>
      </c>
      <c r="J11" s="134">
        <f t="shared" si="27"/>
        <v>1.8252009001445559E-2</v>
      </c>
      <c r="K11" s="134">
        <f t="shared" si="28"/>
        <v>0.35941529830723923</v>
      </c>
      <c r="L11" s="134">
        <f t="shared" si="29"/>
        <v>0.17995941340889077</v>
      </c>
      <c r="M11" s="135">
        <f t="shared" si="30"/>
        <v>9.6850000000000005</v>
      </c>
      <c r="N11" s="136">
        <f t="shared" si="31"/>
        <v>0</v>
      </c>
      <c r="O11" s="136">
        <f t="shared" si="32"/>
        <v>3.0631389516406937</v>
      </c>
      <c r="P11" s="231">
        <f t="shared" si="33"/>
        <v>3</v>
      </c>
      <c r="Q11" s="232">
        <f t="shared" si="34"/>
        <v>0</v>
      </c>
      <c r="R11" s="232">
        <f t="shared" si="35"/>
        <v>24</v>
      </c>
      <c r="T11">
        <v>511</v>
      </c>
      <c r="U11">
        <v>2273</v>
      </c>
      <c r="V11" t="s">
        <v>262</v>
      </c>
      <c r="W11">
        <v>783.51</v>
      </c>
      <c r="X11">
        <v>382.01</v>
      </c>
      <c r="Y11">
        <v>2.0510000000000002</v>
      </c>
      <c r="Z11">
        <v>9.6850000000000005</v>
      </c>
      <c r="AA11">
        <v>47.467486999999998</v>
      </c>
      <c r="AB11">
        <v>0.86637699999999995</v>
      </c>
      <c r="AC11">
        <v>17.060541000000001</v>
      </c>
      <c r="AD11" s="1">
        <v>141</v>
      </c>
      <c r="AE11">
        <v>0</v>
      </c>
      <c r="AF11">
        <v>24</v>
      </c>
      <c r="AG11">
        <v>65</v>
      </c>
      <c r="AH11">
        <v>16.506245</v>
      </c>
      <c r="AI11">
        <v>43.2</v>
      </c>
      <c r="AJ11">
        <v>0</v>
      </c>
      <c r="AK11">
        <v>3</v>
      </c>
      <c r="AL11">
        <v>584</v>
      </c>
      <c r="AM11" t="s">
        <v>263</v>
      </c>
      <c r="AN11" t="s">
        <v>465</v>
      </c>
      <c r="AO11">
        <v>783.51</v>
      </c>
      <c r="AR11" t="s">
        <v>119</v>
      </c>
      <c r="AS11" t="s">
        <v>121</v>
      </c>
      <c r="AT11" t="s">
        <v>228</v>
      </c>
      <c r="AU11" t="s">
        <v>262</v>
      </c>
      <c r="AV11" t="s">
        <v>48</v>
      </c>
      <c r="AW11">
        <v>1</v>
      </c>
      <c r="BB11">
        <v>0.78884615384615386</v>
      </c>
      <c r="BC11" t="s">
        <v>70</v>
      </c>
      <c r="BF11" t="s">
        <v>119</v>
      </c>
      <c r="BG11" t="s">
        <v>121</v>
      </c>
      <c r="BH11" t="s">
        <v>262</v>
      </c>
      <c r="BI11">
        <v>2273</v>
      </c>
      <c r="BJ11">
        <v>1</v>
      </c>
      <c r="BK11" t="s">
        <v>228</v>
      </c>
      <c r="BL11" t="s">
        <v>176</v>
      </c>
      <c r="BM11">
        <v>0.78884615384615386</v>
      </c>
      <c r="BN11" t="s">
        <v>70</v>
      </c>
      <c r="BO11" t="s">
        <v>189</v>
      </c>
      <c r="BP11">
        <v>783.51</v>
      </c>
    </row>
    <row r="12" spans="1:68" ht="16.5" x14ac:dyDescent="0.25">
      <c r="A12" s="277" t="str">
        <f t="shared" si="18"/>
        <v>미추홀교통</v>
      </c>
      <c r="B12" s="110" t="str">
        <f t="shared" si="19"/>
        <v>길득종</v>
      </c>
      <c r="C12" s="111" t="str">
        <f t="shared" si="20"/>
        <v>C</v>
      </c>
      <c r="D12" s="112">
        <f t="shared" si="21"/>
        <v>0.85417391120256181</v>
      </c>
      <c r="E12" s="113">
        <f t="shared" si="22"/>
        <v>106</v>
      </c>
      <c r="F12" s="114" t="str">
        <f t="shared" si="23"/>
        <v>12</v>
      </c>
      <c r="G12" s="115" t="str">
        <f t="shared" si="24"/>
        <v>70바2777</v>
      </c>
      <c r="H12" s="116">
        <f t="shared" si="25"/>
        <v>3</v>
      </c>
      <c r="I12" s="117">
        <f t="shared" si="26"/>
        <v>1464.299</v>
      </c>
      <c r="J12" s="118">
        <f t="shared" si="27"/>
        <v>1.7196963509496069E-2</v>
      </c>
      <c r="K12" s="118">
        <f t="shared" si="28"/>
        <v>0.37244142079552001</v>
      </c>
      <c r="L12" s="118">
        <f t="shared" si="29"/>
        <v>0.16185219002403198</v>
      </c>
      <c r="M12" s="119">
        <f t="shared" si="30"/>
        <v>13.271000000000001</v>
      </c>
      <c r="N12" s="120">
        <f t="shared" si="31"/>
        <v>0.34146031650639658</v>
      </c>
      <c r="O12" s="120">
        <f t="shared" si="32"/>
        <v>23.560761838941364</v>
      </c>
      <c r="P12" s="233">
        <f t="shared" si="33"/>
        <v>6</v>
      </c>
      <c r="Q12" s="234">
        <f t="shared" si="34"/>
        <v>5</v>
      </c>
      <c r="R12" s="234">
        <f t="shared" si="35"/>
        <v>345</v>
      </c>
      <c r="T12">
        <v>511</v>
      </c>
      <c r="U12">
        <v>106</v>
      </c>
      <c r="V12" t="s">
        <v>264</v>
      </c>
      <c r="W12">
        <v>1464.299</v>
      </c>
      <c r="X12">
        <v>857.86400000000003</v>
      </c>
      <c r="Y12">
        <v>1.7070000000000001</v>
      </c>
      <c r="Z12">
        <v>13.271000000000001</v>
      </c>
      <c r="AA12">
        <v>89.452477999999999</v>
      </c>
      <c r="AB12">
        <v>1.538311</v>
      </c>
      <c r="AC12">
        <v>33.315807999999997</v>
      </c>
      <c r="AD12" s="1">
        <v>237</v>
      </c>
      <c r="AE12">
        <v>5</v>
      </c>
      <c r="AF12">
        <v>345</v>
      </c>
      <c r="AG12">
        <v>77</v>
      </c>
      <c r="AH12">
        <v>16.369574</v>
      </c>
      <c r="AI12">
        <v>2237.3000000000002</v>
      </c>
      <c r="AJ12">
        <v>0</v>
      </c>
      <c r="AK12">
        <v>6</v>
      </c>
      <c r="AL12">
        <v>1443</v>
      </c>
      <c r="AM12" t="s">
        <v>265</v>
      </c>
      <c r="AN12" t="s">
        <v>466</v>
      </c>
      <c r="AO12">
        <v>1324.0930000000001</v>
      </c>
      <c r="AR12" t="s">
        <v>119</v>
      </c>
      <c r="AS12" t="s">
        <v>120</v>
      </c>
      <c r="AT12" t="s">
        <v>223</v>
      </c>
      <c r="AU12" t="s">
        <v>264</v>
      </c>
      <c r="AV12" t="s">
        <v>48</v>
      </c>
      <c r="AW12">
        <v>3</v>
      </c>
      <c r="BB12">
        <v>0.85417391120256181</v>
      </c>
      <c r="BC12" t="s">
        <v>69</v>
      </c>
      <c r="BF12" t="s">
        <v>119</v>
      </c>
      <c r="BG12" t="s">
        <v>120</v>
      </c>
      <c r="BH12" t="s">
        <v>264</v>
      </c>
      <c r="BI12">
        <v>106</v>
      </c>
      <c r="BJ12">
        <v>3</v>
      </c>
      <c r="BK12" t="s">
        <v>223</v>
      </c>
      <c r="BL12" t="s">
        <v>200</v>
      </c>
      <c r="BM12">
        <v>0.85417391120256181</v>
      </c>
      <c r="BN12" t="s">
        <v>69</v>
      </c>
      <c r="BO12" t="s">
        <v>178</v>
      </c>
      <c r="BP12">
        <v>1464.299</v>
      </c>
    </row>
    <row r="13" spans="1:68" ht="16.5" x14ac:dyDescent="0.25">
      <c r="A13" s="276" t="str">
        <f t="shared" si="18"/>
        <v>미추홀교통</v>
      </c>
      <c r="B13" s="126" t="str">
        <f t="shared" si="19"/>
        <v>김건호</v>
      </c>
      <c r="C13" s="127" t="str">
        <f t="shared" si="20"/>
        <v>C</v>
      </c>
      <c r="D13" s="128">
        <f t="shared" si="21"/>
        <v>0.86850000000000005</v>
      </c>
      <c r="E13" s="129">
        <f t="shared" si="22"/>
        <v>8009</v>
      </c>
      <c r="F13" s="130" t="str">
        <f t="shared" si="23"/>
        <v>12</v>
      </c>
      <c r="G13" s="131" t="str">
        <f t="shared" si="24"/>
        <v>70바2757</v>
      </c>
      <c r="H13" s="132">
        <f t="shared" si="25"/>
        <v>1</v>
      </c>
      <c r="I13" s="133">
        <f t="shared" si="26"/>
        <v>654.71400000000006</v>
      </c>
      <c r="J13" s="134">
        <f t="shared" si="27"/>
        <v>1.1727882004893816E-2</v>
      </c>
      <c r="K13" s="134">
        <f t="shared" si="28"/>
        <v>0.34588753877666006</v>
      </c>
      <c r="L13" s="134">
        <f t="shared" si="29"/>
        <v>0.19397782848694237</v>
      </c>
      <c r="M13" s="135">
        <f t="shared" si="30"/>
        <v>12.09</v>
      </c>
      <c r="N13" s="136">
        <f t="shared" si="31"/>
        <v>0.15160772411032797</v>
      </c>
      <c r="O13" s="136">
        <f t="shared" si="32"/>
        <v>5.4578780679718069</v>
      </c>
      <c r="P13" s="231">
        <f t="shared" si="33"/>
        <v>6</v>
      </c>
      <c r="Q13" s="232">
        <f t="shared" si="34"/>
        <v>1</v>
      </c>
      <c r="R13" s="232">
        <f t="shared" si="35"/>
        <v>36</v>
      </c>
      <c r="T13">
        <v>511</v>
      </c>
      <c r="U13">
        <v>8009</v>
      </c>
      <c r="V13" t="s">
        <v>266</v>
      </c>
      <c r="W13">
        <v>659.59699999999998</v>
      </c>
      <c r="X13">
        <v>379.93200000000002</v>
      </c>
      <c r="Y13">
        <v>1.736</v>
      </c>
      <c r="Z13">
        <v>12.09</v>
      </c>
      <c r="AA13">
        <v>37.208593999999998</v>
      </c>
      <c r="AB13">
        <v>0.43637799999999999</v>
      </c>
      <c r="AC13">
        <v>12.869989</v>
      </c>
      <c r="AD13" s="1">
        <v>127</v>
      </c>
      <c r="AE13">
        <v>1</v>
      </c>
      <c r="AF13">
        <v>36</v>
      </c>
      <c r="AG13">
        <v>75</v>
      </c>
      <c r="AH13">
        <v>17.727005999999999</v>
      </c>
      <c r="AI13">
        <v>339.2</v>
      </c>
      <c r="AJ13">
        <v>0</v>
      </c>
      <c r="AK13">
        <v>6</v>
      </c>
      <c r="AL13">
        <v>1197</v>
      </c>
      <c r="AM13" t="s">
        <v>267</v>
      </c>
      <c r="AN13" t="s">
        <v>467</v>
      </c>
      <c r="AO13">
        <v>654.71400000000006</v>
      </c>
      <c r="AR13" t="s">
        <v>119</v>
      </c>
      <c r="AS13" t="s">
        <v>120</v>
      </c>
      <c r="AT13" t="s">
        <v>216</v>
      </c>
      <c r="AU13" t="s">
        <v>266</v>
      </c>
      <c r="AV13" t="s">
        <v>48</v>
      </c>
      <c r="AW13">
        <v>1</v>
      </c>
      <c r="BB13">
        <v>0.86850000000000005</v>
      </c>
      <c r="BC13" t="s">
        <v>69</v>
      </c>
      <c r="BF13" t="s">
        <v>119</v>
      </c>
      <c r="BG13" t="s">
        <v>120</v>
      </c>
      <c r="BH13" t="s">
        <v>266</v>
      </c>
      <c r="BI13">
        <v>8009</v>
      </c>
      <c r="BJ13">
        <v>1</v>
      </c>
      <c r="BK13" t="s">
        <v>216</v>
      </c>
      <c r="BL13" t="s">
        <v>176</v>
      </c>
      <c r="BM13">
        <v>0.86850000000000005</v>
      </c>
      <c r="BN13" t="s">
        <v>69</v>
      </c>
      <c r="BO13" t="s">
        <v>178</v>
      </c>
      <c r="BP13">
        <v>654.71400000000006</v>
      </c>
    </row>
    <row r="14" spans="1:68" ht="16.5" x14ac:dyDescent="0.25">
      <c r="A14" s="277" t="str">
        <f t="shared" si="18"/>
        <v>미추홀교통</v>
      </c>
      <c r="B14" s="110" t="str">
        <f t="shared" si="19"/>
        <v>김경호</v>
      </c>
      <c r="C14" s="111" t="str">
        <f t="shared" si="20"/>
        <v>B</v>
      </c>
      <c r="D14" s="112">
        <f t="shared" si="21"/>
        <v>0.9043945067672654</v>
      </c>
      <c r="E14" s="113">
        <f t="shared" si="22"/>
        <v>7198</v>
      </c>
      <c r="F14" s="114" t="str">
        <f t="shared" si="23"/>
        <v>12</v>
      </c>
      <c r="G14" s="115" t="str">
        <f t="shared" si="24"/>
        <v>70바2643</v>
      </c>
      <c r="H14" s="116">
        <f t="shared" si="25"/>
        <v>2</v>
      </c>
      <c r="I14" s="117">
        <f t="shared" si="26"/>
        <v>1208.76</v>
      </c>
      <c r="J14" s="118">
        <f t="shared" si="27"/>
        <v>1.2503857535012448E-2</v>
      </c>
      <c r="K14" s="118">
        <f t="shared" si="28"/>
        <v>0.33556100671659322</v>
      </c>
      <c r="L14" s="118">
        <f t="shared" si="29"/>
        <v>0.21013269797147491</v>
      </c>
      <c r="M14" s="119">
        <f t="shared" si="30"/>
        <v>12.614000000000001</v>
      </c>
      <c r="N14" s="120">
        <f t="shared" si="31"/>
        <v>8.2729408650186964E-2</v>
      </c>
      <c r="O14" s="120">
        <f t="shared" si="32"/>
        <v>13.650352427280851</v>
      </c>
      <c r="P14" s="233">
        <f t="shared" si="33"/>
        <v>3</v>
      </c>
      <c r="Q14" s="234">
        <f t="shared" si="34"/>
        <v>1</v>
      </c>
      <c r="R14" s="234">
        <f t="shared" si="35"/>
        <v>165</v>
      </c>
      <c r="T14">
        <v>511</v>
      </c>
      <c r="U14">
        <v>7198</v>
      </c>
      <c r="V14" t="s">
        <v>268</v>
      </c>
      <c r="W14">
        <v>1208.76</v>
      </c>
      <c r="X14">
        <v>668.43799999999999</v>
      </c>
      <c r="Y14">
        <v>1.8080000000000001</v>
      </c>
      <c r="Z14">
        <v>12.614000000000001</v>
      </c>
      <c r="AA14">
        <v>70.443301000000005</v>
      </c>
      <c r="AB14">
        <v>0.88081299999999996</v>
      </c>
      <c r="AC14">
        <v>23.638024999999999</v>
      </c>
      <c r="AD14" s="1">
        <v>254</v>
      </c>
      <c r="AE14">
        <v>1</v>
      </c>
      <c r="AF14">
        <v>165</v>
      </c>
      <c r="AG14">
        <v>91</v>
      </c>
      <c r="AH14">
        <v>17.159331999999999</v>
      </c>
      <c r="AI14">
        <v>351.3</v>
      </c>
      <c r="AJ14">
        <v>3.3</v>
      </c>
      <c r="AK14">
        <v>3</v>
      </c>
      <c r="AL14">
        <v>443</v>
      </c>
      <c r="AM14" t="s">
        <v>269</v>
      </c>
      <c r="AN14" t="s">
        <v>468</v>
      </c>
      <c r="AO14">
        <v>1139.9659999999999</v>
      </c>
      <c r="AR14" t="s">
        <v>119</v>
      </c>
      <c r="AS14" t="s">
        <v>120</v>
      </c>
      <c r="AT14" t="s">
        <v>210</v>
      </c>
      <c r="AU14" t="s">
        <v>268</v>
      </c>
      <c r="AV14" t="s">
        <v>48</v>
      </c>
      <c r="AW14">
        <v>2</v>
      </c>
      <c r="BB14">
        <v>0.9043945067672654</v>
      </c>
      <c r="BC14" t="s">
        <v>68</v>
      </c>
      <c r="BF14" t="s">
        <v>119</v>
      </c>
      <c r="BG14" t="s">
        <v>120</v>
      </c>
      <c r="BH14" t="s">
        <v>268</v>
      </c>
      <c r="BI14">
        <v>7198</v>
      </c>
      <c r="BJ14">
        <v>2</v>
      </c>
      <c r="BK14" t="s">
        <v>210</v>
      </c>
      <c r="BL14" t="s">
        <v>223</v>
      </c>
      <c r="BM14">
        <v>0.9043945067672654</v>
      </c>
      <c r="BN14" t="s">
        <v>68</v>
      </c>
      <c r="BO14" t="s">
        <v>251</v>
      </c>
      <c r="BP14">
        <v>1208.76</v>
      </c>
    </row>
    <row r="15" spans="1:68" ht="16.5" x14ac:dyDescent="0.25">
      <c r="A15" s="276" t="str">
        <f t="shared" si="18"/>
        <v>미추홀교통</v>
      </c>
      <c r="B15" s="126" t="str">
        <f t="shared" si="19"/>
        <v>김광석</v>
      </c>
      <c r="C15" s="127" t="str">
        <f t="shared" si="20"/>
        <v>C</v>
      </c>
      <c r="D15" s="128">
        <f t="shared" si="21"/>
        <v>0.89120449645377131</v>
      </c>
      <c r="E15" s="129">
        <f t="shared" si="22"/>
        <v>8003</v>
      </c>
      <c r="F15" s="130" t="str">
        <f t="shared" si="23"/>
        <v>12</v>
      </c>
      <c r="G15" s="131" t="str">
        <f t="shared" si="24"/>
        <v>70바2670</v>
      </c>
      <c r="H15" s="132">
        <f t="shared" si="25"/>
        <v>6</v>
      </c>
      <c r="I15" s="133">
        <f t="shared" si="26"/>
        <v>547.76499999999999</v>
      </c>
      <c r="J15" s="134">
        <f t="shared" si="27"/>
        <v>1.6491520311540935E-2</v>
      </c>
      <c r="K15" s="134">
        <f t="shared" si="28"/>
        <v>0.36135633205103179</v>
      </c>
      <c r="L15" s="134">
        <f t="shared" si="29"/>
        <v>0.24645605323450751</v>
      </c>
      <c r="M15" s="135">
        <f t="shared" si="30"/>
        <v>12.398</v>
      </c>
      <c r="N15" s="136">
        <f t="shared" si="31"/>
        <v>0.1716169578148356</v>
      </c>
      <c r="O15" s="136">
        <f t="shared" si="32"/>
        <v>19.735950148706095</v>
      </c>
      <c r="P15" s="231">
        <f t="shared" si="33"/>
        <v>0</v>
      </c>
      <c r="Q15" s="232">
        <f t="shared" si="34"/>
        <v>1</v>
      </c>
      <c r="R15" s="232">
        <f t="shared" si="35"/>
        <v>115</v>
      </c>
      <c r="T15">
        <v>511</v>
      </c>
      <c r="U15">
        <v>8003</v>
      </c>
      <c r="V15" t="s">
        <v>469</v>
      </c>
      <c r="W15">
        <v>582.69299999999998</v>
      </c>
      <c r="X15">
        <v>329.572</v>
      </c>
      <c r="Y15">
        <v>1.768</v>
      </c>
      <c r="Z15">
        <v>12.398</v>
      </c>
      <c r="AA15">
        <v>35.876376999999998</v>
      </c>
      <c r="AB15">
        <v>0.59165599999999996</v>
      </c>
      <c r="AC15">
        <v>12.964155999999999</v>
      </c>
      <c r="AD15" s="1">
        <v>135</v>
      </c>
      <c r="AE15">
        <v>1</v>
      </c>
      <c r="AF15">
        <v>115</v>
      </c>
      <c r="AG15">
        <v>69</v>
      </c>
      <c r="AH15">
        <v>16.241689999999998</v>
      </c>
      <c r="AI15">
        <v>60.8</v>
      </c>
      <c r="AJ15">
        <v>0</v>
      </c>
      <c r="AK15">
        <v>0</v>
      </c>
      <c r="AL15">
        <v>0</v>
      </c>
      <c r="AM15" t="s">
        <v>470</v>
      </c>
      <c r="AN15" t="s">
        <v>471</v>
      </c>
      <c r="AO15">
        <v>120.012</v>
      </c>
      <c r="AR15" t="s">
        <v>119</v>
      </c>
      <c r="AS15" t="s">
        <v>120</v>
      </c>
      <c r="AT15" t="s">
        <v>212</v>
      </c>
      <c r="AU15" t="s">
        <v>469</v>
      </c>
      <c r="AV15" t="s">
        <v>48</v>
      </c>
      <c r="AW15">
        <v>6</v>
      </c>
      <c r="BB15">
        <v>0.89120449645377131</v>
      </c>
      <c r="BC15" t="s">
        <v>69</v>
      </c>
      <c r="BF15" t="s">
        <v>119</v>
      </c>
      <c r="BG15" t="s">
        <v>120</v>
      </c>
      <c r="BH15" t="s">
        <v>469</v>
      </c>
      <c r="BI15">
        <v>8003</v>
      </c>
      <c r="BJ15">
        <v>6</v>
      </c>
      <c r="BK15" t="s">
        <v>212</v>
      </c>
      <c r="BL15" t="s">
        <v>209</v>
      </c>
      <c r="BM15">
        <v>0.89120449645377131</v>
      </c>
      <c r="BN15" t="s">
        <v>69</v>
      </c>
      <c r="BO15" t="s">
        <v>178</v>
      </c>
      <c r="BP15">
        <v>547.76499999999999</v>
      </c>
    </row>
    <row r="16" spans="1:68" ht="16.5" x14ac:dyDescent="0.25">
      <c r="A16" s="277" t="str">
        <f t="shared" si="18"/>
        <v>미추홀교통</v>
      </c>
      <c r="B16" s="110" t="str">
        <f t="shared" si="19"/>
        <v>김기훈</v>
      </c>
      <c r="C16" s="111" t="str">
        <f t="shared" si="20"/>
        <v>B</v>
      </c>
      <c r="D16" s="112">
        <f t="shared" si="21"/>
        <v>0.91026578003522185</v>
      </c>
      <c r="E16" s="113">
        <f t="shared" si="22"/>
        <v>8770</v>
      </c>
      <c r="F16" s="114" t="str">
        <f t="shared" si="23"/>
        <v>12</v>
      </c>
      <c r="G16" s="115" t="str">
        <f t="shared" si="24"/>
        <v>70바2527</v>
      </c>
      <c r="H16" s="116">
        <f t="shared" si="25"/>
        <v>2</v>
      </c>
      <c r="I16" s="117">
        <f t="shared" si="26"/>
        <v>651.86800000000005</v>
      </c>
      <c r="J16" s="118">
        <f t="shared" si="27"/>
        <v>1.4561888633615494E-2</v>
      </c>
      <c r="K16" s="118">
        <f t="shared" si="28"/>
        <v>0.35901891593955731</v>
      </c>
      <c r="L16" s="118">
        <f t="shared" si="29"/>
        <v>0.13806476157749728</v>
      </c>
      <c r="M16" s="119">
        <f t="shared" si="30"/>
        <v>11.007999999999999</v>
      </c>
      <c r="N16" s="120">
        <f t="shared" si="31"/>
        <v>0</v>
      </c>
      <c r="O16" s="120">
        <f t="shared" si="32"/>
        <v>5.9828063350248817</v>
      </c>
      <c r="P16" s="233">
        <f t="shared" si="33"/>
        <v>7</v>
      </c>
      <c r="Q16" s="234">
        <f t="shared" si="34"/>
        <v>0</v>
      </c>
      <c r="R16" s="234">
        <f t="shared" si="35"/>
        <v>39</v>
      </c>
      <c r="T16">
        <v>511</v>
      </c>
      <c r="U16">
        <v>8770</v>
      </c>
      <c r="V16" t="s">
        <v>472</v>
      </c>
      <c r="W16">
        <v>651.86800000000005</v>
      </c>
      <c r="X16">
        <v>358.64600000000002</v>
      </c>
      <c r="Y16">
        <v>1.8180000000000001</v>
      </c>
      <c r="Z16">
        <v>11.007999999999999</v>
      </c>
      <c r="AA16">
        <v>41.603326000000003</v>
      </c>
      <c r="AB16">
        <v>0.605823</v>
      </c>
      <c r="AC16">
        <v>14.936381000000001</v>
      </c>
      <c r="AD16" s="1">
        <v>90</v>
      </c>
      <c r="AE16">
        <v>0</v>
      </c>
      <c r="AF16">
        <v>39</v>
      </c>
      <c r="AG16">
        <v>72</v>
      </c>
      <c r="AH16">
        <v>15.668651000000001</v>
      </c>
      <c r="AI16">
        <v>609.70000000000005</v>
      </c>
      <c r="AJ16">
        <v>0</v>
      </c>
      <c r="AK16">
        <v>7</v>
      </c>
      <c r="AL16">
        <v>1374</v>
      </c>
      <c r="AM16" t="s">
        <v>473</v>
      </c>
      <c r="AN16" t="s">
        <v>474</v>
      </c>
      <c r="AO16">
        <v>530.81700000000001</v>
      </c>
      <c r="AR16" t="s">
        <v>119</v>
      </c>
      <c r="AS16" t="s">
        <v>120</v>
      </c>
      <c r="AT16" t="s">
        <v>200</v>
      </c>
      <c r="AU16" t="s">
        <v>472</v>
      </c>
      <c r="AV16" t="s">
        <v>48</v>
      </c>
      <c r="AW16">
        <v>2</v>
      </c>
      <c r="BB16">
        <v>0.91026578003522185</v>
      </c>
      <c r="BC16" t="s">
        <v>68</v>
      </c>
      <c r="BF16" t="s">
        <v>119</v>
      </c>
      <c r="BG16" t="s">
        <v>120</v>
      </c>
      <c r="BH16" t="s">
        <v>472</v>
      </c>
      <c r="BI16">
        <v>8770</v>
      </c>
      <c r="BJ16">
        <v>2</v>
      </c>
      <c r="BK16" t="s">
        <v>200</v>
      </c>
      <c r="BL16" t="s">
        <v>217</v>
      </c>
      <c r="BM16">
        <v>0.91026578003522185</v>
      </c>
      <c r="BN16" t="s">
        <v>68</v>
      </c>
      <c r="BO16" t="s">
        <v>251</v>
      </c>
      <c r="BP16">
        <v>651.86800000000005</v>
      </c>
    </row>
    <row r="17" spans="1:68" ht="16.5" x14ac:dyDescent="0.25">
      <c r="A17" s="276" t="str">
        <f t="shared" si="18"/>
        <v>미추홀교통</v>
      </c>
      <c r="B17" s="126" t="str">
        <f t="shared" si="19"/>
        <v>김상협</v>
      </c>
      <c r="C17" s="127" t="str">
        <f t="shared" si="20"/>
        <v>C</v>
      </c>
      <c r="D17" s="128">
        <f t="shared" si="21"/>
        <v>0.87594635275792154</v>
      </c>
      <c r="E17" s="129">
        <f t="shared" si="22"/>
        <v>2957</v>
      </c>
      <c r="F17" s="130" t="str">
        <f t="shared" si="23"/>
        <v>76</v>
      </c>
      <c r="G17" s="131" t="str">
        <f t="shared" si="24"/>
        <v>70바2745</v>
      </c>
      <c r="H17" s="132">
        <f t="shared" si="25"/>
        <v>6</v>
      </c>
      <c r="I17" s="133">
        <f t="shared" si="26"/>
        <v>1498.8219999999999</v>
      </c>
      <c r="J17" s="134">
        <f t="shared" si="27"/>
        <v>1.3027904126582406E-2</v>
      </c>
      <c r="K17" s="134">
        <f t="shared" si="28"/>
        <v>0.27283016744254929</v>
      </c>
      <c r="L17" s="134">
        <f t="shared" si="29"/>
        <v>0.22684481546174265</v>
      </c>
      <c r="M17" s="135">
        <f t="shared" si="30"/>
        <v>6.4980000000000002</v>
      </c>
      <c r="N17" s="136">
        <f t="shared" si="31"/>
        <v>0.40031438022660465</v>
      </c>
      <c r="O17" s="136">
        <f t="shared" si="32"/>
        <v>3.4026722319261395</v>
      </c>
      <c r="P17" s="231">
        <f t="shared" si="33"/>
        <v>0</v>
      </c>
      <c r="Q17" s="232">
        <f t="shared" si="34"/>
        <v>6</v>
      </c>
      <c r="R17" s="232">
        <f t="shared" si="35"/>
        <v>51</v>
      </c>
      <c r="T17">
        <v>511</v>
      </c>
      <c r="U17">
        <v>2957</v>
      </c>
      <c r="V17" t="s">
        <v>270</v>
      </c>
      <c r="W17">
        <v>1498.8219999999999</v>
      </c>
      <c r="X17">
        <v>570.58500000000004</v>
      </c>
      <c r="Y17">
        <v>2.6269999999999998</v>
      </c>
      <c r="Z17">
        <v>6.4980000000000002</v>
      </c>
      <c r="AA17">
        <v>93.536918</v>
      </c>
      <c r="AB17">
        <v>1.2185900000000001</v>
      </c>
      <c r="AC17">
        <v>25.519693</v>
      </c>
      <c r="AD17" s="1">
        <v>340</v>
      </c>
      <c r="AE17">
        <v>6</v>
      </c>
      <c r="AF17">
        <v>51</v>
      </c>
      <c r="AG17">
        <v>67</v>
      </c>
      <c r="AH17">
        <v>16.023854</v>
      </c>
      <c r="AI17">
        <v>65.400000000000006</v>
      </c>
      <c r="AJ17">
        <v>0</v>
      </c>
      <c r="AK17">
        <v>0</v>
      </c>
      <c r="AL17">
        <v>0</v>
      </c>
      <c r="AM17" t="s">
        <v>271</v>
      </c>
      <c r="AN17" t="s">
        <v>475</v>
      </c>
      <c r="AO17">
        <v>613.25099999999998</v>
      </c>
      <c r="AR17" t="s">
        <v>119</v>
      </c>
      <c r="AS17" t="s">
        <v>122</v>
      </c>
      <c r="AT17" t="s">
        <v>247</v>
      </c>
      <c r="AU17" t="s">
        <v>270</v>
      </c>
      <c r="AV17" t="s">
        <v>48</v>
      </c>
      <c r="AW17">
        <v>6</v>
      </c>
      <c r="BB17">
        <v>0.87594635275792154</v>
      </c>
      <c r="BC17" t="s">
        <v>69</v>
      </c>
      <c r="BF17" t="s">
        <v>119</v>
      </c>
      <c r="BG17" t="s">
        <v>122</v>
      </c>
      <c r="BH17" t="s">
        <v>270</v>
      </c>
      <c r="BI17">
        <v>2957</v>
      </c>
      <c r="BJ17">
        <v>6</v>
      </c>
      <c r="BK17" t="s">
        <v>247</v>
      </c>
      <c r="BL17" t="s">
        <v>243</v>
      </c>
      <c r="BM17">
        <v>0.87594635275792154</v>
      </c>
      <c r="BN17" t="s">
        <v>69</v>
      </c>
      <c r="BO17" t="s">
        <v>178</v>
      </c>
      <c r="BP17">
        <v>1498.8219999999999</v>
      </c>
    </row>
    <row r="18" spans="1:68" ht="16.5" x14ac:dyDescent="0.25">
      <c r="A18" s="277" t="str">
        <f t="shared" si="18"/>
        <v>미추홀교통</v>
      </c>
      <c r="B18" s="110" t="str">
        <f t="shared" si="19"/>
        <v>김상훈</v>
      </c>
      <c r="C18" s="111" t="str">
        <f t="shared" si="20"/>
        <v>F</v>
      </c>
      <c r="D18" s="112">
        <f t="shared" si="21"/>
        <v>0.75700000000000001</v>
      </c>
      <c r="E18" s="113">
        <f t="shared" si="22"/>
        <v>7349</v>
      </c>
      <c r="F18" s="114" t="str">
        <f t="shared" si="23"/>
        <v>76</v>
      </c>
      <c r="G18" s="115" t="str">
        <f t="shared" si="24"/>
        <v>70바2694</v>
      </c>
      <c r="H18" s="116">
        <f t="shared" si="25"/>
        <v>1</v>
      </c>
      <c r="I18" s="117">
        <f t="shared" si="26"/>
        <v>2259.6350000000002</v>
      </c>
      <c r="J18" s="118">
        <f t="shared" si="27"/>
        <v>1.0314529316677546E-2</v>
      </c>
      <c r="K18" s="118">
        <f t="shared" si="28"/>
        <v>0.30385957658482193</v>
      </c>
      <c r="L18" s="118">
        <f t="shared" si="29"/>
        <v>0.35271183177814114</v>
      </c>
      <c r="M18" s="119">
        <f t="shared" si="30"/>
        <v>9.0850000000000009</v>
      </c>
      <c r="N18" s="120">
        <f t="shared" si="31"/>
        <v>0.26552960987062069</v>
      </c>
      <c r="O18" s="120">
        <f t="shared" si="32"/>
        <v>1.4161579193099769</v>
      </c>
      <c r="P18" s="233">
        <f t="shared" si="33"/>
        <v>0</v>
      </c>
      <c r="Q18" s="234">
        <f t="shared" si="34"/>
        <v>6</v>
      </c>
      <c r="R18" s="234">
        <f t="shared" si="35"/>
        <v>32</v>
      </c>
      <c r="T18">
        <v>511</v>
      </c>
      <c r="U18">
        <v>7349</v>
      </c>
      <c r="V18" t="s">
        <v>272</v>
      </c>
      <c r="W18">
        <v>2259.6350000000002</v>
      </c>
      <c r="X18">
        <v>994.92499999999995</v>
      </c>
      <c r="Y18">
        <v>2.2709999999999999</v>
      </c>
      <c r="Z18">
        <v>9.0850000000000009</v>
      </c>
      <c r="AA18">
        <v>143.40218100000001</v>
      </c>
      <c r="AB18">
        <v>1.4791259999999999</v>
      </c>
      <c r="AC18">
        <v>43.574126</v>
      </c>
      <c r="AD18" s="1">
        <v>797</v>
      </c>
      <c r="AE18">
        <v>6</v>
      </c>
      <c r="AF18">
        <v>32</v>
      </c>
      <c r="AG18">
        <v>66</v>
      </c>
      <c r="AH18">
        <v>15.757326000000001</v>
      </c>
      <c r="AI18">
        <v>105.8</v>
      </c>
      <c r="AJ18">
        <v>0</v>
      </c>
      <c r="AK18">
        <v>0</v>
      </c>
      <c r="AL18">
        <v>0</v>
      </c>
      <c r="AM18" t="s">
        <v>273</v>
      </c>
      <c r="AN18" t="s">
        <v>476</v>
      </c>
      <c r="AO18">
        <v>2259.6350000000002</v>
      </c>
      <c r="AR18" t="s">
        <v>119</v>
      </c>
      <c r="AS18" t="s">
        <v>122</v>
      </c>
      <c r="AT18" t="s">
        <v>245</v>
      </c>
      <c r="AU18" t="s">
        <v>272</v>
      </c>
      <c r="AV18" t="s">
        <v>48</v>
      </c>
      <c r="AW18">
        <v>1</v>
      </c>
      <c r="BB18">
        <v>0.75700000000000001</v>
      </c>
      <c r="BC18" t="s">
        <v>70</v>
      </c>
      <c r="BF18" t="s">
        <v>119</v>
      </c>
      <c r="BG18" t="s">
        <v>122</v>
      </c>
      <c r="BH18" t="s">
        <v>272</v>
      </c>
      <c r="BI18">
        <v>7349</v>
      </c>
      <c r="BJ18">
        <v>1</v>
      </c>
      <c r="BK18" t="s">
        <v>245</v>
      </c>
      <c r="BL18" t="s">
        <v>176</v>
      </c>
      <c r="BM18">
        <v>0.75700000000000001</v>
      </c>
      <c r="BN18" t="s">
        <v>70</v>
      </c>
      <c r="BO18" t="s">
        <v>189</v>
      </c>
      <c r="BP18">
        <v>2259.6350000000002</v>
      </c>
    </row>
    <row r="19" spans="1:68" ht="16.5" x14ac:dyDescent="0.25">
      <c r="A19" s="276" t="str">
        <f t="shared" si="18"/>
        <v>미추홀교통</v>
      </c>
      <c r="B19" s="126" t="str">
        <f t="shared" si="19"/>
        <v>김영기</v>
      </c>
      <c r="C19" s="127" t="str">
        <f t="shared" si="20"/>
        <v>B</v>
      </c>
      <c r="D19" s="128">
        <f t="shared" si="21"/>
        <v>0.90145637852702631</v>
      </c>
      <c r="E19" s="129">
        <f t="shared" si="22"/>
        <v>5736</v>
      </c>
      <c r="F19" s="130" t="str">
        <f t="shared" si="23"/>
        <v>12</v>
      </c>
      <c r="G19" s="131" t="str">
        <f t="shared" si="24"/>
        <v>70바2619</v>
      </c>
      <c r="H19" s="132">
        <f t="shared" si="25"/>
        <v>9</v>
      </c>
      <c r="I19" s="133">
        <f t="shared" si="26"/>
        <v>1098.5529999999999</v>
      </c>
      <c r="J19" s="134">
        <f t="shared" si="27"/>
        <v>1.2900969964759606E-2</v>
      </c>
      <c r="K19" s="134">
        <f t="shared" si="28"/>
        <v>0.33537933552599608</v>
      </c>
      <c r="L19" s="134">
        <f t="shared" si="29"/>
        <v>0.19753257239295693</v>
      </c>
      <c r="M19" s="135">
        <f t="shared" si="30"/>
        <v>11.558999999999999</v>
      </c>
      <c r="N19" s="136">
        <f t="shared" si="31"/>
        <v>0.18205767040825521</v>
      </c>
      <c r="O19" s="136">
        <f t="shared" si="32"/>
        <v>6.918191475513698</v>
      </c>
      <c r="P19" s="231">
        <f t="shared" si="33"/>
        <v>0</v>
      </c>
      <c r="Q19" s="232">
        <f t="shared" si="34"/>
        <v>2</v>
      </c>
      <c r="R19" s="232">
        <f t="shared" si="35"/>
        <v>76</v>
      </c>
      <c r="T19">
        <v>511</v>
      </c>
      <c r="U19">
        <v>5736</v>
      </c>
      <c r="V19" t="s">
        <v>274</v>
      </c>
      <c r="W19">
        <v>1098.5530000000001</v>
      </c>
      <c r="X19">
        <v>612.45899999999995</v>
      </c>
      <c r="Y19">
        <v>1.794</v>
      </c>
      <c r="Z19">
        <v>11.558999999999999</v>
      </c>
      <c r="AA19">
        <v>65.927756000000002</v>
      </c>
      <c r="AB19">
        <v>0.85053199999999995</v>
      </c>
      <c r="AC19">
        <v>22.110807000000001</v>
      </c>
      <c r="AD19" s="1">
        <v>217</v>
      </c>
      <c r="AE19">
        <v>2</v>
      </c>
      <c r="AF19">
        <v>76</v>
      </c>
      <c r="AG19">
        <v>75</v>
      </c>
      <c r="AH19">
        <v>16.662980999999998</v>
      </c>
      <c r="AI19">
        <v>447.6</v>
      </c>
      <c r="AJ19">
        <v>0</v>
      </c>
      <c r="AK19">
        <v>0</v>
      </c>
      <c r="AL19">
        <v>0</v>
      </c>
      <c r="AM19" t="s">
        <v>275</v>
      </c>
      <c r="AN19" t="s">
        <v>477</v>
      </c>
      <c r="AO19">
        <v>323.05500000000001</v>
      </c>
      <c r="AR19" t="s">
        <v>119</v>
      </c>
      <c r="AS19" t="s">
        <v>120</v>
      </c>
      <c r="AT19" t="s">
        <v>205</v>
      </c>
      <c r="AU19" t="s">
        <v>274</v>
      </c>
      <c r="AV19" t="s">
        <v>48</v>
      </c>
      <c r="AW19">
        <v>9</v>
      </c>
      <c r="BB19">
        <v>0.90145637852702631</v>
      </c>
      <c r="BC19" t="s">
        <v>68</v>
      </c>
      <c r="BF19" t="s">
        <v>119</v>
      </c>
      <c r="BG19" t="s">
        <v>120</v>
      </c>
      <c r="BH19" t="s">
        <v>274</v>
      </c>
      <c r="BI19">
        <v>5736</v>
      </c>
      <c r="BJ19">
        <v>9</v>
      </c>
      <c r="BK19" t="s">
        <v>205</v>
      </c>
      <c r="BL19" t="s">
        <v>207</v>
      </c>
      <c r="BM19">
        <v>0.90145637852702631</v>
      </c>
      <c r="BN19" t="s">
        <v>68</v>
      </c>
      <c r="BO19" t="s">
        <v>251</v>
      </c>
      <c r="BP19">
        <v>1098.5529999999999</v>
      </c>
    </row>
    <row r="20" spans="1:68" ht="16.5" x14ac:dyDescent="0.25">
      <c r="A20" s="277" t="str">
        <f t="shared" si="18"/>
        <v>미추홀교통</v>
      </c>
      <c r="B20" s="110" t="str">
        <f t="shared" si="19"/>
        <v>김영민2</v>
      </c>
      <c r="C20" s="111" t="str">
        <f t="shared" si="20"/>
        <v>F</v>
      </c>
      <c r="D20" s="112">
        <f t="shared" si="21"/>
        <v>0.71038461538461539</v>
      </c>
      <c r="E20" s="113">
        <f t="shared" si="22"/>
        <v>3259</v>
      </c>
      <c r="F20" s="114" t="str">
        <f t="shared" si="23"/>
        <v>75</v>
      </c>
      <c r="G20" s="115" t="str">
        <f t="shared" si="24"/>
        <v>70바2855</v>
      </c>
      <c r="H20" s="116">
        <f t="shared" si="25"/>
        <v>1</v>
      </c>
      <c r="I20" s="117">
        <f t="shared" si="26"/>
        <v>746.88300000000004</v>
      </c>
      <c r="J20" s="118">
        <f t="shared" si="27"/>
        <v>9.2976011686612486E-2</v>
      </c>
      <c r="K20" s="118">
        <f t="shared" si="28"/>
        <v>0.33801163965305936</v>
      </c>
      <c r="L20" s="118">
        <f t="shared" si="29"/>
        <v>0.19414017992108534</v>
      </c>
      <c r="M20" s="119">
        <f t="shared" si="30"/>
        <v>15.815</v>
      </c>
      <c r="N20" s="120">
        <f t="shared" si="31"/>
        <v>0</v>
      </c>
      <c r="O20" s="120">
        <f t="shared" si="32"/>
        <v>20.619026005411826</v>
      </c>
      <c r="P20" s="233">
        <f t="shared" si="33"/>
        <v>13</v>
      </c>
      <c r="Q20" s="234">
        <f t="shared" si="34"/>
        <v>0</v>
      </c>
      <c r="R20" s="234">
        <f t="shared" si="35"/>
        <v>154</v>
      </c>
      <c r="T20">
        <v>511</v>
      </c>
      <c r="U20">
        <v>3259</v>
      </c>
      <c r="V20" t="s">
        <v>276</v>
      </c>
      <c r="W20">
        <v>746.88300000000004</v>
      </c>
      <c r="X20">
        <v>404.38499999999999</v>
      </c>
      <c r="Y20">
        <v>1.847</v>
      </c>
      <c r="Z20">
        <v>15.815</v>
      </c>
      <c r="AA20">
        <v>44.847213000000004</v>
      </c>
      <c r="AB20">
        <v>4.1697150000000001</v>
      </c>
      <c r="AC20">
        <v>15.15888</v>
      </c>
      <c r="AD20" s="1">
        <v>145</v>
      </c>
      <c r="AE20">
        <v>0</v>
      </c>
      <c r="AF20">
        <v>154</v>
      </c>
      <c r="AG20">
        <v>72</v>
      </c>
      <c r="AH20">
        <v>16.653943999999999</v>
      </c>
      <c r="AI20">
        <v>972</v>
      </c>
      <c r="AJ20">
        <v>0</v>
      </c>
      <c r="AK20">
        <v>13</v>
      </c>
      <c r="AL20">
        <v>2643</v>
      </c>
      <c r="AM20" t="s">
        <v>277</v>
      </c>
      <c r="AN20" t="s">
        <v>478</v>
      </c>
      <c r="AO20">
        <v>746.88300000000004</v>
      </c>
      <c r="AR20" t="s">
        <v>119</v>
      </c>
      <c r="AS20" t="s">
        <v>121</v>
      </c>
      <c r="AT20" t="s">
        <v>233</v>
      </c>
      <c r="AU20" t="s">
        <v>276</v>
      </c>
      <c r="AV20" t="s">
        <v>48</v>
      </c>
      <c r="AW20">
        <v>1</v>
      </c>
      <c r="BB20">
        <v>0.71038461538461539</v>
      </c>
      <c r="BC20" t="s">
        <v>70</v>
      </c>
      <c r="BF20" t="s">
        <v>119</v>
      </c>
      <c r="BG20" t="s">
        <v>121</v>
      </c>
      <c r="BH20" t="s">
        <v>276</v>
      </c>
      <c r="BI20">
        <v>3259</v>
      </c>
      <c r="BJ20">
        <v>1</v>
      </c>
      <c r="BK20" t="s">
        <v>233</v>
      </c>
      <c r="BL20" t="s">
        <v>176</v>
      </c>
      <c r="BM20">
        <v>0.71038461538461539</v>
      </c>
      <c r="BN20" t="s">
        <v>70</v>
      </c>
      <c r="BO20" t="s">
        <v>189</v>
      </c>
      <c r="BP20">
        <v>746.88300000000004</v>
      </c>
    </row>
    <row r="21" spans="1:68" ht="16.5" x14ac:dyDescent="0.25">
      <c r="A21" s="276" t="str">
        <f t="shared" si="18"/>
        <v>미추홀교통</v>
      </c>
      <c r="B21" s="126" t="str">
        <f t="shared" si="19"/>
        <v>김영호</v>
      </c>
      <c r="C21" s="127" t="str">
        <f t="shared" si="20"/>
        <v>B</v>
      </c>
      <c r="D21" s="128">
        <f t="shared" si="21"/>
        <v>0.90357441916340797</v>
      </c>
      <c r="E21" s="129">
        <f t="shared" si="22"/>
        <v>3002</v>
      </c>
      <c r="F21" s="130" t="str">
        <f t="shared" si="23"/>
        <v>12</v>
      </c>
      <c r="G21" s="131" t="str">
        <f t="shared" si="24"/>
        <v>70바2691</v>
      </c>
      <c r="H21" s="132">
        <f t="shared" si="25"/>
        <v>8</v>
      </c>
      <c r="I21" s="133">
        <f t="shared" si="26"/>
        <v>982.24700000000007</v>
      </c>
      <c r="J21" s="134">
        <f t="shared" si="27"/>
        <v>1.9416341474148901E-2</v>
      </c>
      <c r="K21" s="134">
        <f t="shared" si="28"/>
        <v>0.3418786095103995</v>
      </c>
      <c r="L21" s="134">
        <f t="shared" si="29"/>
        <v>0.18019907416362685</v>
      </c>
      <c r="M21" s="135">
        <f t="shared" si="30"/>
        <v>12.865</v>
      </c>
      <c r="N21" s="136">
        <f t="shared" si="31"/>
        <v>0</v>
      </c>
      <c r="O21" s="136">
        <f t="shared" si="32"/>
        <v>10.078931266779131</v>
      </c>
      <c r="P21" s="231">
        <f t="shared" si="33"/>
        <v>2</v>
      </c>
      <c r="Q21" s="232">
        <f t="shared" si="34"/>
        <v>0</v>
      </c>
      <c r="R21" s="232">
        <f t="shared" si="35"/>
        <v>99</v>
      </c>
      <c r="T21">
        <v>511</v>
      </c>
      <c r="U21">
        <v>3002</v>
      </c>
      <c r="V21" t="s">
        <v>278</v>
      </c>
      <c r="W21">
        <v>982.24699999999996</v>
      </c>
      <c r="X21">
        <v>544.32600000000002</v>
      </c>
      <c r="Y21">
        <v>1.8049999999999999</v>
      </c>
      <c r="Z21">
        <v>12.865</v>
      </c>
      <c r="AA21">
        <v>56.895527999999999</v>
      </c>
      <c r="AB21">
        <v>1.104703</v>
      </c>
      <c r="AC21">
        <v>19.451364000000002</v>
      </c>
      <c r="AD21" s="1">
        <v>177</v>
      </c>
      <c r="AE21">
        <v>0</v>
      </c>
      <c r="AF21">
        <v>99</v>
      </c>
      <c r="AG21">
        <v>74</v>
      </c>
      <c r="AH21">
        <v>17.264044999999999</v>
      </c>
      <c r="AI21">
        <v>651.9</v>
      </c>
      <c r="AJ21">
        <v>0</v>
      </c>
      <c r="AK21">
        <v>2</v>
      </c>
      <c r="AL21">
        <v>185</v>
      </c>
      <c r="AM21" t="s">
        <v>279</v>
      </c>
      <c r="AN21" t="s">
        <v>479</v>
      </c>
      <c r="AO21">
        <v>190.09100000000001</v>
      </c>
      <c r="AR21" t="s">
        <v>119</v>
      </c>
      <c r="AS21" t="s">
        <v>120</v>
      </c>
      <c r="AT21" t="s">
        <v>214</v>
      </c>
      <c r="AU21" t="s">
        <v>278</v>
      </c>
      <c r="AV21" t="s">
        <v>48</v>
      </c>
      <c r="AW21">
        <v>8</v>
      </c>
      <c r="BB21">
        <v>0.90357441916340797</v>
      </c>
      <c r="BC21" t="s">
        <v>68</v>
      </c>
      <c r="BF21" t="s">
        <v>119</v>
      </c>
      <c r="BG21" t="s">
        <v>120</v>
      </c>
      <c r="BH21" t="s">
        <v>278</v>
      </c>
      <c r="BI21">
        <v>3002</v>
      </c>
      <c r="BJ21">
        <v>8</v>
      </c>
      <c r="BK21" t="s">
        <v>214</v>
      </c>
      <c r="BL21" t="s">
        <v>222</v>
      </c>
      <c r="BM21">
        <v>0.90357441916340797</v>
      </c>
      <c r="BN21" t="s">
        <v>68</v>
      </c>
      <c r="BO21" t="s">
        <v>251</v>
      </c>
      <c r="BP21">
        <v>982.24700000000007</v>
      </c>
    </row>
    <row r="22" spans="1:68" ht="16.5" x14ac:dyDescent="0.25">
      <c r="A22" s="277" t="str">
        <f t="shared" si="18"/>
        <v>미추홀교통</v>
      </c>
      <c r="B22" s="110" t="str">
        <f t="shared" si="19"/>
        <v>김용일</v>
      </c>
      <c r="C22" s="111" t="str">
        <f t="shared" si="20"/>
        <v>S</v>
      </c>
      <c r="D22" s="112">
        <f t="shared" si="21"/>
        <v>1.0341445139889265</v>
      </c>
      <c r="E22" s="113">
        <f t="shared" si="22"/>
        <v>74</v>
      </c>
      <c r="F22" s="114" t="str">
        <f t="shared" si="23"/>
        <v>12</v>
      </c>
      <c r="G22" s="115" t="str">
        <f t="shared" si="24"/>
        <v>70바2733</v>
      </c>
      <c r="H22" s="116">
        <f t="shared" si="25"/>
        <v>6</v>
      </c>
      <c r="I22" s="117">
        <f t="shared" si="26"/>
        <v>740.69299999999998</v>
      </c>
      <c r="J22" s="118">
        <f t="shared" si="27"/>
        <v>2.2600987087577649E-2</v>
      </c>
      <c r="K22" s="118">
        <f t="shared" si="28"/>
        <v>0.30937145516386483</v>
      </c>
      <c r="L22" s="118">
        <f t="shared" si="29"/>
        <v>9.315600390445164E-2</v>
      </c>
      <c r="M22" s="119">
        <f t="shared" si="30"/>
        <v>8.3789999999999996</v>
      </c>
      <c r="N22" s="120">
        <f t="shared" si="31"/>
        <v>0.13500870131079948</v>
      </c>
      <c r="O22" s="120">
        <f t="shared" si="32"/>
        <v>12.82582662452595</v>
      </c>
      <c r="P22" s="233">
        <f t="shared" si="33"/>
        <v>0</v>
      </c>
      <c r="Q22" s="234">
        <f t="shared" si="34"/>
        <v>1</v>
      </c>
      <c r="R22" s="234">
        <f t="shared" si="35"/>
        <v>95</v>
      </c>
      <c r="T22">
        <v>511</v>
      </c>
      <c r="U22">
        <v>74</v>
      </c>
      <c r="V22" t="s">
        <v>280</v>
      </c>
      <c r="W22">
        <v>740.69299999999998</v>
      </c>
      <c r="X22">
        <v>360.315</v>
      </c>
      <c r="Y22">
        <v>2.056</v>
      </c>
      <c r="Z22">
        <v>8.3789999999999996</v>
      </c>
      <c r="AA22">
        <v>44.786096999999998</v>
      </c>
      <c r="AB22">
        <v>1.0122100000000001</v>
      </c>
      <c r="AC22">
        <v>13.85554</v>
      </c>
      <c r="AD22" s="1">
        <v>69</v>
      </c>
      <c r="AE22">
        <v>1</v>
      </c>
      <c r="AF22">
        <v>95</v>
      </c>
      <c r="AG22">
        <v>76</v>
      </c>
      <c r="AH22">
        <v>16.538457999999999</v>
      </c>
      <c r="AI22">
        <v>105.9</v>
      </c>
      <c r="AJ22">
        <v>0</v>
      </c>
      <c r="AK22">
        <v>0</v>
      </c>
      <c r="AL22">
        <v>0</v>
      </c>
      <c r="AM22" t="s">
        <v>281</v>
      </c>
      <c r="AN22" t="s">
        <v>480</v>
      </c>
      <c r="AO22">
        <v>199.947</v>
      </c>
      <c r="AR22" t="s">
        <v>119</v>
      </c>
      <c r="AS22" t="s">
        <v>120</v>
      </c>
      <c r="AT22" t="s">
        <v>215</v>
      </c>
      <c r="AU22" t="s">
        <v>280</v>
      </c>
      <c r="AV22" t="s">
        <v>48</v>
      </c>
      <c r="AW22">
        <v>6</v>
      </c>
      <c r="BB22">
        <v>1.0341445139889265</v>
      </c>
      <c r="BC22" t="s">
        <v>71</v>
      </c>
      <c r="BF22" t="s">
        <v>119</v>
      </c>
      <c r="BG22" t="s">
        <v>120</v>
      </c>
      <c r="BH22" t="s">
        <v>280</v>
      </c>
      <c r="BI22">
        <v>74</v>
      </c>
      <c r="BJ22">
        <v>6</v>
      </c>
      <c r="BK22" t="s">
        <v>215</v>
      </c>
      <c r="BL22" t="s">
        <v>207</v>
      </c>
      <c r="BM22">
        <v>1.0341445139889265</v>
      </c>
      <c r="BN22" t="s">
        <v>71</v>
      </c>
      <c r="BO22" t="s">
        <v>177</v>
      </c>
      <c r="BP22">
        <v>740.69299999999998</v>
      </c>
    </row>
    <row r="23" spans="1:68" ht="16.5" x14ac:dyDescent="0.25">
      <c r="A23" s="276" t="str">
        <f t="shared" si="18"/>
        <v>미추홀교통</v>
      </c>
      <c r="B23" s="126" t="str">
        <f t="shared" si="19"/>
        <v>김인식</v>
      </c>
      <c r="C23" s="127" t="str">
        <f t="shared" si="20"/>
        <v>C</v>
      </c>
      <c r="D23" s="128">
        <f t="shared" si="21"/>
        <v>0.86950000000000005</v>
      </c>
      <c r="E23" s="129">
        <f t="shared" si="22"/>
        <v>3457</v>
      </c>
      <c r="F23" s="130" t="str">
        <f t="shared" si="23"/>
        <v>12</v>
      </c>
      <c r="G23" s="131" t="str">
        <f t="shared" si="24"/>
        <v>70바2758</v>
      </c>
      <c r="H23" s="132">
        <f t="shared" si="25"/>
        <v>1</v>
      </c>
      <c r="I23" s="133">
        <f t="shared" si="26"/>
        <v>1431.288</v>
      </c>
      <c r="J23" s="134">
        <f t="shared" si="27"/>
        <v>1.5138911686074239E-2</v>
      </c>
      <c r="K23" s="134">
        <f t="shared" si="28"/>
        <v>0.35916885319540393</v>
      </c>
      <c r="L23" s="134">
        <f t="shared" si="29"/>
        <v>0.12087015331645343</v>
      </c>
      <c r="M23" s="135">
        <f t="shared" si="30"/>
        <v>13.654</v>
      </c>
      <c r="N23" s="136">
        <f t="shared" si="31"/>
        <v>6.986714064534881E-2</v>
      </c>
      <c r="O23" s="136">
        <f t="shared" si="32"/>
        <v>11.03900822196511</v>
      </c>
      <c r="P23" s="231">
        <f t="shared" si="33"/>
        <v>25</v>
      </c>
      <c r="Q23" s="232">
        <f t="shared" si="34"/>
        <v>1</v>
      </c>
      <c r="R23" s="232">
        <f t="shared" si="35"/>
        <v>158</v>
      </c>
      <c r="T23">
        <v>511</v>
      </c>
      <c r="U23">
        <v>3457</v>
      </c>
      <c r="V23" t="s">
        <v>197</v>
      </c>
      <c r="W23">
        <v>1431.288</v>
      </c>
      <c r="X23">
        <v>822.90200000000004</v>
      </c>
      <c r="Y23">
        <v>1.7390000000000001</v>
      </c>
      <c r="Z23">
        <v>13.654</v>
      </c>
      <c r="AA23">
        <v>87.870253000000005</v>
      </c>
      <c r="AB23">
        <v>1.33026</v>
      </c>
      <c r="AC23">
        <v>31.560258000000001</v>
      </c>
      <c r="AD23" s="1">
        <v>173</v>
      </c>
      <c r="AE23">
        <v>1</v>
      </c>
      <c r="AF23">
        <v>158</v>
      </c>
      <c r="AG23">
        <v>76</v>
      </c>
      <c r="AH23">
        <v>16.288651999999999</v>
      </c>
      <c r="AI23">
        <v>836.9</v>
      </c>
      <c r="AJ23">
        <v>0</v>
      </c>
      <c r="AK23">
        <v>25</v>
      </c>
      <c r="AL23">
        <v>4460</v>
      </c>
      <c r="AM23" t="s">
        <v>282</v>
      </c>
      <c r="AN23" t="s">
        <v>481</v>
      </c>
      <c r="AO23">
        <v>1431.288</v>
      </c>
      <c r="AR23" t="s">
        <v>119</v>
      </c>
      <c r="AS23" t="s">
        <v>120</v>
      </c>
      <c r="AT23" t="s">
        <v>217</v>
      </c>
      <c r="AU23" t="s">
        <v>197</v>
      </c>
      <c r="AV23" t="s">
        <v>48</v>
      </c>
      <c r="AW23">
        <v>1</v>
      </c>
      <c r="BB23">
        <v>0.86950000000000005</v>
      </c>
      <c r="BC23" t="s">
        <v>69</v>
      </c>
      <c r="BF23" t="s">
        <v>119</v>
      </c>
      <c r="BG23" t="s">
        <v>120</v>
      </c>
      <c r="BH23" t="s">
        <v>197</v>
      </c>
      <c r="BI23">
        <v>3457</v>
      </c>
      <c r="BJ23">
        <v>1</v>
      </c>
      <c r="BK23" t="s">
        <v>217</v>
      </c>
      <c r="BL23" t="s">
        <v>176</v>
      </c>
      <c r="BM23">
        <v>0.86950000000000005</v>
      </c>
      <c r="BN23" t="s">
        <v>69</v>
      </c>
      <c r="BO23" t="s">
        <v>178</v>
      </c>
      <c r="BP23">
        <v>1431.288</v>
      </c>
    </row>
    <row r="24" spans="1:68" ht="16.5" x14ac:dyDescent="0.25">
      <c r="A24" s="277" t="str">
        <f t="shared" si="18"/>
        <v>미추홀교통</v>
      </c>
      <c r="B24" s="110" t="str">
        <f t="shared" si="19"/>
        <v>김종국</v>
      </c>
      <c r="C24" s="111" t="str">
        <f t="shared" si="20"/>
        <v>D</v>
      </c>
      <c r="D24" s="112">
        <f t="shared" si="21"/>
        <v>0.84933333333333338</v>
      </c>
      <c r="E24" s="113">
        <f t="shared" si="22"/>
        <v>6321</v>
      </c>
      <c r="F24" s="114" t="str">
        <f t="shared" si="23"/>
        <v>76</v>
      </c>
      <c r="G24" s="115" t="str">
        <f t="shared" si="24"/>
        <v>70바2743</v>
      </c>
      <c r="H24" s="116">
        <f t="shared" si="25"/>
        <v>1</v>
      </c>
      <c r="I24" s="117">
        <f t="shared" si="26"/>
        <v>1874.521</v>
      </c>
      <c r="J24" s="118">
        <f t="shared" si="27"/>
        <v>8.8112154595096255E-3</v>
      </c>
      <c r="K24" s="118">
        <f t="shared" si="28"/>
        <v>0.29662652266562689</v>
      </c>
      <c r="L24" s="118">
        <f t="shared" si="29"/>
        <v>0.26940215660427386</v>
      </c>
      <c r="M24" s="119">
        <f t="shared" si="30"/>
        <v>6.7560000000000002</v>
      </c>
      <c r="N24" s="120">
        <f t="shared" si="31"/>
        <v>0.32008177022289963</v>
      </c>
      <c r="O24" s="120">
        <f t="shared" si="32"/>
        <v>2.1338784681526639</v>
      </c>
      <c r="P24" s="233">
        <f t="shared" si="33"/>
        <v>2</v>
      </c>
      <c r="Q24" s="234">
        <f t="shared" si="34"/>
        <v>6</v>
      </c>
      <c r="R24" s="234">
        <f t="shared" si="35"/>
        <v>40</v>
      </c>
      <c r="T24">
        <v>511</v>
      </c>
      <c r="U24">
        <v>6321</v>
      </c>
      <c r="V24" t="s">
        <v>283</v>
      </c>
      <c r="W24">
        <v>1874.521</v>
      </c>
      <c r="X24">
        <v>735.58299999999997</v>
      </c>
      <c r="Y24">
        <v>2.548</v>
      </c>
      <c r="Z24">
        <v>6.7560000000000002</v>
      </c>
      <c r="AA24">
        <v>120.10885500000001</v>
      </c>
      <c r="AB24">
        <v>1.0583050000000001</v>
      </c>
      <c r="AC24">
        <v>35.627471999999997</v>
      </c>
      <c r="AD24" s="1">
        <v>505</v>
      </c>
      <c r="AE24">
        <v>6</v>
      </c>
      <c r="AF24">
        <v>40</v>
      </c>
      <c r="AG24">
        <v>66</v>
      </c>
      <c r="AH24">
        <v>15.60685</v>
      </c>
      <c r="AI24">
        <v>13.1</v>
      </c>
      <c r="AJ24">
        <v>0</v>
      </c>
      <c r="AK24">
        <v>2</v>
      </c>
      <c r="AL24">
        <v>131</v>
      </c>
      <c r="AM24" t="s">
        <v>284</v>
      </c>
      <c r="AN24" t="s">
        <v>482</v>
      </c>
      <c r="AO24">
        <v>1874.521</v>
      </c>
      <c r="AR24" t="s">
        <v>119</v>
      </c>
      <c r="AS24" t="s">
        <v>122</v>
      </c>
      <c r="AT24" t="s">
        <v>246</v>
      </c>
      <c r="AU24" t="s">
        <v>283</v>
      </c>
      <c r="AV24" t="s">
        <v>48</v>
      </c>
      <c r="AW24">
        <v>1</v>
      </c>
      <c r="BB24">
        <v>0.84933333333333338</v>
      </c>
      <c r="BC24" t="s">
        <v>67</v>
      </c>
      <c r="BF24" t="s">
        <v>119</v>
      </c>
      <c r="BG24" t="s">
        <v>122</v>
      </c>
      <c r="BH24" t="s">
        <v>283</v>
      </c>
      <c r="BI24">
        <v>6321</v>
      </c>
      <c r="BJ24">
        <v>1</v>
      </c>
      <c r="BK24" t="s">
        <v>246</v>
      </c>
      <c r="BL24" t="s">
        <v>176</v>
      </c>
      <c r="BM24">
        <v>0.84933333333333338</v>
      </c>
      <c r="BN24" t="s">
        <v>67</v>
      </c>
      <c r="BO24" t="s">
        <v>180</v>
      </c>
      <c r="BP24">
        <v>1874.521</v>
      </c>
    </row>
    <row r="25" spans="1:68" ht="16.5" x14ac:dyDescent="0.25">
      <c r="A25" s="276" t="str">
        <f t="shared" ref="A25:A88" si="36">BF25</f>
        <v>미추홀교통</v>
      </c>
      <c r="B25" s="126" t="str">
        <f t="shared" ref="B25:B88" si="37">BH25</f>
        <v>김종율</v>
      </c>
      <c r="C25" s="127" t="str">
        <f t="shared" ref="C25:C88" si="38">BN25</f>
        <v>F</v>
      </c>
      <c r="D25" s="128">
        <f t="shared" ref="D25:D88" si="39">BM25</f>
        <v>0.69185331838101338</v>
      </c>
      <c r="E25" s="129">
        <f t="shared" ref="E25:E88" si="40">U25</f>
        <v>7666</v>
      </c>
      <c r="F25" s="130" t="str">
        <f t="shared" ref="F25:F88" si="41">BG25</f>
        <v>75</v>
      </c>
      <c r="G25" s="131" t="str">
        <f t="shared" ref="G25:G88" si="42">BK25</f>
        <v>70바2855</v>
      </c>
      <c r="H25" s="132">
        <f t="shared" ref="H25:H88" si="43">BJ25</f>
        <v>3</v>
      </c>
      <c r="I25" s="133">
        <f t="shared" ref="I25:I88" si="44">BP25</f>
        <v>577.28800000000001</v>
      </c>
      <c r="J25" s="134">
        <f t="shared" ref="J25:J88" si="45">AB25/AA25</f>
        <v>6.4605416887011255E-2</v>
      </c>
      <c r="K25" s="134">
        <f t="shared" ref="K25:K88" si="46">AC25/AA25</f>
        <v>0.34528335695668988</v>
      </c>
      <c r="L25" s="134">
        <f t="shared" ref="L25:L88" si="47">AD25/I25</f>
        <v>0.24944221948143733</v>
      </c>
      <c r="M25" s="135">
        <f t="shared" ref="M25:M88" si="48">Z25</f>
        <v>14.855</v>
      </c>
      <c r="N25" s="136">
        <f t="shared" ref="N25:N88" si="49">AE25*100/W25</f>
        <v>0</v>
      </c>
      <c r="O25" s="136">
        <f t="shared" ref="O25:O88" si="50">AF25*100/W25</f>
        <v>11.605992156427988</v>
      </c>
      <c r="P25" s="231">
        <f t="shared" ref="P25:P88" si="51">AK25</f>
        <v>7</v>
      </c>
      <c r="Q25" s="232">
        <f t="shared" ref="Q25:Q88" si="52">AE25</f>
        <v>0</v>
      </c>
      <c r="R25" s="232">
        <f t="shared" ref="R25:R88" si="53">AF25</f>
        <v>67</v>
      </c>
      <c r="T25">
        <v>511</v>
      </c>
      <c r="U25">
        <v>7666</v>
      </c>
      <c r="V25" t="s">
        <v>285</v>
      </c>
      <c r="W25">
        <v>577.28800000000001</v>
      </c>
      <c r="X25">
        <v>321.012</v>
      </c>
      <c r="Y25">
        <v>1.798</v>
      </c>
      <c r="Z25">
        <v>14.855</v>
      </c>
      <c r="AA25">
        <v>36.408881999999998</v>
      </c>
      <c r="AB25">
        <v>2.3522110000000001</v>
      </c>
      <c r="AC25">
        <v>12.571381000000001</v>
      </c>
      <c r="AD25" s="1">
        <v>144</v>
      </c>
      <c r="AE25">
        <v>0</v>
      </c>
      <c r="AF25">
        <v>67</v>
      </c>
      <c r="AG25">
        <v>70</v>
      </c>
      <c r="AH25">
        <v>15.855691</v>
      </c>
      <c r="AI25">
        <v>289</v>
      </c>
      <c r="AJ25">
        <v>0</v>
      </c>
      <c r="AK25">
        <v>7</v>
      </c>
      <c r="AL25">
        <v>1123</v>
      </c>
      <c r="AM25" t="s">
        <v>286</v>
      </c>
      <c r="AN25" t="s">
        <v>483</v>
      </c>
      <c r="AO25">
        <v>238.881</v>
      </c>
      <c r="AR25" t="s">
        <v>119</v>
      </c>
      <c r="AS25" t="s">
        <v>121</v>
      </c>
      <c r="AT25" t="s">
        <v>233</v>
      </c>
      <c r="AU25" t="s">
        <v>285</v>
      </c>
      <c r="AV25" t="s">
        <v>48</v>
      </c>
      <c r="AW25">
        <v>3</v>
      </c>
      <c r="BB25">
        <v>0.69185331838101338</v>
      </c>
      <c r="BC25" t="s">
        <v>70</v>
      </c>
      <c r="BF25" t="s">
        <v>119</v>
      </c>
      <c r="BG25" t="s">
        <v>121</v>
      </c>
      <c r="BH25" t="s">
        <v>285</v>
      </c>
      <c r="BI25">
        <v>7666</v>
      </c>
      <c r="BJ25">
        <v>3</v>
      </c>
      <c r="BK25" t="s">
        <v>233</v>
      </c>
      <c r="BL25" t="s">
        <v>235</v>
      </c>
      <c r="BM25">
        <v>0.69185331838101338</v>
      </c>
      <c r="BN25" t="s">
        <v>70</v>
      </c>
      <c r="BO25" t="s">
        <v>189</v>
      </c>
      <c r="BP25">
        <v>577.28800000000001</v>
      </c>
    </row>
    <row r="26" spans="1:68" ht="16.5" x14ac:dyDescent="0.25">
      <c r="A26" s="277" t="str">
        <f t="shared" si="36"/>
        <v>미추홀교통</v>
      </c>
      <c r="B26" s="110" t="str">
        <f t="shared" si="37"/>
        <v>김창년</v>
      </c>
      <c r="C26" s="111" t="str">
        <f t="shared" si="38"/>
        <v>C</v>
      </c>
      <c r="D26" s="112">
        <f t="shared" si="39"/>
        <v>0.87250000000000005</v>
      </c>
      <c r="E26" s="113">
        <f t="shared" si="40"/>
        <v>8011</v>
      </c>
      <c r="F26" s="114" t="str">
        <f t="shared" si="41"/>
        <v>12</v>
      </c>
      <c r="G26" s="115" t="str">
        <f t="shared" si="42"/>
        <v>70바2867</v>
      </c>
      <c r="H26" s="116">
        <f t="shared" si="43"/>
        <v>1</v>
      </c>
      <c r="I26" s="117">
        <f t="shared" si="44"/>
        <v>2514.989</v>
      </c>
      <c r="J26" s="118">
        <f t="shared" si="45"/>
        <v>2.5048318278145437E-2</v>
      </c>
      <c r="K26" s="118">
        <f t="shared" si="46"/>
        <v>0.3567149415016459</v>
      </c>
      <c r="L26" s="118">
        <f t="shared" si="47"/>
        <v>0.21351982056382751</v>
      </c>
      <c r="M26" s="119">
        <f t="shared" si="48"/>
        <v>11.238</v>
      </c>
      <c r="N26" s="120">
        <f t="shared" si="49"/>
        <v>0.11928481595744554</v>
      </c>
      <c r="O26" s="120">
        <f t="shared" si="50"/>
        <v>30.417628069148613</v>
      </c>
      <c r="P26" s="233">
        <f t="shared" si="51"/>
        <v>37</v>
      </c>
      <c r="Q26" s="234">
        <f t="shared" si="52"/>
        <v>3</v>
      </c>
      <c r="R26" s="234">
        <f t="shared" si="53"/>
        <v>765</v>
      </c>
      <c r="T26">
        <v>511</v>
      </c>
      <c r="U26">
        <v>8011</v>
      </c>
      <c r="V26" t="s">
        <v>484</v>
      </c>
      <c r="W26">
        <v>2514.989</v>
      </c>
      <c r="X26">
        <v>1441.2639999999999</v>
      </c>
      <c r="Y26">
        <v>1.7450000000000001</v>
      </c>
      <c r="Z26">
        <v>11.238</v>
      </c>
      <c r="AA26">
        <v>157.216902</v>
      </c>
      <c r="AB26">
        <v>3.9380190000000002</v>
      </c>
      <c r="AC26">
        <v>56.081617999999999</v>
      </c>
      <c r="AD26" s="1">
        <v>537</v>
      </c>
      <c r="AE26">
        <v>3</v>
      </c>
      <c r="AF26">
        <v>765</v>
      </c>
      <c r="AG26">
        <v>76</v>
      </c>
      <c r="AH26">
        <v>15.996937000000001</v>
      </c>
      <c r="AI26">
        <v>1015.7</v>
      </c>
      <c r="AJ26">
        <v>0</v>
      </c>
      <c r="AK26">
        <v>37</v>
      </c>
      <c r="AL26">
        <v>7313</v>
      </c>
      <c r="AM26" t="s">
        <v>485</v>
      </c>
      <c r="AN26" t="s">
        <v>486</v>
      </c>
      <c r="AO26">
        <v>2514.989</v>
      </c>
      <c r="AR26" t="s">
        <v>119</v>
      </c>
      <c r="AS26" t="s">
        <v>120</v>
      </c>
      <c r="AT26" t="s">
        <v>451</v>
      </c>
      <c r="AU26" t="s">
        <v>484</v>
      </c>
      <c r="AV26" t="s">
        <v>48</v>
      </c>
      <c r="AW26">
        <v>1</v>
      </c>
      <c r="BB26">
        <v>0.87250000000000005</v>
      </c>
      <c r="BC26" t="s">
        <v>69</v>
      </c>
      <c r="BF26" t="s">
        <v>119</v>
      </c>
      <c r="BG26" t="s">
        <v>120</v>
      </c>
      <c r="BH26" t="s">
        <v>484</v>
      </c>
      <c r="BI26">
        <v>8011</v>
      </c>
      <c r="BJ26">
        <v>1</v>
      </c>
      <c r="BK26" t="s">
        <v>451</v>
      </c>
      <c r="BL26" t="s">
        <v>176</v>
      </c>
      <c r="BM26">
        <v>0.87250000000000005</v>
      </c>
      <c r="BN26" t="s">
        <v>69</v>
      </c>
      <c r="BO26" t="s">
        <v>178</v>
      </c>
      <c r="BP26">
        <v>2514.989</v>
      </c>
    </row>
    <row r="27" spans="1:68" ht="16.5" x14ac:dyDescent="0.25">
      <c r="A27" s="276" t="str">
        <f t="shared" si="36"/>
        <v>미추홀교통</v>
      </c>
      <c r="B27" s="126" t="str">
        <f t="shared" si="37"/>
        <v>김태완</v>
      </c>
      <c r="C27" s="127" t="str">
        <f t="shared" si="38"/>
        <v>F</v>
      </c>
      <c r="D27" s="128">
        <f t="shared" si="39"/>
        <v>0.74641678863206651</v>
      </c>
      <c r="E27" s="129">
        <f t="shared" si="40"/>
        <v>838</v>
      </c>
      <c r="F27" s="130" t="str">
        <f t="shared" si="41"/>
        <v>75</v>
      </c>
      <c r="G27" s="131" t="str">
        <f t="shared" si="42"/>
        <v>70바2760</v>
      </c>
      <c r="H27" s="132">
        <f t="shared" si="43"/>
        <v>3</v>
      </c>
      <c r="I27" s="133">
        <f t="shared" si="44"/>
        <v>642.57400000000007</v>
      </c>
      <c r="J27" s="134">
        <f t="shared" si="45"/>
        <v>2.3588731232154141E-2</v>
      </c>
      <c r="K27" s="134">
        <f t="shared" si="46"/>
        <v>0.38020680873151708</v>
      </c>
      <c r="L27" s="134">
        <f t="shared" si="47"/>
        <v>0.2365486309747982</v>
      </c>
      <c r="M27" s="135">
        <f t="shared" si="48"/>
        <v>10.672000000000001</v>
      </c>
      <c r="N27" s="136">
        <f t="shared" si="49"/>
        <v>0</v>
      </c>
      <c r="O27" s="136">
        <f t="shared" si="50"/>
        <v>3.1124819865105033</v>
      </c>
      <c r="P27" s="231">
        <f t="shared" si="51"/>
        <v>5</v>
      </c>
      <c r="Q27" s="232">
        <f t="shared" si="52"/>
        <v>0</v>
      </c>
      <c r="R27" s="232">
        <f t="shared" si="53"/>
        <v>20</v>
      </c>
      <c r="T27">
        <v>511</v>
      </c>
      <c r="U27">
        <v>838</v>
      </c>
      <c r="V27" t="s">
        <v>287</v>
      </c>
      <c r="W27">
        <v>642.57399999999996</v>
      </c>
      <c r="X27">
        <v>331.43099999999998</v>
      </c>
      <c r="Y27">
        <v>1.9390000000000001</v>
      </c>
      <c r="Z27">
        <v>10.672000000000001</v>
      </c>
      <c r="AA27">
        <v>41.698045999999998</v>
      </c>
      <c r="AB27">
        <v>0.98360400000000003</v>
      </c>
      <c r="AC27">
        <v>15.853880999999999</v>
      </c>
      <c r="AD27" s="1">
        <v>152</v>
      </c>
      <c r="AE27">
        <v>0</v>
      </c>
      <c r="AF27">
        <v>20</v>
      </c>
      <c r="AG27">
        <v>67</v>
      </c>
      <c r="AH27">
        <v>15.410170000000001</v>
      </c>
      <c r="AI27">
        <v>14.5</v>
      </c>
      <c r="AJ27">
        <v>0</v>
      </c>
      <c r="AK27">
        <v>5</v>
      </c>
      <c r="AL27">
        <v>5654</v>
      </c>
      <c r="AM27" t="s">
        <v>288</v>
      </c>
      <c r="AN27" t="s">
        <v>487</v>
      </c>
      <c r="AO27">
        <v>375.82600000000002</v>
      </c>
      <c r="AR27" t="s">
        <v>119</v>
      </c>
      <c r="AS27" t="s">
        <v>121</v>
      </c>
      <c r="AT27" t="s">
        <v>228</v>
      </c>
      <c r="AU27" t="s">
        <v>287</v>
      </c>
      <c r="AV27" t="s">
        <v>48</v>
      </c>
      <c r="AW27">
        <v>3</v>
      </c>
      <c r="BB27">
        <v>0.74641678863206651</v>
      </c>
      <c r="BC27" t="s">
        <v>70</v>
      </c>
      <c r="BF27" t="s">
        <v>119</v>
      </c>
      <c r="BG27" t="s">
        <v>121</v>
      </c>
      <c r="BH27" t="s">
        <v>287</v>
      </c>
      <c r="BI27">
        <v>838</v>
      </c>
      <c r="BJ27">
        <v>3</v>
      </c>
      <c r="BK27" t="s">
        <v>228</v>
      </c>
      <c r="BL27" t="s">
        <v>233</v>
      </c>
      <c r="BM27">
        <v>0.74641678863206651</v>
      </c>
      <c r="BN27" t="s">
        <v>70</v>
      </c>
      <c r="BO27" t="s">
        <v>189</v>
      </c>
      <c r="BP27">
        <v>642.57400000000007</v>
      </c>
    </row>
    <row r="28" spans="1:68" ht="16.5" x14ac:dyDescent="0.25">
      <c r="A28" s="277" t="str">
        <f t="shared" si="36"/>
        <v>미추홀교통</v>
      </c>
      <c r="B28" s="110" t="str">
        <f t="shared" si="37"/>
        <v>김홍덕</v>
      </c>
      <c r="C28" s="111" t="str">
        <f t="shared" si="38"/>
        <v>A</v>
      </c>
      <c r="D28" s="112">
        <f t="shared" si="39"/>
        <v>0.95000096078272467</v>
      </c>
      <c r="E28" s="113">
        <f t="shared" si="40"/>
        <v>4613</v>
      </c>
      <c r="F28" s="114" t="str">
        <f t="shared" si="41"/>
        <v>12</v>
      </c>
      <c r="G28" s="115" t="str">
        <f t="shared" si="42"/>
        <v>70바2784</v>
      </c>
      <c r="H28" s="116">
        <f t="shared" si="43"/>
        <v>9</v>
      </c>
      <c r="I28" s="117">
        <f t="shared" si="44"/>
        <v>1061.114</v>
      </c>
      <c r="J28" s="118">
        <f t="shared" si="45"/>
        <v>8.8043764939084602E-3</v>
      </c>
      <c r="K28" s="118">
        <f t="shared" si="46"/>
        <v>0.34314522948681098</v>
      </c>
      <c r="L28" s="118">
        <f t="shared" si="47"/>
        <v>0.14607290074393514</v>
      </c>
      <c r="M28" s="119">
        <f t="shared" si="48"/>
        <v>10.157</v>
      </c>
      <c r="N28" s="120">
        <f t="shared" si="49"/>
        <v>1.884811622502389</v>
      </c>
      <c r="O28" s="120">
        <f t="shared" si="50"/>
        <v>15.172733561144231</v>
      </c>
      <c r="P28" s="233">
        <f t="shared" si="51"/>
        <v>1</v>
      </c>
      <c r="Q28" s="234">
        <f t="shared" si="52"/>
        <v>20</v>
      </c>
      <c r="R28" s="234">
        <f t="shared" si="53"/>
        <v>161</v>
      </c>
      <c r="T28">
        <v>511</v>
      </c>
      <c r="U28">
        <v>4613</v>
      </c>
      <c r="V28" t="s">
        <v>289</v>
      </c>
      <c r="W28">
        <v>1061.114</v>
      </c>
      <c r="X28">
        <v>563.78899999999999</v>
      </c>
      <c r="Y28">
        <v>1.8819999999999999</v>
      </c>
      <c r="Z28">
        <v>10.157</v>
      </c>
      <c r="AA28">
        <v>67.641360000000006</v>
      </c>
      <c r="AB28">
        <v>0.59553999999999996</v>
      </c>
      <c r="AC28">
        <v>23.210809999999999</v>
      </c>
      <c r="AD28" s="1">
        <v>155</v>
      </c>
      <c r="AE28">
        <v>20</v>
      </c>
      <c r="AF28">
        <v>161</v>
      </c>
      <c r="AG28">
        <v>73</v>
      </c>
      <c r="AH28">
        <v>15.687353999999999</v>
      </c>
      <c r="AI28">
        <v>155.4</v>
      </c>
      <c r="AJ28">
        <v>0</v>
      </c>
      <c r="AK28">
        <v>1</v>
      </c>
      <c r="AL28">
        <v>39</v>
      </c>
      <c r="AM28" t="s">
        <v>290</v>
      </c>
      <c r="AN28" t="s">
        <v>488</v>
      </c>
      <c r="AO28">
        <v>178.82300000000001</v>
      </c>
      <c r="AR28" t="s">
        <v>119</v>
      </c>
      <c r="AS28" t="s">
        <v>120</v>
      </c>
      <c r="AT28" t="s">
        <v>224</v>
      </c>
      <c r="AU28" t="s">
        <v>289</v>
      </c>
      <c r="AV28" t="s">
        <v>48</v>
      </c>
      <c r="AW28">
        <v>9</v>
      </c>
      <c r="BB28">
        <v>0.95000096078272467</v>
      </c>
      <c r="BC28" t="s">
        <v>66</v>
      </c>
      <c r="BF28" t="s">
        <v>119</v>
      </c>
      <c r="BG28" t="s">
        <v>120</v>
      </c>
      <c r="BH28" t="s">
        <v>289</v>
      </c>
      <c r="BI28">
        <v>4613</v>
      </c>
      <c r="BJ28">
        <v>9</v>
      </c>
      <c r="BK28" t="s">
        <v>224</v>
      </c>
      <c r="BL28" t="s">
        <v>206</v>
      </c>
      <c r="BM28">
        <v>0.95000096078272467</v>
      </c>
      <c r="BN28" t="s">
        <v>66</v>
      </c>
      <c r="BO28" t="s">
        <v>179</v>
      </c>
      <c r="BP28">
        <v>1061.114</v>
      </c>
    </row>
    <row r="29" spans="1:68" ht="16.5" x14ac:dyDescent="0.25">
      <c r="A29" s="276" t="str">
        <f t="shared" si="36"/>
        <v>미추홀교통</v>
      </c>
      <c r="B29" s="126" t="str">
        <f t="shared" si="37"/>
        <v>김효태</v>
      </c>
      <c r="C29" s="127" t="str">
        <f t="shared" si="38"/>
        <v>F</v>
      </c>
      <c r="D29" s="128">
        <f t="shared" si="39"/>
        <v>0.68115384615384611</v>
      </c>
      <c r="E29" s="129">
        <f t="shared" si="40"/>
        <v>4438</v>
      </c>
      <c r="F29" s="130" t="str">
        <f t="shared" si="41"/>
        <v>75</v>
      </c>
      <c r="G29" s="131" t="str">
        <f t="shared" si="42"/>
        <v>70바2861</v>
      </c>
      <c r="H29" s="132">
        <f t="shared" si="43"/>
        <v>1</v>
      </c>
      <c r="I29" s="133">
        <f t="shared" si="44"/>
        <v>786.21699999999998</v>
      </c>
      <c r="J29" s="134">
        <f t="shared" si="45"/>
        <v>0.13374762378549862</v>
      </c>
      <c r="K29" s="134">
        <f t="shared" si="46"/>
        <v>0.34570399631888549</v>
      </c>
      <c r="L29" s="134">
        <f t="shared" si="47"/>
        <v>0.25565460935085355</v>
      </c>
      <c r="M29" s="135">
        <f t="shared" si="48"/>
        <v>15.8</v>
      </c>
      <c r="N29" s="136">
        <f t="shared" si="49"/>
        <v>0</v>
      </c>
      <c r="O29" s="136">
        <f t="shared" si="50"/>
        <v>37.521447641045668</v>
      </c>
      <c r="P29" s="231">
        <f t="shared" si="51"/>
        <v>17</v>
      </c>
      <c r="Q29" s="232">
        <f t="shared" si="52"/>
        <v>0</v>
      </c>
      <c r="R29" s="232">
        <f t="shared" si="53"/>
        <v>295</v>
      </c>
      <c r="T29">
        <v>511</v>
      </c>
      <c r="U29">
        <v>4438</v>
      </c>
      <c r="V29" t="s">
        <v>291</v>
      </c>
      <c r="W29">
        <v>786.21699999999998</v>
      </c>
      <c r="X29">
        <v>443.84</v>
      </c>
      <c r="Y29">
        <v>1.7709999999999999</v>
      </c>
      <c r="Z29">
        <v>15.8</v>
      </c>
      <c r="AA29">
        <v>50.48471</v>
      </c>
      <c r="AB29">
        <v>6.7522099999999998</v>
      </c>
      <c r="AC29">
        <v>17.452766</v>
      </c>
      <c r="AD29" s="1">
        <v>201</v>
      </c>
      <c r="AE29">
        <v>0</v>
      </c>
      <c r="AF29">
        <v>295</v>
      </c>
      <c r="AG29">
        <v>66</v>
      </c>
      <c r="AH29">
        <v>15.573368</v>
      </c>
      <c r="AI29">
        <v>22.5</v>
      </c>
      <c r="AJ29">
        <v>0</v>
      </c>
      <c r="AK29">
        <v>17</v>
      </c>
      <c r="AL29">
        <v>2941</v>
      </c>
      <c r="AM29" t="s">
        <v>292</v>
      </c>
      <c r="AN29" t="s">
        <v>489</v>
      </c>
      <c r="AO29">
        <v>786.21699999999998</v>
      </c>
      <c r="AR29" t="s">
        <v>119</v>
      </c>
      <c r="AS29" t="s">
        <v>121</v>
      </c>
      <c r="AT29" t="s">
        <v>237</v>
      </c>
      <c r="AU29" t="s">
        <v>291</v>
      </c>
      <c r="AV29" t="s">
        <v>48</v>
      </c>
      <c r="AW29">
        <v>1</v>
      </c>
      <c r="BB29">
        <v>0.68115384615384611</v>
      </c>
      <c r="BC29" t="s">
        <v>70</v>
      </c>
      <c r="BF29" t="s">
        <v>119</v>
      </c>
      <c r="BG29" t="s">
        <v>121</v>
      </c>
      <c r="BH29" t="s">
        <v>291</v>
      </c>
      <c r="BI29">
        <v>4438</v>
      </c>
      <c r="BJ29">
        <v>1</v>
      </c>
      <c r="BK29" t="s">
        <v>237</v>
      </c>
      <c r="BL29" t="s">
        <v>176</v>
      </c>
      <c r="BM29">
        <v>0.68115384615384611</v>
      </c>
      <c r="BN29" t="s">
        <v>70</v>
      </c>
      <c r="BO29" t="s">
        <v>189</v>
      </c>
      <c r="BP29">
        <v>786.21699999999998</v>
      </c>
    </row>
    <row r="30" spans="1:68" ht="16.5" x14ac:dyDescent="0.25">
      <c r="A30" s="277" t="str">
        <f t="shared" si="36"/>
        <v>미추홀교통</v>
      </c>
      <c r="B30" s="110" t="str">
        <f t="shared" si="37"/>
        <v>박상원</v>
      </c>
      <c r="C30" s="111" t="str">
        <f t="shared" si="38"/>
        <v>B</v>
      </c>
      <c r="D30" s="112">
        <f t="shared" si="39"/>
        <v>0.91600000000000004</v>
      </c>
      <c r="E30" s="113">
        <f t="shared" si="40"/>
        <v>3612</v>
      </c>
      <c r="F30" s="114" t="str">
        <f t="shared" si="41"/>
        <v>12</v>
      </c>
      <c r="G30" s="115" t="str">
        <f t="shared" si="42"/>
        <v>70바2758</v>
      </c>
      <c r="H30" s="116">
        <f t="shared" si="43"/>
        <v>1</v>
      </c>
      <c r="I30" s="117">
        <f t="shared" si="44"/>
        <v>2111.482</v>
      </c>
      <c r="J30" s="118">
        <f t="shared" si="45"/>
        <v>1.5577439894006881E-2</v>
      </c>
      <c r="K30" s="118">
        <f t="shared" si="46"/>
        <v>0.3300056930488639</v>
      </c>
      <c r="L30" s="118">
        <f t="shared" si="47"/>
        <v>0.14350110491114773</v>
      </c>
      <c r="M30" s="119">
        <f t="shared" si="48"/>
        <v>11.782999999999999</v>
      </c>
      <c r="N30" s="120">
        <f t="shared" si="49"/>
        <v>4.7360100630741822E-2</v>
      </c>
      <c r="O30" s="120">
        <f t="shared" si="50"/>
        <v>11.840025157685455</v>
      </c>
      <c r="P30" s="233">
        <f t="shared" si="51"/>
        <v>2</v>
      </c>
      <c r="Q30" s="234">
        <f t="shared" si="52"/>
        <v>1</v>
      </c>
      <c r="R30" s="234">
        <f t="shared" si="53"/>
        <v>250</v>
      </c>
      <c r="T30">
        <v>511</v>
      </c>
      <c r="U30">
        <v>3612</v>
      </c>
      <c r="V30" t="s">
        <v>293</v>
      </c>
      <c r="W30">
        <v>2111.482</v>
      </c>
      <c r="X30">
        <v>1152.8140000000001</v>
      </c>
      <c r="Y30">
        <v>1.8320000000000001</v>
      </c>
      <c r="Z30">
        <v>11.782999999999999</v>
      </c>
      <c r="AA30">
        <v>129.422743</v>
      </c>
      <c r="AB30">
        <v>2.0160749999999998</v>
      </c>
      <c r="AC30">
        <v>42.710242000000001</v>
      </c>
      <c r="AD30" s="1">
        <v>303</v>
      </c>
      <c r="AE30">
        <v>1</v>
      </c>
      <c r="AF30">
        <v>250</v>
      </c>
      <c r="AG30">
        <v>87</v>
      </c>
      <c r="AH30">
        <v>16.314613000000001</v>
      </c>
      <c r="AI30">
        <v>441.2</v>
      </c>
      <c r="AJ30">
        <v>23.6</v>
      </c>
      <c r="AK30">
        <v>2</v>
      </c>
      <c r="AL30">
        <v>38</v>
      </c>
      <c r="AM30" t="s">
        <v>294</v>
      </c>
      <c r="AN30" t="s">
        <v>490</v>
      </c>
      <c r="AO30">
        <v>2111.482</v>
      </c>
      <c r="AR30" t="s">
        <v>119</v>
      </c>
      <c r="AS30" t="s">
        <v>120</v>
      </c>
      <c r="AT30" t="s">
        <v>217</v>
      </c>
      <c r="AU30" t="s">
        <v>293</v>
      </c>
      <c r="AV30" t="s">
        <v>48</v>
      </c>
      <c r="AW30">
        <v>1</v>
      </c>
      <c r="BB30">
        <v>0.91600000000000004</v>
      </c>
      <c r="BC30" t="s">
        <v>68</v>
      </c>
      <c r="BF30" t="s">
        <v>119</v>
      </c>
      <c r="BG30" t="s">
        <v>120</v>
      </c>
      <c r="BH30" t="s">
        <v>293</v>
      </c>
      <c r="BI30">
        <v>3612</v>
      </c>
      <c r="BJ30">
        <v>1</v>
      </c>
      <c r="BK30" t="s">
        <v>217</v>
      </c>
      <c r="BL30" t="s">
        <v>176</v>
      </c>
      <c r="BM30">
        <v>0.91600000000000004</v>
      </c>
      <c r="BN30" t="s">
        <v>68</v>
      </c>
      <c r="BO30" t="s">
        <v>251</v>
      </c>
      <c r="BP30">
        <v>2111.482</v>
      </c>
    </row>
    <row r="31" spans="1:68" ht="16.5" x14ac:dyDescent="0.25">
      <c r="A31" s="276" t="str">
        <f t="shared" si="36"/>
        <v>미추홀교통</v>
      </c>
      <c r="B31" s="126" t="str">
        <f t="shared" si="37"/>
        <v>박은</v>
      </c>
      <c r="C31" s="127" t="str">
        <f t="shared" si="38"/>
        <v>F</v>
      </c>
      <c r="D31" s="128">
        <f t="shared" si="39"/>
        <v>0.78116927434353101</v>
      </c>
      <c r="E31" s="129">
        <f t="shared" si="40"/>
        <v>664</v>
      </c>
      <c r="F31" s="130" t="str">
        <f t="shared" si="41"/>
        <v>76</v>
      </c>
      <c r="G31" s="131" t="str">
        <f t="shared" si="42"/>
        <v>70바2764</v>
      </c>
      <c r="H31" s="132">
        <f t="shared" si="43"/>
        <v>5</v>
      </c>
      <c r="I31" s="133">
        <f t="shared" si="44"/>
        <v>468.87199999999996</v>
      </c>
      <c r="J31" s="134">
        <f t="shared" si="45"/>
        <v>3.5673788853501248E-3</v>
      </c>
      <c r="K31" s="134">
        <f t="shared" si="46"/>
        <v>0.27217043429236593</v>
      </c>
      <c r="L31" s="134">
        <f t="shared" si="47"/>
        <v>0.34337729700216696</v>
      </c>
      <c r="M31" s="135">
        <f t="shared" si="48"/>
        <v>11.074999999999999</v>
      </c>
      <c r="N31" s="136">
        <f t="shared" si="49"/>
        <v>0.73214883853738633</v>
      </c>
      <c r="O31" s="136">
        <f t="shared" si="50"/>
        <v>21.415353527218549</v>
      </c>
      <c r="P31" s="231">
        <f t="shared" si="51"/>
        <v>0</v>
      </c>
      <c r="Q31" s="232">
        <f t="shared" si="52"/>
        <v>4</v>
      </c>
      <c r="R31" s="232">
        <f t="shared" si="53"/>
        <v>117</v>
      </c>
      <c r="T31">
        <v>511</v>
      </c>
      <c r="U31">
        <v>664</v>
      </c>
      <c r="V31" t="s">
        <v>295</v>
      </c>
      <c r="W31">
        <v>546.33699999999999</v>
      </c>
      <c r="X31">
        <v>240.43799999999999</v>
      </c>
      <c r="Y31">
        <v>2.2719999999999998</v>
      </c>
      <c r="Z31">
        <v>11.074999999999999</v>
      </c>
      <c r="AA31">
        <v>29.273873999999999</v>
      </c>
      <c r="AB31">
        <v>0.104431</v>
      </c>
      <c r="AC31">
        <v>7.9674829999999996</v>
      </c>
      <c r="AD31" s="1">
        <v>161</v>
      </c>
      <c r="AE31">
        <v>4</v>
      </c>
      <c r="AF31">
        <v>117</v>
      </c>
      <c r="AG31">
        <v>81</v>
      </c>
      <c r="AH31">
        <v>18.662955</v>
      </c>
      <c r="AI31">
        <v>283.2</v>
      </c>
      <c r="AJ31">
        <v>0</v>
      </c>
      <c r="AK31">
        <v>0</v>
      </c>
      <c r="AL31">
        <v>0</v>
      </c>
      <c r="AM31" t="s">
        <v>296</v>
      </c>
      <c r="AN31" t="s">
        <v>491</v>
      </c>
      <c r="AO31">
        <v>165.69300000000001</v>
      </c>
      <c r="AR31" t="s">
        <v>119</v>
      </c>
      <c r="AS31" t="s">
        <v>122</v>
      </c>
      <c r="AT31" t="s">
        <v>248</v>
      </c>
      <c r="AU31" t="s">
        <v>295</v>
      </c>
      <c r="AV31" t="s">
        <v>48</v>
      </c>
      <c r="AW31">
        <v>5</v>
      </c>
      <c r="BB31">
        <v>0.78116927434353101</v>
      </c>
      <c r="BC31" t="s">
        <v>70</v>
      </c>
      <c r="BF31" t="s">
        <v>119</v>
      </c>
      <c r="BG31" t="s">
        <v>122</v>
      </c>
      <c r="BH31" t="s">
        <v>295</v>
      </c>
      <c r="BI31">
        <v>664</v>
      </c>
      <c r="BJ31">
        <v>5</v>
      </c>
      <c r="BK31" t="s">
        <v>248</v>
      </c>
      <c r="BL31" t="s">
        <v>246</v>
      </c>
      <c r="BM31">
        <v>0.78116927434353101</v>
      </c>
      <c r="BN31" t="s">
        <v>70</v>
      </c>
      <c r="BO31" t="s">
        <v>189</v>
      </c>
      <c r="BP31">
        <v>468.87199999999996</v>
      </c>
    </row>
    <row r="32" spans="1:68" ht="16.5" x14ac:dyDescent="0.25">
      <c r="A32" s="277" t="str">
        <f t="shared" si="36"/>
        <v>미추홀교통</v>
      </c>
      <c r="B32" s="110" t="str">
        <f t="shared" si="37"/>
        <v>박주용</v>
      </c>
      <c r="C32" s="111" t="str">
        <f t="shared" si="38"/>
        <v>C</v>
      </c>
      <c r="D32" s="112">
        <f t="shared" si="39"/>
        <v>0.87078036941152281</v>
      </c>
      <c r="E32" s="113">
        <f t="shared" si="40"/>
        <v>1577</v>
      </c>
      <c r="F32" s="114" t="str">
        <f t="shared" si="41"/>
        <v>76</v>
      </c>
      <c r="G32" s="115" t="str">
        <f t="shared" si="42"/>
        <v>70바2677</v>
      </c>
      <c r="H32" s="116">
        <f t="shared" si="43"/>
        <v>5</v>
      </c>
      <c r="I32" s="117">
        <f t="shared" si="44"/>
        <v>1092.7470000000001</v>
      </c>
      <c r="J32" s="118">
        <f t="shared" si="45"/>
        <v>4.6683636208701133E-2</v>
      </c>
      <c r="K32" s="118">
        <f t="shared" si="46"/>
        <v>0.2669328687571943</v>
      </c>
      <c r="L32" s="118">
        <f t="shared" si="47"/>
        <v>3.6604996398983479E-2</v>
      </c>
      <c r="M32" s="119">
        <f t="shared" si="48"/>
        <v>6.5570000000000004</v>
      </c>
      <c r="N32" s="120">
        <f t="shared" si="49"/>
        <v>0.36604996398983475</v>
      </c>
      <c r="O32" s="120">
        <f t="shared" si="50"/>
        <v>0.45756245498729348</v>
      </c>
      <c r="P32" s="233">
        <f t="shared" si="51"/>
        <v>0</v>
      </c>
      <c r="Q32" s="234">
        <f t="shared" si="52"/>
        <v>4</v>
      </c>
      <c r="R32" s="234">
        <f t="shared" si="53"/>
        <v>5</v>
      </c>
      <c r="T32">
        <v>511</v>
      </c>
      <c r="U32">
        <v>1577</v>
      </c>
      <c r="V32" t="s">
        <v>297</v>
      </c>
      <c r="W32">
        <v>1092.7470000000001</v>
      </c>
      <c r="X32">
        <v>418.88099999999997</v>
      </c>
      <c r="Y32">
        <v>2.609</v>
      </c>
      <c r="Z32">
        <v>6.5570000000000004</v>
      </c>
      <c r="AA32">
        <v>71.818870000000004</v>
      </c>
      <c r="AB32">
        <v>3.3527659999999999</v>
      </c>
      <c r="AC32">
        <v>19.170817</v>
      </c>
      <c r="AD32" s="1">
        <v>40</v>
      </c>
      <c r="AE32">
        <v>4</v>
      </c>
      <c r="AF32">
        <v>5</v>
      </c>
      <c r="AG32">
        <v>71</v>
      </c>
      <c r="AH32">
        <v>15.215318</v>
      </c>
      <c r="AI32">
        <v>4.5</v>
      </c>
      <c r="AJ32">
        <v>0</v>
      </c>
      <c r="AK32">
        <v>0</v>
      </c>
      <c r="AL32">
        <v>0</v>
      </c>
      <c r="AM32" t="s">
        <v>298</v>
      </c>
      <c r="AN32" t="s">
        <v>492</v>
      </c>
      <c r="AO32">
        <v>333.82100000000003</v>
      </c>
      <c r="AR32" t="s">
        <v>119</v>
      </c>
      <c r="AS32" t="s">
        <v>122</v>
      </c>
      <c r="AT32" t="s">
        <v>241</v>
      </c>
      <c r="AU32" t="s">
        <v>297</v>
      </c>
      <c r="AV32" t="s">
        <v>48</v>
      </c>
      <c r="AW32">
        <v>5</v>
      </c>
      <c r="BB32">
        <v>0.87078036941152281</v>
      </c>
      <c r="BC32" t="s">
        <v>69</v>
      </c>
      <c r="BF32" t="s">
        <v>119</v>
      </c>
      <c r="BG32" t="s">
        <v>122</v>
      </c>
      <c r="BH32" t="s">
        <v>297</v>
      </c>
      <c r="BI32">
        <v>1577</v>
      </c>
      <c r="BJ32">
        <v>5</v>
      </c>
      <c r="BK32" t="s">
        <v>241</v>
      </c>
      <c r="BL32" t="s">
        <v>244</v>
      </c>
      <c r="BM32">
        <v>0.87078036941152281</v>
      </c>
      <c r="BN32" t="s">
        <v>69</v>
      </c>
      <c r="BO32" t="s">
        <v>178</v>
      </c>
      <c r="BP32">
        <v>1092.7470000000001</v>
      </c>
    </row>
    <row r="33" spans="1:68" ht="16.5" x14ac:dyDescent="0.25">
      <c r="A33" s="276" t="str">
        <f t="shared" si="36"/>
        <v>미추홀교통</v>
      </c>
      <c r="B33" s="126" t="str">
        <f t="shared" si="37"/>
        <v>박준성</v>
      </c>
      <c r="C33" s="127" t="str">
        <f t="shared" si="38"/>
        <v>D</v>
      </c>
      <c r="D33" s="128">
        <f t="shared" si="39"/>
        <v>0.81038461538461548</v>
      </c>
      <c r="E33" s="129">
        <f t="shared" si="40"/>
        <v>2794</v>
      </c>
      <c r="F33" s="130" t="str">
        <f t="shared" si="41"/>
        <v>75</v>
      </c>
      <c r="G33" s="131" t="str">
        <f t="shared" si="42"/>
        <v>70바2846</v>
      </c>
      <c r="H33" s="132">
        <f t="shared" si="43"/>
        <v>1</v>
      </c>
      <c r="I33" s="133">
        <f t="shared" si="44"/>
        <v>644.02200000000005</v>
      </c>
      <c r="J33" s="134">
        <f t="shared" si="45"/>
        <v>2.5643020605276425E-2</v>
      </c>
      <c r="K33" s="134">
        <f t="shared" si="46"/>
        <v>0.35606091922785921</v>
      </c>
      <c r="L33" s="134">
        <f t="shared" si="47"/>
        <v>0.24843871793199609</v>
      </c>
      <c r="M33" s="135">
        <f t="shared" si="48"/>
        <v>10.098000000000001</v>
      </c>
      <c r="N33" s="136">
        <f t="shared" si="49"/>
        <v>0</v>
      </c>
      <c r="O33" s="136">
        <f t="shared" si="50"/>
        <v>6.5215163457148977</v>
      </c>
      <c r="P33" s="231">
        <f t="shared" si="51"/>
        <v>0</v>
      </c>
      <c r="Q33" s="232">
        <f t="shared" si="52"/>
        <v>0</v>
      </c>
      <c r="R33" s="232">
        <f t="shared" si="53"/>
        <v>42</v>
      </c>
      <c r="T33">
        <v>511</v>
      </c>
      <c r="U33">
        <v>2794</v>
      </c>
      <c r="V33" t="s">
        <v>299</v>
      </c>
      <c r="W33">
        <v>644.02200000000005</v>
      </c>
      <c r="X33">
        <v>305.71199999999999</v>
      </c>
      <c r="Y33">
        <v>2.1070000000000002</v>
      </c>
      <c r="Z33">
        <v>10.098000000000001</v>
      </c>
      <c r="AA33">
        <v>38.173037999999998</v>
      </c>
      <c r="AB33">
        <v>0.97887199999999996</v>
      </c>
      <c r="AC33">
        <v>13.591927</v>
      </c>
      <c r="AD33" s="1">
        <v>160</v>
      </c>
      <c r="AE33">
        <v>0</v>
      </c>
      <c r="AF33">
        <v>42</v>
      </c>
      <c r="AG33">
        <v>70</v>
      </c>
      <c r="AH33">
        <v>16.871122</v>
      </c>
      <c r="AI33">
        <v>35.1</v>
      </c>
      <c r="AJ33">
        <v>0</v>
      </c>
      <c r="AK33">
        <v>0</v>
      </c>
      <c r="AL33">
        <v>0</v>
      </c>
      <c r="AM33" t="s">
        <v>300</v>
      </c>
      <c r="AN33" t="s">
        <v>493</v>
      </c>
      <c r="AO33">
        <v>644.02200000000005</v>
      </c>
      <c r="AR33" t="s">
        <v>119</v>
      </c>
      <c r="AS33" t="s">
        <v>121</v>
      </c>
      <c r="AT33" t="s">
        <v>231</v>
      </c>
      <c r="AU33" t="s">
        <v>299</v>
      </c>
      <c r="AV33" t="s">
        <v>48</v>
      </c>
      <c r="AW33">
        <v>1</v>
      </c>
      <c r="BB33">
        <v>0.81038461538461548</v>
      </c>
      <c r="BC33" t="s">
        <v>67</v>
      </c>
      <c r="BF33" t="s">
        <v>119</v>
      </c>
      <c r="BG33" t="s">
        <v>121</v>
      </c>
      <c r="BH33" t="s">
        <v>299</v>
      </c>
      <c r="BI33">
        <v>2794</v>
      </c>
      <c r="BJ33">
        <v>1</v>
      </c>
      <c r="BK33" t="s">
        <v>231</v>
      </c>
      <c r="BL33" t="s">
        <v>176</v>
      </c>
      <c r="BM33">
        <v>0.81038461538461548</v>
      </c>
      <c r="BN33" t="s">
        <v>67</v>
      </c>
      <c r="BO33" t="s">
        <v>180</v>
      </c>
      <c r="BP33">
        <v>644.02200000000005</v>
      </c>
    </row>
    <row r="34" spans="1:68" ht="16.5" x14ac:dyDescent="0.25">
      <c r="A34" s="277" t="str">
        <f t="shared" si="36"/>
        <v>미추홀교통</v>
      </c>
      <c r="B34" s="110" t="str">
        <f t="shared" si="37"/>
        <v>박흥민</v>
      </c>
      <c r="C34" s="111" t="str">
        <f t="shared" si="38"/>
        <v>C</v>
      </c>
      <c r="D34" s="112">
        <f t="shared" si="39"/>
        <v>0.85730769230769233</v>
      </c>
      <c r="E34" s="113">
        <f t="shared" si="40"/>
        <v>2848</v>
      </c>
      <c r="F34" s="114" t="str">
        <f t="shared" si="41"/>
        <v>75</v>
      </c>
      <c r="G34" s="115" t="str">
        <f t="shared" si="42"/>
        <v>70바2756</v>
      </c>
      <c r="H34" s="116">
        <f t="shared" si="43"/>
        <v>1</v>
      </c>
      <c r="I34" s="117">
        <f t="shared" si="44"/>
        <v>577.26</v>
      </c>
      <c r="J34" s="118">
        <f t="shared" si="45"/>
        <v>6.4947456092530345E-2</v>
      </c>
      <c r="K34" s="118">
        <f t="shared" si="46"/>
        <v>0.35659292848011481</v>
      </c>
      <c r="L34" s="118">
        <f t="shared" si="47"/>
        <v>0.24598967536292138</v>
      </c>
      <c r="M34" s="119">
        <f t="shared" si="48"/>
        <v>10.177</v>
      </c>
      <c r="N34" s="120">
        <f t="shared" si="49"/>
        <v>0.1732321657485362</v>
      </c>
      <c r="O34" s="120">
        <f t="shared" si="50"/>
        <v>19.921699061081661</v>
      </c>
      <c r="P34" s="233">
        <f t="shared" si="51"/>
        <v>13</v>
      </c>
      <c r="Q34" s="234">
        <f t="shared" si="52"/>
        <v>1</v>
      </c>
      <c r="R34" s="234">
        <f t="shared" si="53"/>
        <v>115</v>
      </c>
      <c r="T34">
        <v>511</v>
      </c>
      <c r="U34">
        <v>2848</v>
      </c>
      <c r="V34" t="s">
        <v>301</v>
      </c>
      <c r="W34">
        <v>577.26</v>
      </c>
      <c r="X34">
        <v>258.92399999999998</v>
      </c>
      <c r="Y34">
        <v>2.2290000000000001</v>
      </c>
      <c r="Z34">
        <v>10.177</v>
      </c>
      <c r="AA34">
        <v>35.186382000000002</v>
      </c>
      <c r="AB34">
        <v>2.285266</v>
      </c>
      <c r="AC34">
        <v>12.547215</v>
      </c>
      <c r="AD34" s="1">
        <v>142</v>
      </c>
      <c r="AE34">
        <v>1</v>
      </c>
      <c r="AF34">
        <v>115</v>
      </c>
      <c r="AG34">
        <v>72</v>
      </c>
      <c r="AH34">
        <v>16.405778000000002</v>
      </c>
      <c r="AI34">
        <v>304.8</v>
      </c>
      <c r="AJ34">
        <v>0</v>
      </c>
      <c r="AK34">
        <v>13</v>
      </c>
      <c r="AL34">
        <v>2624</v>
      </c>
      <c r="AM34" t="s">
        <v>302</v>
      </c>
      <c r="AN34" t="s">
        <v>494</v>
      </c>
      <c r="AO34">
        <v>577.26</v>
      </c>
      <c r="AR34" t="s">
        <v>119</v>
      </c>
      <c r="AS34" t="s">
        <v>121</v>
      </c>
      <c r="AT34" t="s">
        <v>225</v>
      </c>
      <c r="AU34" t="s">
        <v>301</v>
      </c>
      <c r="AV34" t="s">
        <v>48</v>
      </c>
      <c r="AW34">
        <v>1</v>
      </c>
      <c r="BB34">
        <v>0.85730769230769233</v>
      </c>
      <c r="BC34" t="s">
        <v>69</v>
      </c>
      <c r="BF34" t="s">
        <v>119</v>
      </c>
      <c r="BG34" t="s">
        <v>121</v>
      </c>
      <c r="BH34" t="s">
        <v>301</v>
      </c>
      <c r="BI34">
        <v>2848</v>
      </c>
      <c r="BJ34">
        <v>1</v>
      </c>
      <c r="BK34" t="s">
        <v>225</v>
      </c>
      <c r="BL34" t="s">
        <v>176</v>
      </c>
      <c r="BM34">
        <v>0.85730769230769233</v>
      </c>
      <c r="BN34" t="s">
        <v>69</v>
      </c>
      <c r="BO34" t="s">
        <v>178</v>
      </c>
      <c r="BP34">
        <v>577.26</v>
      </c>
    </row>
    <row r="35" spans="1:68" ht="16.5" x14ac:dyDescent="0.25">
      <c r="A35" s="276" t="str">
        <f t="shared" si="36"/>
        <v>미추홀교통</v>
      </c>
      <c r="B35" s="126" t="str">
        <f t="shared" si="37"/>
        <v>배강현</v>
      </c>
      <c r="C35" s="127" t="str">
        <f t="shared" si="38"/>
        <v>B</v>
      </c>
      <c r="D35" s="128">
        <f t="shared" si="39"/>
        <v>0.91549999999999998</v>
      </c>
      <c r="E35" s="129">
        <f t="shared" si="40"/>
        <v>6005</v>
      </c>
      <c r="F35" s="130" t="str">
        <f t="shared" si="41"/>
        <v>12</v>
      </c>
      <c r="G35" s="131" t="str">
        <f t="shared" si="42"/>
        <v>70바2759</v>
      </c>
      <c r="H35" s="132">
        <f t="shared" si="43"/>
        <v>1</v>
      </c>
      <c r="I35" s="133">
        <f t="shared" si="44"/>
        <v>2024.5350000000001</v>
      </c>
      <c r="J35" s="134">
        <f t="shared" si="45"/>
        <v>3.2210084806048818E-2</v>
      </c>
      <c r="K35" s="134">
        <f t="shared" si="46"/>
        <v>0.3522759745603084</v>
      </c>
      <c r="L35" s="134">
        <f t="shared" si="47"/>
        <v>0.25635516303743822</v>
      </c>
      <c r="M35" s="135">
        <f t="shared" si="48"/>
        <v>11.224</v>
      </c>
      <c r="N35" s="136">
        <f t="shared" si="49"/>
        <v>9.8788116777432836E-2</v>
      </c>
      <c r="O35" s="136">
        <f t="shared" si="50"/>
        <v>20.547928289706029</v>
      </c>
      <c r="P35" s="231">
        <f t="shared" si="51"/>
        <v>21</v>
      </c>
      <c r="Q35" s="232">
        <f t="shared" si="52"/>
        <v>2</v>
      </c>
      <c r="R35" s="232">
        <f t="shared" si="53"/>
        <v>416</v>
      </c>
      <c r="T35">
        <v>511</v>
      </c>
      <c r="U35">
        <v>6005</v>
      </c>
      <c r="V35" t="s">
        <v>303</v>
      </c>
      <c r="W35">
        <v>2024.5350000000001</v>
      </c>
      <c r="X35">
        <v>1105.7270000000001</v>
      </c>
      <c r="Y35">
        <v>1.831</v>
      </c>
      <c r="Z35">
        <v>11.224</v>
      </c>
      <c r="AA35">
        <v>127.17607</v>
      </c>
      <c r="AB35">
        <v>4.0963520000000004</v>
      </c>
      <c r="AC35">
        <v>44.801074</v>
      </c>
      <c r="AD35" s="1">
        <v>519</v>
      </c>
      <c r="AE35">
        <v>2</v>
      </c>
      <c r="AF35">
        <v>416</v>
      </c>
      <c r="AG35">
        <v>70</v>
      </c>
      <c r="AH35">
        <v>15.91915</v>
      </c>
      <c r="AI35">
        <v>642.4</v>
      </c>
      <c r="AJ35">
        <v>0</v>
      </c>
      <c r="AK35">
        <v>21</v>
      </c>
      <c r="AL35">
        <v>3800</v>
      </c>
      <c r="AM35" t="s">
        <v>304</v>
      </c>
      <c r="AN35" t="s">
        <v>495</v>
      </c>
      <c r="AO35">
        <v>2024.5350000000001</v>
      </c>
      <c r="AR35" t="s">
        <v>119</v>
      </c>
      <c r="AS35" t="s">
        <v>120</v>
      </c>
      <c r="AT35" t="s">
        <v>218</v>
      </c>
      <c r="AU35" t="s">
        <v>303</v>
      </c>
      <c r="AV35" t="s">
        <v>48</v>
      </c>
      <c r="AW35">
        <v>1</v>
      </c>
      <c r="BB35">
        <v>0.91549999999999998</v>
      </c>
      <c r="BC35" t="s">
        <v>68</v>
      </c>
      <c r="BF35" t="s">
        <v>119</v>
      </c>
      <c r="BG35" t="s">
        <v>120</v>
      </c>
      <c r="BH35" t="s">
        <v>303</v>
      </c>
      <c r="BI35">
        <v>6005</v>
      </c>
      <c r="BJ35">
        <v>1</v>
      </c>
      <c r="BK35" t="s">
        <v>218</v>
      </c>
      <c r="BL35" t="s">
        <v>176</v>
      </c>
      <c r="BM35">
        <v>0.91549999999999998</v>
      </c>
      <c r="BN35" t="s">
        <v>68</v>
      </c>
      <c r="BO35" t="s">
        <v>251</v>
      </c>
      <c r="BP35">
        <v>2024.5350000000001</v>
      </c>
    </row>
    <row r="36" spans="1:68" ht="16.5" x14ac:dyDescent="0.25">
      <c r="A36" s="277" t="str">
        <f t="shared" si="36"/>
        <v>미추홀교통</v>
      </c>
      <c r="B36" s="110" t="str">
        <f t="shared" si="37"/>
        <v>백용</v>
      </c>
      <c r="C36" s="111" t="str">
        <f t="shared" si="38"/>
        <v>C</v>
      </c>
      <c r="D36" s="112">
        <f t="shared" si="39"/>
        <v>0.89300000000000002</v>
      </c>
      <c r="E36" s="113">
        <f t="shared" si="40"/>
        <v>5593</v>
      </c>
      <c r="F36" s="114" t="str">
        <f t="shared" si="41"/>
        <v>12</v>
      </c>
      <c r="G36" s="115" t="str">
        <f t="shared" si="42"/>
        <v>70바2642</v>
      </c>
      <c r="H36" s="116">
        <f t="shared" si="43"/>
        <v>1</v>
      </c>
      <c r="I36" s="117">
        <f t="shared" si="44"/>
        <v>1481.797</v>
      </c>
      <c r="J36" s="118">
        <f t="shared" si="45"/>
        <v>3.5483124616658666E-3</v>
      </c>
      <c r="K36" s="118">
        <f t="shared" si="46"/>
        <v>0.32812860011567002</v>
      </c>
      <c r="L36" s="118">
        <f t="shared" si="47"/>
        <v>0.19705803156572729</v>
      </c>
      <c r="M36" s="119">
        <f t="shared" si="48"/>
        <v>13.148999999999999</v>
      </c>
      <c r="N36" s="120">
        <f t="shared" si="49"/>
        <v>0.26994250899414696</v>
      </c>
      <c r="O36" s="120">
        <f t="shared" si="50"/>
        <v>29.558704734859091</v>
      </c>
      <c r="P36" s="233">
        <f t="shared" si="51"/>
        <v>0</v>
      </c>
      <c r="Q36" s="234">
        <f t="shared" si="52"/>
        <v>4</v>
      </c>
      <c r="R36" s="234">
        <f t="shared" si="53"/>
        <v>438</v>
      </c>
      <c r="T36">
        <v>511</v>
      </c>
      <c r="U36">
        <v>5593</v>
      </c>
      <c r="V36" t="s">
        <v>305</v>
      </c>
      <c r="W36">
        <v>1481.797</v>
      </c>
      <c r="X36">
        <v>829.86599999999999</v>
      </c>
      <c r="Y36">
        <v>1.786</v>
      </c>
      <c r="Z36">
        <v>13.148999999999999</v>
      </c>
      <c r="AA36">
        <v>83.209131999999997</v>
      </c>
      <c r="AB36">
        <v>0.29525200000000001</v>
      </c>
      <c r="AC36">
        <v>27.303296</v>
      </c>
      <c r="AD36" s="1">
        <v>292</v>
      </c>
      <c r="AE36">
        <v>4</v>
      </c>
      <c r="AF36">
        <v>438</v>
      </c>
      <c r="AG36">
        <v>73</v>
      </c>
      <c r="AH36">
        <v>17.808105000000001</v>
      </c>
      <c r="AI36">
        <v>921</v>
      </c>
      <c r="AJ36">
        <v>0</v>
      </c>
      <c r="AK36">
        <v>0</v>
      </c>
      <c r="AL36">
        <v>0</v>
      </c>
      <c r="AM36" t="s">
        <v>306</v>
      </c>
      <c r="AN36" t="s">
        <v>496</v>
      </c>
      <c r="AO36">
        <v>1481.797</v>
      </c>
      <c r="AR36" t="s">
        <v>119</v>
      </c>
      <c r="AS36" t="s">
        <v>120</v>
      </c>
      <c r="AT36" t="s">
        <v>209</v>
      </c>
      <c r="AU36" t="s">
        <v>305</v>
      </c>
      <c r="AV36" t="s">
        <v>48</v>
      </c>
      <c r="AW36">
        <v>1</v>
      </c>
      <c r="BB36">
        <v>0.89300000000000002</v>
      </c>
      <c r="BC36" t="s">
        <v>69</v>
      </c>
      <c r="BF36" t="s">
        <v>119</v>
      </c>
      <c r="BG36" t="s">
        <v>120</v>
      </c>
      <c r="BH36" t="s">
        <v>305</v>
      </c>
      <c r="BI36">
        <v>5593</v>
      </c>
      <c r="BJ36">
        <v>1</v>
      </c>
      <c r="BK36" t="s">
        <v>209</v>
      </c>
      <c r="BL36" t="s">
        <v>176</v>
      </c>
      <c r="BM36">
        <v>0.89300000000000002</v>
      </c>
      <c r="BN36" t="s">
        <v>69</v>
      </c>
      <c r="BO36" t="s">
        <v>178</v>
      </c>
      <c r="BP36">
        <v>1481.797</v>
      </c>
    </row>
    <row r="37" spans="1:68" ht="16.5" x14ac:dyDescent="0.25">
      <c r="A37" s="276" t="str">
        <f t="shared" si="36"/>
        <v>미추홀교통</v>
      </c>
      <c r="B37" s="126" t="str">
        <f t="shared" si="37"/>
        <v>서영진</v>
      </c>
      <c r="C37" s="127" t="str">
        <f t="shared" si="38"/>
        <v>B</v>
      </c>
      <c r="D37" s="128">
        <f t="shared" si="39"/>
        <v>0.94023637071851185</v>
      </c>
      <c r="E37" s="129">
        <f t="shared" si="40"/>
        <v>4670</v>
      </c>
      <c r="F37" s="130" t="str">
        <f t="shared" si="41"/>
        <v>12</v>
      </c>
      <c r="G37" s="131" t="str">
        <f t="shared" si="42"/>
        <v>70바2640</v>
      </c>
      <c r="H37" s="132">
        <f t="shared" si="43"/>
        <v>2</v>
      </c>
      <c r="I37" s="133">
        <f t="shared" si="44"/>
        <v>1945.9940000000001</v>
      </c>
      <c r="J37" s="134">
        <f t="shared" si="45"/>
        <v>5.4841440362660126E-3</v>
      </c>
      <c r="K37" s="134">
        <f t="shared" si="46"/>
        <v>0.34278435900215087</v>
      </c>
      <c r="L37" s="134">
        <f t="shared" si="47"/>
        <v>0.16032937408851208</v>
      </c>
      <c r="M37" s="135">
        <f t="shared" si="48"/>
        <v>10.831</v>
      </c>
      <c r="N37" s="136">
        <f t="shared" si="49"/>
        <v>5.1387619900164133E-2</v>
      </c>
      <c r="O37" s="136">
        <f t="shared" si="50"/>
        <v>6.7831658268216657</v>
      </c>
      <c r="P37" s="231">
        <f t="shared" si="51"/>
        <v>5</v>
      </c>
      <c r="Q37" s="232">
        <f t="shared" si="52"/>
        <v>1</v>
      </c>
      <c r="R37" s="232">
        <f t="shared" si="53"/>
        <v>132</v>
      </c>
      <c r="T37">
        <v>511</v>
      </c>
      <c r="U37">
        <v>4670</v>
      </c>
      <c r="V37" t="s">
        <v>307</v>
      </c>
      <c r="W37">
        <v>1945.9939999999999</v>
      </c>
      <c r="X37">
        <v>1035.1479999999999</v>
      </c>
      <c r="Y37">
        <v>1.88</v>
      </c>
      <c r="Z37">
        <v>10.831</v>
      </c>
      <c r="AA37">
        <v>117.50329600000001</v>
      </c>
      <c r="AB37">
        <v>0.64440500000000001</v>
      </c>
      <c r="AC37">
        <v>40.278292</v>
      </c>
      <c r="AD37" s="1">
        <v>312</v>
      </c>
      <c r="AE37">
        <v>1</v>
      </c>
      <c r="AF37">
        <v>132</v>
      </c>
      <c r="AG37">
        <v>87</v>
      </c>
      <c r="AH37">
        <v>16.561185999999999</v>
      </c>
      <c r="AI37">
        <v>298.89999999999998</v>
      </c>
      <c r="AJ37">
        <v>11.2</v>
      </c>
      <c r="AK37">
        <v>5</v>
      </c>
      <c r="AL37">
        <v>517</v>
      </c>
      <c r="AM37" t="s">
        <v>308</v>
      </c>
      <c r="AN37" t="s">
        <v>497</v>
      </c>
      <c r="AO37">
        <v>1882.6790000000001</v>
      </c>
      <c r="AR37" t="s">
        <v>119</v>
      </c>
      <c r="AS37" t="s">
        <v>120</v>
      </c>
      <c r="AT37" t="s">
        <v>207</v>
      </c>
      <c r="AU37" t="s">
        <v>307</v>
      </c>
      <c r="AV37" t="s">
        <v>48</v>
      </c>
      <c r="AW37">
        <v>2</v>
      </c>
      <c r="BB37">
        <v>0.94023637071851185</v>
      </c>
      <c r="BC37" t="s">
        <v>68</v>
      </c>
      <c r="BF37" t="s">
        <v>119</v>
      </c>
      <c r="BG37" t="s">
        <v>120</v>
      </c>
      <c r="BH37" t="s">
        <v>307</v>
      </c>
      <c r="BI37">
        <v>4670</v>
      </c>
      <c r="BJ37">
        <v>2</v>
      </c>
      <c r="BK37" t="s">
        <v>207</v>
      </c>
      <c r="BL37" t="s">
        <v>200</v>
      </c>
      <c r="BM37">
        <v>0.94023637071851185</v>
      </c>
      <c r="BN37" t="s">
        <v>68</v>
      </c>
      <c r="BO37" t="s">
        <v>251</v>
      </c>
      <c r="BP37">
        <v>1945.9940000000001</v>
      </c>
    </row>
    <row r="38" spans="1:68" ht="16.5" x14ac:dyDescent="0.25">
      <c r="A38" s="277" t="str">
        <f t="shared" si="36"/>
        <v>미추홀교통</v>
      </c>
      <c r="B38" s="110" t="str">
        <f t="shared" si="37"/>
        <v>선명구</v>
      </c>
      <c r="C38" s="111" t="str">
        <f t="shared" si="38"/>
        <v>F</v>
      </c>
      <c r="D38" s="112">
        <f t="shared" si="39"/>
        <v>0.76200000000000001</v>
      </c>
      <c r="E38" s="113">
        <f t="shared" si="40"/>
        <v>714</v>
      </c>
      <c r="F38" s="114" t="str">
        <f t="shared" si="41"/>
        <v>76</v>
      </c>
      <c r="G38" s="115" t="str">
        <f t="shared" si="42"/>
        <v>70바2694</v>
      </c>
      <c r="H38" s="116">
        <f t="shared" si="43"/>
        <v>1</v>
      </c>
      <c r="I38" s="117">
        <f t="shared" si="44"/>
        <v>2349.6559999999999</v>
      </c>
      <c r="J38" s="118">
        <f t="shared" si="45"/>
        <v>1.2757660908662365E-2</v>
      </c>
      <c r="K38" s="118">
        <f t="shared" si="46"/>
        <v>0.30577628347001917</v>
      </c>
      <c r="L38" s="118">
        <f t="shared" si="47"/>
        <v>0.27323148580047463</v>
      </c>
      <c r="M38" s="119">
        <f t="shared" si="48"/>
        <v>10.145</v>
      </c>
      <c r="N38" s="120">
        <f t="shared" si="49"/>
        <v>0.21279710732124194</v>
      </c>
      <c r="O38" s="120">
        <f t="shared" si="50"/>
        <v>20.641319410160467</v>
      </c>
      <c r="P38" s="233">
        <f t="shared" si="51"/>
        <v>0</v>
      </c>
      <c r="Q38" s="234">
        <f t="shared" si="52"/>
        <v>5</v>
      </c>
      <c r="R38" s="234">
        <f t="shared" si="53"/>
        <v>485</v>
      </c>
      <c r="T38">
        <v>511</v>
      </c>
      <c r="U38">
        <v>714</v>
      </c>
      <c r="V38" t="s">
        <v>309</v>
      </c>
      <c r="W38">
        <v>2349.6559999999999</v>
      </c>
      <c r="X38">
        <v>1027.998</v>
      </c>
      <c r="Y38">
        <v>2.286</v>
      </c>
      <c r="Z38">
        <v>10.145</v>
      </c>
      <c r="AA38">
        <v>139.88967199999999</v>
      </c>
      <c r="AB38">
        <v>1.7846649999999999</v>
      </c>
      <c r="AC38">
        <v>42.774943999999998</v>
      </c>
      <c r="AD38" s="1">
        <v>642</v>
      </c>
      <c r="AE38">
        <v>5</v>
      </c>
      <c r="AF38">
        <v>485</v>
      </c>
      <c r="AG38">
        <v>74</v>
      </c>
      <c r="AH38">
        <v>16.796493000000002</v>
      </c>
      <c r="AI38">
        <v>503.2</v>
      </c>
      <c r="AJ38">
        <v>0</v>
      </c>
      <c r="AK38">
        <v>0</v>
      </c>
      <c r="AL38">
        <v>0</v>
      </c>
      <c r="AM38" t="s">
        <v>310</v>
      </c>
      <c r="AN38" t="s">
        <v>498</v>
      </c>
      <c r="AO38">
        <v>2349.6559999999999</v>
      </c>
      <c r="AR38" t="s">
        <v>119</v>
      </c>
      <c r="AS38" t="s">
        <v>122</v>
      </c>
      <c r="AT38" t="s">
        <v>245</v>
      </c>
      <c r="AU38" t="s">
        <v>309</v>
      </c>
      <c r="AV38" t="s">
        <v>48</v>
      </c>
      <c r="AW38">
        <v>1</v>
      </c>
      <c r="BB38">
        <v>0.76200000000000001</v>
      </c>
      <c r="BC38" t="s">
        <v>70</v>
      </c>
      <c r="BF38" t="s">
        <v>119</v>
      </c>
      <c r="BG38" t="s">
        <v>122</v>
      </c>
      <c r="BH38" t="s">
        <v>309</v>
      </c>
      <c r="BI38">
        <v>714</v>
      </c>
      <c r="BJ38">
        <v>1</v>
      </c>
      <c r="BK38" t="s">
        <v>245</v>
      </c>
      <c r="BL38" t="s">
        <v>176</v>
      </c>
      <c r="BM38">
        <v>0.76200000000000001</v>
      </c>
      <c r="BN38" t="s">
        <v>70</v>
      </c>
      <c r="BO38" t="s">
        <v>189</v>
      </c>
      <c r="BP38">
        <v>2349.6559999999999</v>
      </c>
    </row>
    <row r="39" spans="1:68" ht="16.5" x14ac:dyDescent="0.25">
      <c r="A39" s="276" t="str">
        <f t="shared" si="36"/>
        <v>미추홀교통</v>
      </c>
      <c r="B39" s="126" t="str">
        <f t="shared" si="37"/>
        <v>성대명</v>
      </c>
      <c r="C39" s="127" t="str">
        <f t="shared" si="38"/>
        <v>F</v>
      </c>
      <c r="D39" s="128">
        <f t="shared" si="39"/>
        <v>0.73576923076923073</v>
      </c>
      <c r="E39" s="129">
        <f t="shared" si="40"/>
        <v>3134</v>
      </c>
      <c r="F39" s="130" t="str">
        <f t="shared" si="41"/>
        <v>75</v>
      </c>
      <c r="G39" s="131" t="str">
        <f t="shared" si="42"/>
        <v>70바2760</v>
      </c>
      <c r="H39" s="132">
        <f t="shared" si="43"/>
        <v>1</v>
      </c>
      <c r="I39" s="133">
        <f t="shared" si="44"/>
        <v>550.66200000000003</v>
      </c>
      <c r="J39" s="134">
        <f t="shared" si="45"/>
        <v>5.9947419292855887E-2</v>
      </c>
      <c r="K39" s="134">
        <f t="shared" si="46"/>
        <v>0.32679403647084554</v>
      </c>
      <c r="L39" s="134">
        <f t="shared" si="47"/>
        <v>0.17615161387566236</v>
      </c>
      <c r="M39" s="135">
        <f t="shared" si="48"/>
        <v>10.305999999999999</v>
      </c>
      <c r="N39" s="136">
        <f t="shared" si="49"/>
        <v>0</v>
      </c>
      <c r="O39" s="136">
        <f t="shared" si="50"/>
        <v>5.6295876599438488</v>
      </c>
      <c r="P39" s="231">
        <f t="shared" si="51"/>
        <v>5</v>
      </c>
      <c r="Q39" s="232">
        <f t="shared" si="52"/>
        <v>0</v>
      </c>
      <c r="R39" s="232">
        <f t="shared" si="53"/>
        <v>31</v>
      </c>
      <c r="T39">
        <v>511</v>
      </c>
      <c r="U39">
        <v>3134</v>
      </c>
      <c r="V39" t="s">
        <v>311</v>
      </c>
      <c r="W39">
        <v>550.66200000000003</v>
      </c>
      <c r="X39">
        <v>287.88600000000002</v>
      </c>
      <c r="Y39">
        <v>1.913</v>
      </c>
      <c r="Z39">
        <v>10.305999999999999</v>
      </c>
      <c r="AA39">
        <v>34.988878999999997</v>
      </c>
      <c r="AB39">
        <v>2.0974930000000001</v>
      </c>
      <c r="AC39">
        <v>11.434157000000001</v>
      </c>
      <c r="AD39" s="1">
        <v>97</v>
      </c>
      <c r="AE39">
        <v>0</v>
      </c>
      <c r="AF39">
        <v>31</v>
      </c>
      <c r="AG39">
        <v>64</v>
      </c>
      <c r="AH39">
        <v>15.738200000000001</v>
      </c>
      <c r="AI39">
        <v>0</v>
      </c>
      <c r="AJ39">
        <v>0</v>
      </c>
      <c r="AK39">
        <v>5</v>
      </c>
      <c r="AL39">
        <v>427</v>
      </c>
      <c r="AM39" t="s">
        <v>312</v>
      </c>
      <c r="AN39" t="s">
        <v>499</v>
      </c>
      <c r="AO39">
        <v>550.66200000000003</v>
      </c>
      <c r="AR39" t="s">
        <v>119</v>
      </c>
      <c r="AS39" t="s">
        <v>121</v>
      </c>
      <c r="AT39" t="s">
        <v>228</v>
      </c>
      <c r="AU39" t="s">
        <v>311</v>
      </c>
      <c r="AV39" t="s">
        <v>48</v>
      </c>
      <c r="AW39">
        <v>1</v>
      </c>
      <c r="BB39">
        <v>0.73576923076923073</v>
      </c>
      <c r="BC39" t="s">
        <v>70</v>
      </c>
      <c r="BF39" t="s">
        <v>119</v>
      </c>
      <c r="BG39" t="s">
        <v>121</v>
      </c>
      <c r="BH39" t="s">
        <v>311</v>
      </c>
      <c r="BI39">
        <v>3134</v>
      </c>
      <c r="BJ39">
        <v>1</v>
      </c>
      <c r="BK39" t="s">
        <v>228</v>
      </c>
      <c r="BL39" t="s">
        <v>176</v>
      </c>
      <c r="BM39">
        <v>0.73576923076923073</v>
      </c>
      <c r="BN39" t="s">
        <v>70</v>
      </c>
      <c r="BO39" t="s">
        <v>189</v>
      </c>
      <c r="BP39">
        <v>550.66200000000003</v>
      </c>
    </row>
    <row r="40" spans="1:68" ht="16.5" x14ac:dyDescent="0.25">
      <c r="A40" s="277" t="str">
        <f t="shared" si="36"/>
        <v>미추홀교통</v>
      </c>
      <c r="B40" s="110" t="str">
        <f t="shared" si="37"/>
        <v>성현종</v>
      </c>
      <c r="C40" s="111" t="str">
        <f t="shared" si="38"/>
        <v>C</v>
      </c>
      <c r="D40" s="112">
        <f t="shared" si="39"/>
        <v>0.88200000000000001</v>
      </c>
      <c r="E40" s="113">
        <f t="shared" si="40"/>
        <v>6000</v>
      </c>
      <c r="F40" s="114" t="str">
        <f t="shared" si="41"/>
        <v>12</v>
      </c>
      <c r="G40" s="115" t="str">
        <f t="shared" si="42"/>
        <v>70바2771</v>
      </c>
      <c r="H40" s="116">
        <f t="shared" si="43"/>
        <v>1</v>
      </c>
      <c r="I40" s="117">
        <f t="shared" si="44"/>
        <v>1691.52</v>
      </c>
      <c r="J40" s="118">
        <f t="shared" si="45"/>
        <v>2.0679759353036679E-2</v>
      </c>
      <c r="K40" s="118">
        <f t="shared" si="46"/>
        <v>0.36005032156759192</v>
      </c>
      <c r="L40" s="118">
        <f t="shared" si="47"/>
        <v>0.18504067347710934</v>
      </c>
      <c r="M40" s="119">
        <f t="shared" si="48"/>
        <v>11.923</v>
      </c>
      <c r="N40" s="120">
        <f t="shared" si="49"/>
        <v>0</v>
      </c>
      <c r="O40" s="120">
        <f t="shared" si="50"/>
        <v>34.879871358304953</v>
      </c>
      <c r="P40" s="233">
        <f t="shared" si="51"/>
        <v>7</v>
      </c>
      <c r="Q40" s="234">
        <f t="shared" si="52"/>
        <v>0</v>
      </c>
      <c r="R40" s="234">
        <f t="shared" si="53"/>
        <v>590</v>
      </c>
      <c r="T40">
        <v>511</v>
      </c>
      <c r="U40">
        <v>6000</v>
      </c>
      <c r="V40" t="s">
        <v>313</v>
      </c>
      <c r="W40">
        <v>1691.52</v>
      </c>
      <c r="X40">
        <v>958.78</v>
      </c>
      <c r="Y40">
        <v>1.764</v>
      </c>
      <c r="Z40">
        <v>11.923</v>
      </c>
      <c r="AA40">
        <v>105.549971</v>
      </c>
      <c r="AB40">
        <v>2.1827480000000001</v>
      </c>
      <c r="AC40">
        <v>38.003301</v>
      </c>
      <c r="AD40" s="1">
        <v>313</v>
      </c>
      <c r="AE40">
        <v>0</v>
      </c>
      <c r="AF40">
        <v>590</v>
      </c>
      <c r="AG40">
        <v>71</v>
      </c>
      <c r="AH40">
        <v>16.025773999999998</v>
      </c>
      <c r="AI40">
        <v>1272.3</v>
      </c>
      <c r="AJ40">
        <v>0</v>
      </c>
      <c r="AK40">
        <v>7</v>
      </c>
      <c r="AL40">
        <v>1110</v>
      </c>
      <c r="AM40" t="s">
        <v>314</v>
      </c>
      <c r="AN40" t="s">
        <v>500</v>
      </c>
      <c r="AO40">
        <v>1691.52</v>
      </c>
      <c r="AR40" t="s">
        <v>119</v>
      </c>
      <c r="AS40" t="s">
        <v>120</v>
      </c>
      <c r="AT40" t="s">
        <v>222</v>
      </c>
      <c r="AU40" t="s">
        <v>313</v>
      </c>
      <c r="AV40" t="s">
        <v>48</v>
      </c>
      <c r="AW40">
        <v>1</v>
      </c>
      <c r="BB40">
        <v>0.88200000000000001</v>
      </c>
      <c r="BC40" t="s">
        <v>69</v>
      </c>
      <c r="BF40" t="s">
        <v>119</v>
      </c>
      <c r="BG40" t="s">
        <v>120</v>
      </c>
      <c r="BH40" t="s">
        <v>313</v>
      </c>
      <c r="BI40">
        <v>6000</v>
      </c>
      <c r="BJ40">
        <v>1</v>
      </c>
      <c r="BK40" t="s">
        <v>222</v>
      </c>
      <c r="BL40" t="s">
        <v>176</v>
      </c>
      <c r="BM40">
        <v>0.88200000000000001</v>
      </c>
      <c r="BN40" t="s">
        <v>69</v>
      </c>
      <c r="BO40" t="s">
        <v>178</v>
      </c>
      <c r="BP40">
        <v>1691.52</v>
      </c>
    </row>
    <row r="41" spans="1:68" ht="16.5" x14ac:dyDescent="0.25">
      <c r="A41" s="276" t="str">
        <f t="shared" si="36"/>
        <v>미추홀교통</v>
      </c>
      <c r="B41" s="126" t="str">
        <f t="shared" si="37"/>
        <v>송성진</v>
      </c>
      <c r="C41" s="127" t="str">
        <f t="shared" si="38"/>
        <v>C</v>
      </c>
      <c r="D41" s="128">
        <f t="shared" si="39"/>
        <v>0.85399999999999998</v>
      </c>
      <c r="E41" s="129">
        <f t="shared" si="40"/>
        <v>8822</v>
      </c>
      <c r="F41" s="130" t="str">
        <f t="shared" si="41"/>
        <v>12</v>
      </c>
      <c r="G41" s="131" t="str">
        <f t="shared" si="42"/>
        <v>70바2761</v>
      </c>
      <c r="H41" s="132">
        <f t="shared" si="43"/>
        <v>1</v>
      </c>
      <c r="I41" s="133">
        <f t="shared" si="44"/>
        <v>868.26499999999999</v>
      </c>
      <c r="J41" s="134">
        <f t="shared" si="45"/>
        <v>1.1844061789759903E-2</v>
      </c>
      <c r="K41" s="134">
        <f t="shared" si="46"/>
        <v>0.34930543149231674</v>
      </c>
      <c r="L41" s="134">
        <f t="shared" si="47"/>
        <v>0.16239281786090654</v>
      </c>
      <c r="M41" s="135">
        <f t="shared" si="48"/>
        <v>12.367000000000001</v>
      </c>
      <c r="N41" s="136">
        <f t="shared" si="49"/>
        <v>0</v>
      </c>
      <c r="O41" s="136">
        <f t="shared" si="50"/>
        <v>1.1517221124886987</v>
      </c>
      <c r="P41" s="231">
        <f t="shared" si="51"/>
        <v>13</v>
      </c>
      <c r="Q41" s="232">
        <f t="shared" si="52"/>
        <v>0</v>
      </c>
      <c r="R41" s="232">
        <f t="shared" si="53"/>
        <v>10</v>
      </c>
      <c r="T41">
        <v>511</v>
      </c>
      <c r="U41">
        <v>8822</v>
      </c>
      <c r="V41" t="s">
        <v>315</v>
      </c>
      <c r="W41">
        <v>868.26499999999999</v>
      </c>
      <c r="X41">
        <v>508.38900000000001</v>
      </c>
      <c r="Y41">
        <v>1.708</v>
      </c>
      <c r="Z41">
        <v>12.367000000000001</v>
      </c>
      <c r="AA41">
        <v>53.002763000000002</v>
      </c>
      <c r="AB41">
        <v>0.62776799999999999</v>
      </c>
      <c r="AC41">
        <v>18.514153</v>
      </c>
      <c r="AD41" s="1">
        <v>141</v>
      </c>
      <c r="AE41">
        <v>0</v>
      </c>
      <c r="AF41">
        <v>10</v>
      </c>
      <c r="AG41">
        <v>73</v>
      </c>
      <c r="AH41">
        <v>16.381504</v>
      </c>
      <c r="AI41">
        <v>372.2</v>
      </c>
      <c r="AJ41">
        <v>0</v>
      </c>
      <c r="AK41">
        <v>13</v>
      </c>
      <c r="AL41">
        <v>2328</v>
      </c>
      <c r="AM41" t="s">
        <v>316</v>
      </c>
      <c r="AN41" t="s">
        <v>501</v>
      </c>
      <c r="AO41">
        <v>868.26499999999999</v>
      </c>
      <c r="AR41" t="s">
        <v>119</v>
      </c>
      <c r="AS41" t="s">
        <v>120</v>
      </c>
      <c r="AT41" t="s">
        <v>220</v>
      </c>
      <c r="AU41" t="s">
        <v>315</v>
      </c>
      <c r="AV41" t="s">
        <v>48</v>
      </c>
      <c r="AW41">
        <v>1</v>
      </c>
      <c r="BB41">
        <v>0.85399999999999998</v>
      </c>
      <c r="BC41" t="s">
        <v>69</v>
      </c>
      <c r="BF41" t="s">
        <v>119</v>
      </c>
      <c r="BG41" t="s">
        <v>120</v>
      </c>
      <c r="BH41" t="s">
        <v>315</v>
      </c>
      <c r="BI41">
        <v>8822</v>
      </c>
      <c r="BJ41">
        <v>1</v>
      </c>
      <c r="BK41" t="s">
        <v>220</v>
      </c>
      <c r="BL41" t="s">
        <v>176</v>
      </c>
      <c r="BM41">
        <v>0.85399999999999998</v>
      </c>
      <c r="BN41" t="s">
        <v>69</v>
      </c>
      <c r="BO41" t="s">
        <v>178</v>
      </c>
      <c r="BP41">
        <v>868.26499999999999</v>
      </c>
    </row>
    <row r="42" spans="1:68" ht="16.5" x14ac:dyDescent="0.25">
      <c r="A42" s="277" t="str">
        <f t="shared" si="36"/>
        <v>미추홀교통</v>
      </c>
      <c r="B42" s="110" t="str">
        <f t="shared" si="37"/>
        <v>안우찬</v>
      </c>
      <c r="C42" s="111" t="str">
        <f t="shared" si="38"/>
        <v>C</v>
      </c>
      <c r="D42" s="112">
        <f t="shared" si="39"/>
        <v>0.88100000000000001</v>
      </c>
      <c r="E42" s="113">
        <f t="shared" si="40"/>
        <v>3838</v>
      </c>
      <c r="F42" s="114" t="str">
        <f t="shared" si="41"/>
        <v>12</v>
      </c>
      <c r="G42" s="115" t="str">
        <f t="shared" si="42"/>
        <v>70바2624</v>
      </c>
      <c r="H42" s="116">
        <f t="shared" si="43"/>
        <v>1</v>
      </c>
      <c r="I42" s="117">
        <f t="shared" si="44"/>
        <v>777.44200000000001</v>
      </c>
      <c r="J42" s="118">
        <f t="shared" si="45"/>
        <v>1.4626994701528026E-2</v>
      </c>
      <c r="K42" s="118">
        <f t="shared" si="46"/>
        <v>0.32171665872172772</v>
      </c>
      <c r="L42" s="118">
        <f t="shared" si="47"/>
        <v>0.16721504626711703</v>
      </c>
      <c r="M42" s="119">
        <f t="shared" si="48"/>
        <v>13.295999999999999</v>
      </c>
      <c r="N42" s="120">
        <f t="shared" si="49"/>
        <v>0</v>
      </c>
      <c r="O42" s="120">
        <f t="shared" si="50"/>
        <v>39.74573022810705</v>
      </c>
      <c r="P42" s="233">
        <f t="shared" si="51"/>
        <v>3</v>
      </c>
      <c r="Q42" s="234">
        <f t="shared" si="52"/>
        <v>0</v>
      </c>
      <c r="R42" s="234">
        <f t="shared" si="53"/>
        <v>309</v>
      </c>
      <c r="T42">
        <v>511</v>
      </c>
      <c r="U42">
        <v>3838</v>
      </c>
      <c r="V42" t="s">
        <v>317</v>
      </c>
      <c r="W42">
        <v>777.44200000000001</v>
      </c>
      <c r="X42">
        <v>441.17700000000002</v>
      </c>
      <c r="Y42">
        <v>1.762</v>
      </c>
      <c r="Z42">
        <v>13.295999999999999</v>
      </c>
      <c r="AA42">
        <v>42.253314000000003</v>
      </c>
      <c r="AB42">
        <v>0.61803900000000001</v>
      </c>
      <c r="AC42">
        <v>13.593595000000001</v>
      </c>
      <c r="AD42" s="1">
        <v>130</v>
      </c>
      <c r="AE42">
        <v>0</v>
      </c>
      <c r="AF42">
        <v>309</v>
      </c>
      <c r="AG42">
        <v>73</v>
      </c>
      <c r="AH42">
        <v>18.399550000000001</v>
      </c>
      <c r="AI42">
        <v>522.20000000000005</v>
      </c>
      <c r="AJ42">
        <v>0</v>
      </c>
      <c r="AK42">
        <v>3</v>
      </c>
      <c r="AL42">
        <v>181</v>
      </c>
      <c r="AM42" t="s">
        <v>318</v>
      </c>
      <c r="AN42" t="s">
        <v>502</v>
      </c>
      <c r="AO42">
        <v>777.44200000000001</v>
      </c>
      <c r="AR42" t="s">
        <v>119</v>
      </c>
      <c r="AS42" t="s">
        <v>120</v>
      </c>
      <c r="AT42" t="s">
        <v>206</v>
      </c>
      <c r="AU42" t="s">
        <v>317</v>
      </c>
      <c r="AV42" t="s">
        <v>48</v>
      </c>
      <c r="AW42">
        <v>1</v>
      </c>
      <c r="BB42">
        <v>0.88100000000000001</v>
      </c>
      <c r="BC42" t="s">
        <v>69</v>
      </c>
      <c r="BF42" t="s">
        <v>119</v>
      </c>
      <c r="BG42" t="s">
        <v>120</v>
      </c>
      <c r="BH42" t="s">
        <v>317</v>
      </c>
      <c r="BI42">
        <v>3838</v>
      </c>
      <c r="BJ42">
        <v>1</v>
      </c>
      <c r="BK42" t="s">
        <v>206</v>
      </c>
      <c r="BL42" t="s">
        <v>176</v>
      </c>
      <c r="BM42">
        <v>0.88100000000000001</v>
      </c>
      <c r="BN42" t="s">
        <v>69</v>
      </c>
      <c r="BO42" t="s">
        <v>178</v>
      </c>
      <c r="BP42">
        <v>777.44200000000001</v>
      </c>
    </row>
    <row r="43" spans="1:68" ht="16.5" x14ac:dyDescent="0.25">
      <c r="A43" s="276" t="str">
        <f t="shared" si="36"/>
        <v>미추홀교통</v>
      </c>
      <c r="B43" s="126" t="str">
        <f t="shared" si="37"/>
        <v>안치태</v>
      </c>
      <c r="C43" s="127" t="str">
        <f t="shared" si="38"/>
        <v>D</v>
      </c>
      <c r="D43" s="128">
        <f t="shared" si="39"/>
        <v>0.82750947961714028</v>
      </c>
      <c r="E43" s="129">
        <f t="shared" si="40"/>
        <v>7427</v>
      </c>
      <c r="F43" s="130" t="str">
        <f t="shared" si="41"/>
        <v>75</v>
      </c>
      <c r="G43" s="131" t="str">
        <f t="shared" si="42"/>
        <v>70바2805</v>
      </c>
      <c r="H43" s="132">
        <f t="shared" si="43"/>
        <v>2</v>
      </c>
      <c r="I43" s="133">
        <f t="shared" si="44"/>
        <v>845.62</v>
      </c>
      <c r="J43" s="134">
        <f t="shared" si="45"/>
        <v>3.1801887497347595E-2</v>
      </c>
      <c r="K43" s="134">
        <f t="shared" si="46"/>
        <v>0.34107389424187262</v>
      </c>
      <c r="L43" s="134">
        <f t="shared" si="47"/>
        <v>0.16082874104207565</v>
      </c>
      <c r="M43" s="135">
        <f t="shared" si="48"/>
        <v>9.68</v>
      </c>
      <c r="N43" s="136">
        <f t="shared" si="49"/>
        <v>0</v>
      </c>
      <c r="O43" s="136">
        <f t="shared" si="50"/>
        <v>3.0746671081573282</v>
      </c>
      <c r="P43" s="231">
        <f t="shared" si="51"/>
        <v>6</v>
      </c>
      <c r="Q43" s="232">
        <f t="shared" si="52"/>
        <v>0</v>
      </c>
      <c r="R43" s="232">
        <f t="shared" si="53"/>
        <v>26</v>
      </c>
      <c r="T43">
        <v>511</v>
      </c>
      <c r="U43">
        <v>7427</v>
      </c>
      <c r="V43" t="s">
        <v>319</v>
      </c>
      <c r="W43">
        <v>845.62</v>
      </c>
      <c r="X43">
        <v>393.47800000000001</v>
      </c>
      <c r="Y43">
        <v>2.149</v>
      </c>
      <c r="Z43">
        <v>9.68</v>
      </c>
      <c r="AA43">
        <v>54.163043000000002</v>
      </c>
      <c r="AB43">
        <v>1.7224870000000001</v>
      </c>
      <c r="AC43">
        <v>18.473600000000001</v>
      </c>
      <c r="AD43" s="1">
        <v>136</v>
      </c>
      <c r="AE43">
        <v>0</v>
      </c>
      <c r="AF43">
        <v>26</v>
      </c>
      <c r="AG43">
        <v>70</v>
      </c>
      <c r="AH43">
        <v>15.612489999999999</v>
      </c>
      <c r="AI43">
        <v>131</v>
      </c>
      <c r="AJ43">
        <v>0</v>
      </c>
      <c r="AK43">
        <v>6</v>
      </c>
      <c r="AL43">
        <v>797</v>
      </c>
      <c r="AM43" t="s">
        <v>320</v>
      </c>
      <c r="AN43" t="s">
        <v>503</v>
      </c>
      <c r="AO43">
        <v>741.71199999999999</v>
      </c>
      <c r="AR43" t="s">
        <v>119</v>
      </c>
      <c r="AS43" t="s">
        <v>121</v>
      </c>
      <c r="AT43" t="s">
        <v>229</v>
      </c>
      <c r="AU43" t="s">
        <v>319</v>
      </c>
      <c r="AV43" t="s">
        <v>48</v>
      </c>
      <c r="AW43">
        <v>2</v>
      </c>
      <c r="BB43">
        <v>0.82750947961714028</v>
      </c>
      <c r="BC43" t="s">
        <v>67</v>
      </c>
      <c r="BF43" t="s">
        <v>119</v>
      </c>
      <c r="BG43" t="s">
        <v>121</v>
      </c>
      <c r="BH43" t="s">
        <v>319</v>
      </c>
      <c r="BI43">
        <v>7427</v>
      </c>
      <c r="BJ43">
        <v>2</v>
      </c>
      <c r="BK43" t="s">
        <v>229</v>
      </c>
      <c r="BL43" t="s">
        <v>233</v>
      </c>
      <c r="BM43">
        <v>0.82750947961714028</v>
      </c>
      <c r="BN43" t="s">
        <v>67</v>
      </c>
      <c r="BO43" t="s">
        <v>180</v>
      </c>
      <c r="BP43">
        <v>845.62</v>
      </c>
    </row>
    <row r="44" spans="1:68" ht="16.5" x14ac:dyDescent="0.25">
      <c r="A44" s="277" t="str">
        <f t="shared" si="36"/>
        <v>미추홀교통</v>
      </c>
      <c r="B44" s="110" t="str">
        <f t="shared" si="37"/>
        <v>안희석</v>
      </c>
      <c r="C44" s="111" t="str">
        <f t="shared" si="38"/>
        <v>F</v>
      </c>
      <c r="D44" s="112">
        <f t="shared" si="39"/>
        <v>0.7799916366528904</v>
      </c>
      <c r="E44" s="113">
        <f t="shared" si="40"/>
        <v>2824</v>
      </c>
      <c r="F44" s="114" t="str">
        <f t="shared" si="41"/>
        <v>76</v>
      </c>
      <c r="G44" s="115" t="str">
        <f t="shared" si="42"/>
        <v>70바2764</v>
      </c>
      <c r="H44" s="116">
        <f t="shared" si="43"/>
        <v>6</v>
      </c>
      <c r="I44" s="117">
        <f t="shared" si="44"/>
        <v>1242.4850000000001</v>
      </c>
      <c r="J44" s="118">
        <f t="shared" si="45"/>
        <v>2.9333322192293936E-2</v>
      </c>
      <c r="K44" s="118">
        <f t="shared" si="46"/>
        <v>0.3115213400972705</v>
      </c>
      <c r="L44" s="118">
        <f t="shared" si="47"/>
        <v>0.2543290261049429</v>
      </c>
      <c r="M44" s="119">
        <f t="shared" si="48"/>
        <v>10.173</v>
      </c>
      <c r="N44" s="120">
        <f t="shared" si="49"/>
        <v>0.56338708314386099</v>
      </c>
      <c r="O44" s="120">
        <f t="shared" si="50"/>
        <v>11.026290055815563</v>
      </c>
      <c r="P44" s="233">
        <f t="shared" si="51"/>
        <v>5</v>
      </c>
      <c r="Q44" s="234">
        <f t="shared" si="52"/>
        <v>7</v>
      </c>
      <c r="R44" s="234">
        <f t="shared" si="53"/>
        <v>137</v>
      </c>
      <c r="T44">
        <v>511</v>
      </c>
      <c r="U44">
        <v>2824</v>
      </c>
      <c r="V44" t="s">
        <v>321</v>
      </c>
      <c r="W44">
        <v>1242.4849999999999</v>
      </c>
      <c r="X44">
        <v>531.60500000000002</v>
      </c>
      <c r="Y44">
        <v>2.3370000000000002</v>
      </c>
      <c r="Z44">
        <v>10.173</v>
      </c>
      <c r="AA44">
        <v>75.396915000000007</v>
      </c>
      <c r="AB44">
        <v>2.2116419999999999</v>
      </c>
      <c r="AC44">
        <v>23.487748</v>
      </c>
      <c r="AD44" s="1">
        <v>316</v>
      </c>
      <c r="AE44">
        <v>7</v>
      </c>
      <c r="AF44">
        <v>137</v>
      </c>
      <c r="AG44">
        <v>76</v>
      </c>
      <c r="AH44">
        <v>16.479254999999998</v>
      </c>
      <c r="AI44">
        <v>569.20000000000005</v>
      </c>
      <c r="AJ44">
        <v>0</v>
      </c>
      <c r="AK44">
        <v>5</v>
      </c>
      <c r="AL44">
        <v>735</v>
      </c>
      <c r="AM44" t="s">
        <v>322</v>
      </c>
      <c r="AN44" t="s">
        <v>504</v>
      </c>
      <c r="AO44">
        <v>377.15300000000002</v>
      </c>
      <c r="AR44" t="s">
        <v>119</v>
      </c>
      <c r="AS44" t="s">
        <v>122</v>
      </c>
      <c r="AT44" t="s">
        <v>248</v>
      </c>
      <c r="AU44" t="s">
        <v>321</v>
      </c>
      <c r="AV44" t="s">
        <v>48</v>
      </c>
      <c r="AW44">
        <v>6</v>
      </c>
      <c r="BB44">
        <v>0.7799916366528904</v>
      </c>
      <c r="BC44" t="s">
        <v>70</v>
      </c>
      <c r="BF44" t="s">
        <v>119</v>
      </c>
      <c r="BG44" t="s">
        <v>122</v>
      </c>
      <c r="BH44" t="s">
        <v>321</v>
      </c>
      <c r="BI44">
        <v>2824</v>
      </c>
      <c r="BJ44">
        <v>6</v>
      </c>
      <c r="BK44" t="s">
        <v>248</v>
      </c>
      <c r="BL44" t="s">
        <v>245</v>
      </c>
      <c r="BM44">
        <v>0.7799916366528904</v>
      </c>
      <c r="BN44" t="s">
        <v>70</v>
      </c>
      <c r="BO44" t="s">
        <v>189</v>
      </c>
      <c r="BP44">
        <v>1242.4850000000001</v>
      </c>
    </row>
    <row r="45" spans="1:68" ht="16.5" x14ac:dyDescent="0.25">
      <c r="A45" s="276" t="str">
        <f t="shared" si="36"/>
        <v>미추홀교통</v>
      </c>
      <c r="B45" s="126" t="str">
        <f t="shared" si="37"/>
        <v>어권수</v>
      </c>
      <c r="C45" s="127" t="str">
        <f t="shared" si="38"/>
        <v>B</v>
      </c>
      <c r="D45" s="128">
        <f t="shared" si="39"/>
        <v>0.9325</v>
      </c>
      <c r="E45" s="129">
        <f t="shared" si="40"/>
        <v>4359</v>
      </c>
      <c r="F45" s="130" t="str">
        <f t="shared" si="41"/>
        <v>12</v>
      </c>
      <c r="G45" s="131" t="str">
        <f t="shared" si="42"/>
        <v>70바2691</v>
      </c>
      <c r="H45" s="132">
        <f t="shared" si="43"/>
        <v>1</v>
      </c>
      <c r="I45" s="133">
        <f t="shared" si="44"/>
        <v>1039.145</v>
      </c>
      <c r="J45" s="134">
        <f t="shared" si="45"/>
        <v>7.8902347729296364E-3</v>
      </c>
      <c r="K45" s="134">
        <f t="shared" si="46"/>
        <v>0.3340624850615328</v>
      </c>
      <c r="L45" s="134">
        <f t="shared" si="47"/>
        <v>7.5061709386081824E-2</v>
      </c>
      <c r="M45" s="135">
        <f t="shared" si="48"/>
        <v>11.493</v>
      </c>
      <c r="N45" s="136">
        <f t="shared" si="49"/>
        <v>0</v>
      </c>
      <c r="O45" s="136">
        <f t="shared" si="50"/>
        <v>75.041605170394291</v>
      </c>
      <c r="P45" s="231">
        <f t="shared" si="51"/>
        <v>3</v>
      </c>
      <c r="Q45" s="232">
        <f t="shared" si="52"/>
        <v>0</v>
      </c>
      <c r="R45" s="232">
        <f t="shared" si="53"/>
        <v>813</v>
      </c>
      <c r="T45">
        <v>511</v>
      </c>
      <c r="U45">
        <v>4359</v>
      </c>
      <c r="V45" t="s">
        <v>323</v>
      </c>
      <c r="W45">
        <v>1083.3989999999999</v>
      </c>
      <c r="X45">
        <v>576.11400000000003</v>
      </c>
      <c r="Y45">
        <v>1.881</v>
      </c>
      <c r="Z45">
        <v>11.493</v>
      </c>
      <c r="AA45">
        <v>60.937477000000001</v>
      </c>
      <c r="AB45">
        <v>0.48081099999999999</v>
      </c>
      <c r="AC45">
        <v>20.356925</v>
      </c>
      <c r="AD45" s="1">
        <v>78</v>
      </c>
      <c r="AE45">
        <v>0</v>
      </c>
      <c r="AF45">
        <v>813</v>
      </c>
      <c r="AG45">
        <v>83</v>
      </c>
      <c r="AH45">
        <v>17.778862</v>
      </c>
      <c r="AI45">
        <v>585.29999999999995</v>
      </c>
      <c r="AJ45">
        <v>0</v>
      </c>
      <c r="AK45">
        <v>3</v>
      </c>
      <c r="AL45">
        <v>824</v>
      </c>
      <c r="AM45" t="s">
        <v>324</v>
      </c>
      <c r="AN45" t="s">
        <v>505</v>
      </c>
      <c r="AO45">
        <v>1039.145</v>
      </c>
      <c r="AR45" t="s">
        <v>119</v>
      </c>
      <c r="AS45" t="s">
        <v>120</v>
      </c>
      <c r="AT45" t="s">
        <v>214</v>
      </c>
      <c r="AU45" t="s">
        <v>323</v>
      </c>
      <c r="AV45" t="s">
        <v>48</v>
      </c>
      <c r="AW45">
        <v>1</v>
      </c>
      <c r="BB45">
        <v>0.9325</v>
      </c>
      <c r="BC45" t="s">
        <v>68</v>
      </c>
      <c r="BF45" t="s">
        <v>119</v>
      </c>
      <c r="BG45" t="s">
        <v>120</v>
      </c>
      <c r="BH45" t="s">
        <v>323</v>
      </c>
      <c r="BI45">
        <v>4359</v>
      </c>
      <c r="BJ45">
        <v>1</v>
      </c>
      <c r="BK45" t="s">
        <v>214</v>
      </c>
      <c r="BL45" t="s">
        <v>176</v>
      </c>
      <c r="BM45">
        <v>0.9325</v>
      </c>
      <c r="BN45" t="s">
        <v>68</v>
      </c>
      <c r="BO45" t="s">
        <v>251</v>
      </c>
      <c r="BP45">
        <v>1039.145</v>
      </c>
    </row>
    <row r="46" spans="1:68" ht="16.5" x14ac:dyDescent="0.25">
      <c r="A46" s="277" t="str">
        <f t="shared" si="36"/>
        <v>미추홀교통</v>
      </c>
      <c r="B46" s="110" t="str">
        <f t="shared" si="37"/>
        <v>오승환</v>
      </c>
      <c r="C46" s="111" t="str">
        <f t="shared" si="38"/>
        <v>F</v>
      </c>
      <c r="D46" s="112">
        <f t="shared" si="39"/>
        <v>0.79633333333333323</v>
      </c>
      <c r="E46" s="113">
        <f t="shared" si="40"/>
        <v>8777</v>
      </c>
      <c r="F46" s="114" t="str">
        <f t="shared" si="41"/>
        <v>76</v>
      </c>
      <c r="G46" s="115" t="str">
        <f t="shared" si="42"/>
        <v>70바2677</v>
      </c>
      <c r="H46" s="116">
        <f t="shared" si="43"/>
        <v>1</v>
      </c>
      <c r="I46" s="117">
        <f t="shared" si="44"/>
        <v>2117.1320000000001</v>
      </c>
      <c r="J46" s="118">
        <f t="shared" si="45"/>
        <v>1.6002459537890774E-2</v>
      </c>
      <c r="K46" s="118">
        <f t="shared" si="46"/>
        <v>0.26692751846089557</v>
      </c>
      <c r="L46" s="118">
        <f t="shared" si="47"/>
        <v>0.26356410464723029</v>
      </c>
      <c r="M46" s="119">
        <f t="shared" si="48"/>
        <v>7.9619999999999997</v>
      </c>
      <c r="N46" s="120">
        <f t="shared" si="49"/>
        <v>0.37786968408205063</v>
      </c>
      <c r="O46" s="120">
        <f t="shared" si="50"/>
        <v>6.7544206029666549</v>
      </c>
      <c r="P46" s="233">
        <f t="shared" si="51"/>
        <v>3</v>
      </c>
      <c r="Q46" s="234">
        <f t="shared" si="52"/>
        <v>8</v>
      </c>
      <c r="R46" s="234">
        <f t="shared" si="53"/>
        <v>143</v>
      </c>
      <c r="T46">
        <v>511</v>
      </c>
      <c r="U46">
        <v>8777</v>
      </c>
      <c r="V46" t="s">
        <v>325</v>
      </c>
      <c r="W46">
        <v>2117.1320000000001</v>
      </c>
      <c r="X46">
        <v>886.33600000000001</v>
      </c>
      <c r="Y46">
        <v>2.3889999999999998</v>
      </c>
      <c r="Z46">
        <v>7.9619999999999997</v>
      </c>
      <c r="AA46">
        <v>133.86579699999999</v>
      </c>
      <c r="AB46">
        <v>2.142182</v>
      </c>
      <c r="AC46">
        <v>35.732464999999998</v>
      </c>
      <c r="AD46" s="1">
        <v>558</v>
      </c>
      <c r="AE46">
        <v>8</v>
      </c>
      <c r="AF46">
        <v>143</v>
      </c>
      <c r="AG46">
        <v>74</v>
      </c>
      <c r="AH46">
        <v>15.815331</v>
      </c>
      <c r="AI46">
        <v>407.8</v>
      </c>
      <c r="AJ46">
        <v>0</v>
      </c>
      <c r="AK46">
        <v>3</v>
      </c>
      <c r="AL46">
        <v>1902</v>
      </c>
      <c r="AM46" t="s">
        <v>326</v>
      </c>
      <c r="AN46" t="s">
        <v>506</v>
      </c>
      <c r="AO46">
        <v>2117.1320000000001</v>
      </c>
      <c r="AR46" t="s">
        <v>119</v>
      </c>
      <c r="AS46" t="s">
        <v>122</v>
      </c>
      <c r="AT46" t="s">
        <v>241</v>
      </c>
      <c r="AU46" t="s">
        <v>325</v>
      </c>
      <c r="AV46" t="s">
        <v>48</v>
      </c>
      <c r="AW46">
        <v>1</v>
      </c>
      <c r="BB46">
        <v>0.79633333333333323</v>
      </c>
      <c r="BC46" t="s">
        <v>70</v>
      </c>
      <c r="BF46" t="s">
        <v>119</v>
      </c>
      <c r="BG46" t="s">
        <v>122</v>
      </c>
      <c r="BH46" t="s">
        <v>325</v>
      </c>
      <c r="BI46">
        <v>8777</v>
      </c>
      <c r="BJ46">
        <v>1</v>
      </c>
      <c r="BK46" t="s">
        <v>241</v>
      </c>
      <c r="BL46" t="s">
        <v>176</v>
      </c>
      <c r="BM46">
        <v>0.79633333333333323</v>
      </c>
      <c r="BN46" t="s">
        <v>70</v>
      </c>
      <c r="BO46" t="s">
        <v>189</v>
      </c>
      <c r="BP46">
        <v>2117.1320000000001</v>
      </c>
    </row>
    <row r="47" spans="1:68" ht="16.5" x14ac:dyDescent="0.25">
      <c r="A47" s="276" t="str">
        <f t="shared" si="36"/>
        <v>미추홀교통</v>
      </c>
      <c r="B47" s="126" t="str">
        <f t="shared" si="37"/>
        <v>유광모</v>
      </c>
      <c r="C47" s="127" t="str">
        <f t="shared" si="38"/>
        <v>C</v>
      </c>
      <c r="D47" s="128">
        <f t="shared" si="39"/>
        <v>0.87849999999999995</v>
      </c>
      <c r="E47" s="129">
        <f t="shared" si="40"/>
        <v>6924</v>
      </c>
      <c r="F47" s="130" t="str">
        <f t="shared" si="41"/>
        <v>12</v>
      </c>
      <c r="G47" s="131" t="str">
        <f t="shared" si="42"/>
        <v>70바2733</v>
      </c>
      <c r="H47" s="132">
        <f t="shared" si="43"/>
        <v>1</v>
      </c>
      <c r="I47" s="133">
        <f t="shared" si="44"/>
        <v>1026.9159999999999</v>
      </c>
      <c r="J47" s="134">
        <f t="shared" si="45"/>
        <v>4.0181875267355262E-3</v>
      </c>
      <c r="K47" s="134">
        <f t="shared" si="46"/>
        <v>0.33778974195963529</v>
      </c>
      <c r="L47" s="134">
        <f t="shared" si="47"/>
        <v>0.22884052833922153</v>
      </c>
      <c r="M47" s="135">
        <f t="shared" si="48"/>
        <v>11.071999999999999</v>
      </c>
      <c r="N47" s="136">
        <f t="shared" si="49"/>
        <v>0</v>
      </c>
      <c r="O47" s="136">
        <f t="shared" si="50"/>
        <v>6.8165263760619181</v>
      </c>
      <c r="P47" s="231">
        <f t="shared" si="51"/>
        <v>0</v>
      </c>
      <c r="Q47" s="232">
        <f t="shared" si="52"/>
        <v>0</v>
      </c>
      <c r="R47" s="232">
        <f t="shared" si="53"/>
        <v>70</v>
      </c>
      <c r="T47">
        <v>511</v>
      </c>
      <c r="U47">
        <v>6924</v>
      </c>
      <c r="V47" t="s">
        <v>327</v>
      </c>
      <c r="W47">
        <v>1026.9159999999999</v>
      </c>
      <c r="X47">
        <v>584.40800000000002</v>
      </c>
      <c r="Y47">
        <v>1.7569999999999999</v>
      </c>
      <c r="Z47">
        <v>11.071999999999999</v>
      </c>
      <c r="AA47">
        <v>58.964146999999997</v>
      </c>
      <c r="AB47">
        <v>0.236929</v>
      </c>
      <c r="AC47">
        <v>19.917484000000002</v>
      </c>
      <c r="AD47" s="1">
        <v>235</v>
      </c>
      <c r="AE47">
        <v>0</v>
      </c>
      <c r="AF47">
        <v>70</v>
      </c>
      <c r="AG47">
        <v>74</v>
      </c>
      <c r="AH47">
        <v>17.415939000000002</v>
      </c>
      <c r="AI47">
        <v>687.7</v>
      </c>
      <c r="AJ47">
        <v>0</v>
      </c>
      <c r="AK47">
        <v>0</v>
      </c>
      <c r="AL47">
        <v>0</v>
      </c>
      <c r="AM47" t="s">
        <v>328</v>
      </c>
      <c r="AN47" t="s">
        <v>507</v>
      </c>
      <c r="AO47">
        <v>1026.9159999999999</v>
      </c>
      <c r="AR47" t="s">
        <v>119</v>
      </c>
      <c r="AS47" t="s">
        <v>120</v>
      </c>
      <c r="AT47" t="s">
        <v>215</v>
      </c>
      <c r="AU47" t="s">
        <v>327</v>
      </c>
      <c r="AV47" t="s">
        <v>48</v>
      </c>
      <c r="AW47">
        <v>1</v>
      </c>
      <c r="BB47">
        <v>0.87849999999999995</v>
      </c>
      <c r="BC47" t="s">
        <v>69</v>
      </c>
      <c r="BF47" t="s">
        <v>119</v>
      </c>
      <c r="BG47" t="s">
        <v>120</v>
      </c>
      <c r="BH47" t="s">
        <v>327</v>
      </c>
      <c r="BI47">
        <v>6924</v>
      </c>
      <c r="BJ47">
        <v>1</v>
      </c>
      <c r="BK47" t="s">
        <v>215</v>
      </c>
      <c r="BL47" t="s">
        <v>176</v>
      </c>
      <c r="BM47">
        <v>0.87849999999999995</v>
      </c>
      <c r="BN47" t="s">
        <v>69</v>
      </c>
      <c r="BO47" t="s">
        <v>178</v>
      </c>
      <c r="BP47">
        <v>1026.9159999999999</v>
      </c>
    </row>
    <row r="48" spans="1:68" ht="16.5" x14ac:dyDescent="0.25">
      <c r="A48" s="277" t="str">
        <f t="shared" si="36"/>
        <v>미추홀교통</v>
      </c>
      <c r="B48" s="110" t="str">
        <f t="shared" si="37"/>
        <v>유귀열</v>
      </c>
      <c r="C48" s="111" t="str">
        <f t="shared" si="38"/>
        <v>F</v>
      </c>
      <c r="D48" s="112">
        <f t="shared" si="39"/>
        <v>0.79633333333333323</v>
      </c>
      <c r="E48" s="113">
        <f t="shared" si="40"/>
        <v>5169</v>
      </c>
      <c r="F48" s="114" t="str">
        <f t="shared" si="41"/>
        <v>76</v>
      </c>
      <c r="G48" s="115" t="str">
        <f t="shared" si="42"/>
        <v>70바2690</v>
      </c>
      <c r="H48" s="116">
        <f t="shared" si="43"/>
        <v>1</v>
      </c>
      <c r="I48" s="117">
        <f t="shared" si="44"/>
        <v>2371.7759999999998</v>
      </c>
      <c r="J48" s="118">
        <f t="shared" si="45"/>
        <v>5.1789736831578108E-2</v>
      </c>
      <c r="K48" s="118">
        <f t="shared" si="46"/>
        <v>0.27694913557494538</v>
      </c>
      <c r="L48" s="118">
        <f t="shared" si="47"/>
        <v>0.22303961250978172</v>
      </c>
      <c r="M48" s="119">
        <f t="shared" si="48"/>
        <v>8.6549999999999994</v>
      </c>
      <c r="N48" s="120">
        <f t="shared" si="49"/>
        <v>0.42162497638900137</v>
      </c>
      <c r="O48" s="120">
        <f t="shared" si="50"/>
        <v>5.1016622143069164</v>
      </c>
      <c r="P48" s="233">
        <f t="shared" si="51"/>
        <v>6</v>
      </c>
      <c r="Q48" s="234">
        <f t="shared" si="52"/>
        <v>10</v>
      </c>
      <c r="R48" s="234">
        <f t="shared" si="53"/>
        <v>121</v>
      </c>
      <c r="T48">
        <v>511</v>
      </c>
      <c r="U48">
        <v>5169</v>
      </c>
      <c r="V48" t="s">
        <v>329</v>
      </c>
      <c r="W48">
        <v>2371.7759999999998</v>
      </c>
      <c r="X48">
        <v>992.95600000000002</v>
      </c>
      <c r="Y48">
        <v>2.3889999999999998</v>
      </c>
      <c r="Z48">
        <v>8.6549999999999994</v>
      </c>
      <c r="AA48">
        <v>150.23801</v>
      </c>
      <c r="AB48">
        <v>7.7807870000000001</v>
      </c>
      <c r="AC48">
        <v>41.608286999999997</v>
      </c>
      <c r="AD48" s="1">
        <v>529</v>
      </c>
      <c r="AE48">
        <v>10</v>
      </c>
      <c r="AF48">
        <v>121</v>
      </c>
      <c r="AG48">
        <v>66</v>
      </c>
      <c r="AH48">
        <v>15.78679</v>
      </c>
      <c r="AI48">
        <v>48.2</v>
      </c>
      <c r="AJ48">
        <v>0</v>
      </c>
      <c r="AK48">
        <v>6</v>
      </c>
      <c r="AL48">
        <v>1476</v>
      </c>
      <c r="AM48" t="s">
        <v>330</v>
      </c>
      <c r="AN48" t="s">
        <v>508</v>
      </c>
      <c r="AO48">
        <v>2371.7759999999998</v>
      </c>
      <c r="AR48" t="s">
        <v>119</v>
      </c>
      <c r="AS48" t="s">
        <v>122</v>
      </c>
      <c r="AT48" t="s">
        <v>243</v>
      </c>
      <c r="AU48" t="s">
        <v>329</v>
      </c>
      <c r="AV48" t="s">
        <v>48</v>
      </c>
      <c r="AW48">
        <v>1</v>
      </c>
      <c r="BB48">
        <v>0.79633333333333323</v>
      </c>
      <c r="BC48" t="s">
        <v>70</v>
      </c>
      <c r="BF48" t="s">
        <v>119</v>
      </c>
      <c r="BG48" t="s">
        <v>122</v>
      </c>
      <c r="BH48" t="s">
        <v>329</v>
      </c>
      <c r="BI48">
        <v>5169</v>
      </c>
      <c r="BJ48">
        <v>1</v>
      </c>
      <c r="BK48" t="s">
        <v>243</v>
      </c>
      <c r="BL48" t="s">
        <v>176</v>
      </c>
      <c r="BM48">
        <v>0.79633333333333323</v>
      </c>
      <c r="BN48" t="s">
        <v>70</v>
      </c>
      <c r="BO48" t="s">
        <v>189</v>
      </c>
      <c r="BP48">
        <v>2371.7759999999998</v>
      </c>
    </row>
    <row r="49" spans="1:68" ht="16.5" x14ac:dyDescent="0.25">
      <c r="A49" s="276" t="str">
        <f t="shared" si="36"/>
        <v>미추홀교통</v>
      </c>
      <c r="B49" s="126" t="str">
        <f t="shared" si="37"/>
        <v>유용덕</v>
      </c>
      <c r="C49" s="127" t="str">
        <f t="shared" si="38"/>
        <v>C</v>
      </c>
      <c r="D49" s="128">
        <f t="shared" si="39"/>
        <v>0.89413393647185579</v>
      </c>
      <c r="E49" s="129">
        <f t="shared" si="40"/>
        <v>6516</v>
      </c>
      <c r="F49" s="130" t="str">
        <f t="shared" si="41"/>
        <v>12</v>
      </c>
      <c r="G49" s="131" t="str">
        <f t="shared" si="42"/>
        <v>70바2777</v>
      </c>
      <c r="H49" s="132">
        <f t="shared" si="43"/>
        <v>2</v>
      </c>
      <c r="I49" s="133">
        <f t="shared" si="44"/>
        <v>1779.9670000000001</v>
      </c>
      <c r="J49" s="134">
        <f t="shared" si="45"/>
        <v>1.9365475298817877E-2</v>
      </c>
      <c r="K49" s="134">
        <f t="shared" si="46"/>
        <v>0.36264158180615297</v>
      </c>
      <c r="L49" s="134">
        <f t="shared" si="47"/>
        <v>0.21966699382629001</v>
      </c>
      <c r="M49" s="135">
        <f t="shared" si="48"/>
        <v>11.858000000000001</v>
      </c>
      <c r="N49" s="136">
        <f t="shared" si="49"/>
        <v>5.618081683536829E-2</v>
      </c>
      <c r="O49" s="136">
        <f t="shared" si="50"/>
        <v>38.090593814379702</v>
      </c>
      <c r="P49" s="231">
        <f t="shared" si="51"/>
        <v>33</v>
      </c>
      <c r="Q49" s="232">
        <f t="shared" si="52"/>
        <v>1</v>
      </c>
      <c r="R49" s="232">
        <f t="shared" si="53"/>
        <v>678</v>
      </c>
      <c r="T49">
        <v>511</v>
      </c>
      <c r="U49">
        <v>6516</v>
      </c>
      <c r="V49" t="s">
        <v>331</v>
      </c>
      <c r="W49">
        <v>1779.9670000000001</v>
      </c>
      <c r="X49">
        <v>996.24300000000005</v>
      </c>
      <c r="Y49">
        <v>1.7869999999999999</v>
      </c>
      <c r="Z49">
        <v>11.858000000000001</v>
      </c>
      <c r="AA49">
        <v>110.289418</v>
      </c>
      <c r="AB49">
        <v>2.1358069999999998</v>
      </c>
      <c r="AC49">
        <v>39.995528999999998</v>
      </c>
      <c r="AD49" s="1">
        <v>391</v>
      </c>
      <c r="AE49">
        <v>1</v>
      </c>
      <c r="AF49">
        <v>678</v>
      </c>
      <c r="AG49">
        <v>95</v>
      </c>
      <c r="AH49">
        <v>16.139054999999999</v>
      </c>
      <c r="AI49">
        <v>4419.8</v>
      </c>
      <c r="AJ49">
        <v>331.7</v>
      </c>
      <c r="AK49">
        <v>33</v>
      </c>
      <c r="AL49">
        <v>5499</v>
      </c>
      <c r="AM49" t="s">
        <v>332</v>
      </c>
      <c r="AN49" t="s">
        <v>509</v>
      </c>
      <c r="AO49">
        <v>1709.7360000000001</v>
      </c>
      <c r="AR49" t="s">
        <v>119</v>
      </c>
      <c r="AS49" t="s">
        <v>120</v>
      </c>
      <c r="AT49" t="s">
        <v>223</v>
      </c>
      <c r="AU49" t="s">
        <v>331</v>
      </c>
      <c r="AV49" t="s">
        <v>48</v>
      </c>
      <c r="AW49">
        <v>2</v>
      </c>
      <c r="BB49">
        <v>0.89413393647185579</v>
      </c>
      <c r="BC49" t="s">
        <v>69</v>
      </c>
      <c r="BF49" t="s">
        <v>119</v>
      </c>
      <c r="BG49" t="s">
        <v>120</v>
      </c>
      <c r="BH49" t="s">
        <v>331</v>
      </c>
      <c r="BI49">
        <v>6516</v>
      </c>
      <c r="BJ49">
        <v>2</v>
      </c>
      <c r="BK49" t="s">
        <v>223</v>
      </c>
      <c r="BL49" t="s">
        <v>218</v>
      </c>
      <c r="BM49">
        <v>0.89413393647185579</v>
      </c>
      <c r="BN49" t="s">
        <v>69</v>
      </c>
      <c r="BO49" t="s">
        <v>178</v>
      </c>
      <c r="BP49">
        <v>1779.9670000000001</v>
      </c>
    </row>
    <row r="50" spans="1:68" ht="16.5" x14ac:dyDescent="0.25">
      <c r="A50" s="277" t="str">
        <f t="shared" si="36"/>
        <v>미추홀교통</v>
      </c>
      <c r="B50" s="110" t="str">
        <f t="shared" si="37"/>
        <v>이남용</v>
      </c>
      <c r="C50" s="111" t="str">
        <f t="shared" si="38"/>
        <v>D</v>
      </c>
      <c r="D50" s="112">
        <f t="shared" si="39"/>
        <v>0.82550000000000001</v>
      </c>
      <c r="E50" s="113">
        <f t="shared" si="40"/>
        <v>1934</v>
      </c>
      <c r="F50" s="114" t="str">
        <f t="shared" si="41"/>
        <v>12</v>
      </c>
      <c r="G50" s="115" t="str">
        <f t="shared" si="42"/>
        <v>70바2651</v>
      </c>
      <c r="H50" s="116">
        <f t="shared" si="43"/>
        <v>1</v>
      </c>
      <c r="I50" s="117">
        <f t="shared" si="44"/>
        <v>513.84</v>
      </c>
      <c r="J50" s="118">
        <f t="shared" si="45"/>
        <v>3.4856104617017172E-2</v>
      </c>
      <c r="K50" s="118">
        <f t="shared" si="46"/>
        <v>0.37717422814595375</v>
      </c>
      <c r="L50" s="118">
        <f t="shared" si="47"/>
        <v>0.16347501167678655</v>
      </c>
      <c r="M50" s="119">
        <f t="shared" si="48"/>
        <v>16.545000000000002</v>
      </c>
      <c r="N50" s="120">
        <f t="shared" si="49"/>
        <v>0</v>
      </c>
      <c r="O50" s="120">
        <f t="shared" si="50"/>
        <v>23.353573096683792</v>
      </c>
      <c r="P50" s="233">
        <f t="shared" si="51"/>
        <v>13</v>
      </c>
      <c r="Q50" s="234">
        <f t="shared" si="52"/>
        <v>0</v>
      </c>
      <c r="R50" s="234">
        <f t="shared" si="53"/>
        <v>120</v>
      </c>
      <c r="T50">
        <v>511</v>
      </c>
      <c r="U50">
        <v>1934</v>
      </c>
      <c r="V50" t="s">
        <v>333</v>
      </c>
      <c r="W50">
        <v>513.84</v>
      </c>
      <c r="X50">
        <v>311.21899999999999</v>
      </c>
      <c r="Y50">
        <v>1.651</v>
      </c>
      <c r="Z50">
        <v>16.545000000000002</v>
      </c>
      <c r="AA50">
        <v>29.669436999999999</v>
      </c>
      <c r="AB50">
        <v>1.0341610000000001</v>
      </c>
      <c r="AC50">
        <v>11.190547</v>
      </c>
      <c r="AD50" s="1">
        <v>84</v>
      </c>
      <c r="AE50">
        <v>0</v>
      </c>
      <c r="AF50">
        <v>120</v>
      </c>
      <c r="AG50">
        <v>81</v>
      </c>
      <c r="AH50">
        <v>17.318832</v>
      </c>
      <c r="AI50">
        <v>721.6</v>
      </c>
      <c r="AJ50">
        <v>0</v>
      </c>
      <c r="AK50">
        <v>13</v>
      </c>
      <c r="AL50">
        <v>2611</v>
      </c>
      <c r="AM50" t="s">
        <v>334</v>
      </c>
      <c r="AN50" t="s">
        <v>510</v>
      </c>
      <c r="AO50">
        <v>513.84</v>
      </c>
      <c r="AR50" t="s">
        <v>119</v>
      </c>
      <c r="AS50" t="s">
        <v>120</v>
      </c>
      <c r="AT50" t="s">
        <v>211</v>
      </c>
      <c r="AU50" t="s">
        <v>333</v>
      </c>
      <c r="AV50" t="s">
        <v>48</v>
      </c>
      <c r="AW50">
        <v>1</v>
      </c>
      <c r="BB50">
        <v>0.82550000000000001</v>
      </c>
      <c r="BC50" t="s">
        <v>67</v>
      </c>
      <c r="BF50" t="s">
        <v>119</v>
      </c>
      <c r="BG50" t="s">
        <v>120</v>
      </c>
      <c r="BH50" t="s">
        <v>333</v>
      </c>
      <c r="BI50">
        <v>1934</v>
      </c>
      <c r="BJ50">
        <v>1</v>
      </c>
      <c r="BK50" t="s">
        <v>211</v>
      </c>
      <c r="BL50" t="s">
        <v>176</v>
      </c>
      <c r="BM50">
        <v>0.82550000000000001</v>
      </c>
      <c r="BN50" t="s">
        <v>67</v>
      </c>
      <c r="BO50" t="s">
        <v>180</v>
      </c>
      <c r="BP50">
        <v>513.84</v>
      </c>
    </row>
    <row r="51" spans="1:68" ht="16.5" x14ac:dyDescent="0.25">
      <c r="A51" s="276" t="str">
        <f t="shared" si="36"/>
        <v>미추홀교통</v>
      </c>
      <c r="B51" s="126" t="str">
        <f t="shared" si="37"/>
        <v>이명호</v>
      </c>
      <c r="C51" s="127" t="str">
        <f t="shared" si="38"/>
        <v>F</v>
      </c>
      <c r="D51" s="128">
        <f t="shared" si="39"/>
        <v>0.77766666666666673</v>
      </c>
      <c r="E51" s="129">
        <f t="shared" si="40"/>
        <v>11</v>
      </c>
      <c r="F51" s="130" t="str">
        <f t="shared" si="41"/>
        <v>76</v>
      </c>
      <c r="G51" s="131" t="str">
        <f t="shared" si="42"/>
        <v>70바2764</v>
      </c>
      <c r="H51" s="132">
        <f t="shared" si="43"/>
        <v>1</v>
      </c>
      <c r="I51" s="133">
        <f t="shared" si="44"/>
        <v>2592.1060000000002</v>
      </c>
      <c r="J51" s="134">
        <f t="shared" si="45"/>
        <v>2.8520138280293834E-2</v>
      </c>
      <c r="K51" s="134">
        <f t="shared" si="46"/>
        <v>0.30834054223080282</v>
      </c>
      <c r="L51" s="134">
        <f t="shared" si="47"/>
        <v>0.22066998803289678</v>
      </c>
      <c r="M51" s="135">
        <f t="shared" si="48"/>
        <v>9.5579999999999998</v>
      </c>
      <c r="N51" s="136">
        <f t="shared" si="49"/>
        <v>0.34717119127165336</v>
      </c>
      <c r="O51" s="136">
        <f t="shared" si="50"/>
        <v>2.3916237620936123</v>
      </c>
      <c r="P51" s="231">
        <f t="shared" si="51"/>
        <v>4</v>
      </c>
      <c r="Q51" s="232">
        <f t="shared" si="52"/>
        <v>9</v>
      </c>
      <c r="R51" s="232">
        <f t="shared" si="53"/>
        <v>62</v>
      </c>
      <c r="T51">
        <v>511</v>
      </c>
      <c r="U51">
        <v>11</v>
      </c>
      <c r="V51" t="s">
        <v>335</v>
      </c>
      <c r="W51">
        <v>2592.3809999999999</v>
      </c>
      <c r="X51">
        <v>1111.2159999999999</v>
      </c>
      <c r="Y51">
        <v>2.3330000000000002</v>
      </c>
      <c r="Z51">
        <v>9.5579999999999998</v>
      </c>
      <c r="AA51">
        <v>163.93745899999999</v>
      </c>
      <c r="AB51">
        <v>4.6755190000000004</v>
      </c>
      <c r="AC51">
        <v>50.548565000000004</v>
      </c>
      <c r="AD51" s="1">
        <v>572</v>
      </c>
      <c r="AE51">
        <v>9</v>
      </c>
      <c r="AF51">
        <v>62</v>
      </c>
      <c r="AG51">
        <v>68</v>
      </c>
      <c r="AH51">
        <v>15.813231</v>
      </c>
      <c r="AI51">
        <v>140.4</v>
      </c>
      <c r="AJ51">
        <v>0</v>
      </c>
      <c r="AK51">
        <v>4</v>
      </c>
      <c r="AL51">
        <v>118</v>
      </c>
      <c r="AM51" t="s">
        <v>336</v>
      </c>
      <c r="AN51" t="s">
        <v>511</v>
      </c>
      <c r="AO51">
        <v>2592.1060000000002</v>
      </c>
      <c r="AR51" t="s">
        <v>119</v>
      </c>
      <c r="AS51" t="s">
        <v>122</v>
      </c>
      <c r="AT51" t="s">
        <v>248</v>
      </c>
      <c r="AU51" t="s">
        <v>335</v>
      </c>
      <c r="AV51" t="s">
        <v>48</v>
      </c>
      <c r="AW51">
        <v>1</v>
      </c>
      <c r="BB51">
        <v>0.77766666666666673</v>
      </c>
      <c r="BC51" t="s">
        <v>70</v>
      </c>
      <c r="BF51" t="s">
        <v>119</v>
      </c>
      <c r="BG51" t="s">
        <v>122</v>
      </c>
      <c r="BH51" t="s">
        <v>335</v>
      </c>
      <c r="BI51">
        <v>11</v>
      </c>
      <c r="BJ51">
        <v>1</v>
      </c>
      <c r="BK51" t="s">
        <v>248</v>
      </c>
      <c r="BL51" t="s">
        <v>176</v>
      </c>
      <c r="BM51">
        <v>0.77766666666666673</v>
      </c>
      <c r="BN51" t="s">
        <v>70</v>
      </c>
      <c r="BO51" t="s">
        <v>189</v>
      </c>
      <c r="BP51">
        <v>2592.1060000000002</v>
      </c>
    </row>
    <row r="52" spans="1:68" ht="16.5" x14ac:dyDescent="0.25">
      <c r="A52" s="277" t="str">
        <f t="shared" si="36"/>
        <v>미추홀교통</v>
      </c>
      <c r="B52" s="110" t="str">
        <f t="shared" si="37"/>
        <v>이상준</v>
      </c>
      <c r="C52" s="111" t="str">
        <f t="shared" si="38"/>
        <v>B</v>
      </c>
      <c r="D52" s="112">
        <f t="shared" si="39"/>
        <v>0.91913924258131963</v>
      </c>
      <c r="E52" s="113">
        <f t="shared" si="40"/>
        <v>2738</v>
      </c>
      <c r="F52" s="114" t="str">
        <f t="shared" si="41"/>
        <v>12</v>
      </c>
      <c r="G52" s="115" t="str">
        <f t="shared" si="42"/>
        <v>70바2771</v>
      </c>
      <c r="H52" s="116">
        <f t="shared" si="43"/>
        <v>6</v>
      </c>
      <c r="I52" s="117">
        <f t="shared" si="44"/>
        <v>902.85599999999999</v>
      </c>
      <c r="J52" s="118">
        <f t="shared" si="45"/>
        <v>1.2171239587554884E-2</v>
      </c>
      <c r="K52" s="118">
        <f t="shared" si="46"/>
        <v>0.34634482750260648</v>
      </c>
      <c r="L52" s="118">
        <f t="shared" si="47"/>
        <v>0.2148736897135313</v>
      </c>
      <c r="M52" s="119">
        <f t="shared" si="48"/>
        <v>11.254</v>
      </c>
      <c r="N52" s="120">
        <f t="shared" si="49"/>
        <v>0.10721607040236046</v>
      </c>
      <c r="O52" s="120">
        <f t="shared" si="50"/>
        <v>7.505124928165233</v>
      </c>
      <c r="P52" s="233">
        <f t="shared" si="51"/>
        <v>0</v>
      </c>
      <c r="Q52" s="234">
        <f t="shared" si="52"/>
        <v>1</v>
      </c>
      <c r="R52" s="234">
        <f t="shared" si="53"/>
        <v>70</v>
      </c>
      <c r="T52">
        <v>511</v>
      </c>
      <c r="U52">
        <v>2738</v>
      </c>
      <c r="V52" t="s">
        <v>337</v>
      </c>
      <c r="W52">
        <v>932.69600000000003</v>
      </c>
      <c r="X52">
        <v>512.79300000000001</v>
      </c>
      <c r="Y52">
        <v>1.819</v>
      </c>
      <c r="Z52">
        <v>11.254</v>
      </c>
      <c r="AA52">
        <v>56.096094000000001</v>
      </c>
      <c r="AB52">
        <v>0.682759</v>
      </c>
      <c r="AC52">
        <v>19.428591999999998</v>
      </c>
      <c r="AD52" s="1">
        <v>194</v>
      </c>
      <c r="AE52">
        <v>1</v>
      </c>
      <c r="AF52">
        <v>70</v>
      </c>
      <c r="AG52">
        <v>70</v>
      </c>
      <c r="AH52">
        <v>16.626753999999998</v>
      </c>
      <c r="AI52">
        <v>387</v>
      </c>
      <c r="AJ52">
        <v>0</v>
      </c>
      <c r="AK52">
        <v>0</v>
      </c>
      <c r="AL52">
        <v>0</v>
      </c>
      <c r="AM52" t="s">
        <v>338</v>
      </c>
      <c r="AN52" t="s">
        <v>512</v>
      </c>
      <c r="AO52">
        <v>235.69</v>
      </c>
      <c r="AR52" t="s">
        <v>119</v>
      </c>
      <c r="AS52" t="s">
        <v>120</v>
      </c>
      <c r="AT52" t="s">
        <v>222</v>
      </c>
      <c r="AU52" t="s">
        <v>337</v>
      </c>
      <c r="AV52" t="s">
        <v>48</v>
      </c>
      <c r="AW52">
        <v>6</v>
      </c>
      <c r="BB52">
        <v>0.91913924258131963</v>
      </c>
      <c r="BC52" t="s">
        <v>68</v>
      </c>
      <c r="BF52" t="s">
        <v>119</v>
      </c>
      <c r="BG52" t="s">
        <v>120</v>
      </c>
      <c r="BH52" t="s">
        <v>337</v>
      </c>
      <c r="BI52">
        <v>2738</v>
      </c>
      <c r="BJ52">
        <v>6</v>
      </c>
      <c r="BK52" t="s">
        <v>222</v>
      </c>
      <c r="BL52" t="s">
        <v>215</v>
      </c>
      <c r="BM52">
        <v>0.91913924258131963</v>
      </c>
      <c r="BN52" t="s">
        <v>68</v>
      </c>
      <c r="BO52" t="s">
        <v>251</v>
      </c>
      <c r="BP52">
        <v>902.85599999999999</v>
      </c>
    </row>
    <row r="53" spans="1:68" ht="16.5" x14ac:dyDescent="0.25">
      <c r="A53" s="276" t="str">
        <f t="shared" si="36"/>
        <v>미추홀교통</v>
      </c>
      <c r="B53" s="126" t="str">
        <f t="shared" si="37"/>
        <v>이성민</v>
      </c>
      <c r="C53" s="127" t="str">
        <f t="shared" si="38"/>
        <v>C</v>
      </c>
      <c r="D53" s="128">
        <f t="shared" si="39"/>
        <v>0.8717419547468136</v>
      </c>
      <c r="E53" s="129">
        <f t="shared" si="40"/>
        <v>6019</v>
      </c>
      <c r="F53" s="130" t="str">
        <f t="shared" si="41"/>
        <v>12</v>
      </c>
      <c r="G53" s="131" t="str">
        <f t="shared" si="42"/>
        <v>70바2642</v>
      </c>
      <c r="H53" s="132">
        <f t="shared" si="43"/>
        <v>2</v>
      </c>
      <c r="I53" s="133">
        <f t="shared" si="44"/>
        <v>1949.2550000000001</v>
      </c>
      <c r="J53" s="134">
        <f t="shared" si="45"/>
        <v>1.7185872095281465E-2</v>
      </c>
      <c r="K53" s="134">
        <f t="shared" si="46"/>
        <v>0.34981974635096352</v>
      </c>
      <c r="L53" s="134">
        <f t="shared" si="47"/>
        <v>0.1949462743458398</v>
      </c>
      <c r="M53" s="135">
        <f t="shared" si="48"/>
        <v>12.191000000000001</v>
      </c>
      <c r="N53" s="136">
        <f t="shared" si="49"/>
        <v>0.10260330228728411</v>
      </c>
      <c r="O53" s="136">
        <f t="shared" si="50"/>
        <v>18.417292760567499</v>
      </c>
      <c r="P53" s="231">
        <f t="shared" si="51"/>
        <v>6</v>
      </c>
      <c r="Q53" s="232">
        <f t="shared" si="52"/>
        <v>2</v>
      </c>
      <c r="R53" s="232">
        <f t="shared" si="53"/>
        <v>359</v>
      </c>
      <c r="T53">
        <v>511</v>
      </c>
      <c r="U53">
        <v>6019</v>
      </c>
      <c r="V53" t="s">
        <v>339</v>
      </c>
      <c r="W53">
        <v>1949.2550000000001</v>
      </c>
      <c r="X53">
        <v>1118.2940000000001</v>
      </c>
      <c r="Y53">
        <v>1.7430000000000001</v>
      </c>
      <c r="Z53">
        <v>12.191000000000001</v>
      </c>
      <c r="AA53">
        <v>124.01773900000001</v>
      </c>
      <c r="AB53">
        <v>2.1313529999999998</v>
      </c>
      <c r="AC53">
        <v>43.383853999999999</v>
      </c>
      <c r="AD53" s="1">
        <v>380</v>
      </c>
      <c r="AE53">
        <v>2</v>
      </c>
      <c r="AF53">
        <v>359</v>
      </c>
      <c r="AG53">
        <v>74</v>
      </c>
      <c r="AH53">
        <v>15.717549</v>
      </c>
      <c r="AI53">
        <v>757.5</v>
      </c>
      <c r="AJ53">
        <v>0</v>
      </c>
      <c r="AK53">
        <v>6</v>
      </c>
      <c r="AL53">
        <v>945</v>
      </c>
      <c r="AM53" t="s">
        <v>340</v>
      </c>
      <c r="AN53" t="s">
        <v>513</v>
      </c>
      <c r="AO53">
        <v>1844.4480000000001</v>
      </c>
      <c r="AR53" t="s">
        <v>119</v>
      </c>
      <c r="AS53" t="s">
        <v>120</v>
      </c>
      <c r="AT53" t="s">
        <v>209</v>
      </c>
      <c r="AU53" t="s">
        <v>339</v>
      </c>
      <c r="AV53" t="s">
        <v>48</v>
      </c>
      <c r="AW53">
        <v>2</v>
      </c>
      <c r="BB53">
        <v>0.8717419547468136</v>
      </c>
      <c r="BC53" t="s">
        <v>69</v>
      </c>
      <c r="BF53" t="s">
        <v>119</v>
      </c>
      <c r="BG53" t="s">
        <v>120</v>
      </c>
      <c r="BH53" t="s">
        <v>339</v>
      </c>
      <c r="BI53">
        <v>6019</v>
      </c>
      <c r="BJ53">
        <v>2</v>
      </c>
      <c r="BK53" t="s">
        <v>209</v>
      </c>
      <c r="BL53" t="s">
        <v>218</v>
      </c>
      <c r="BM53">
        <v>0.8717419547468136</v>
      </c>
      <c r="BN53" t="s">
        <v>69</v>
      </c>
      <c r="BO53" t="s">
        <v>178</v>
      </c>
      <c r="BP53">
        <v>1949.2550000000001</v>
      </c>
    </row>
    <row r="54" spans="1:68" ht="16.5" x14ac:dyDescent="0.25">
      <c r="A54" s="277" t="str">
        <f t="shared" si="36"/>
        <v>미추홀교통</v>
      </c>
      <c r="B54" s="110" t="str">
        <f t="shared" si="37"/>
        <v>이순종</v>
      </c>
      <c r="C54" s="111" t="str">
        <f t="shared" si="38"/>
        <v>C</v>
      </c>
      <c r="D54" s="112">
        <f t="shared" si="39"/>
        <v>0.8930769230769231</v>
      </c>
      <c r="E54" s="113">
        <f t="shared" si="40"/>
        <v>3977</v>
      </c>
      <c r="F54" s="114" t="str">
        <f t="shared" si="41"/>
        <v>75</v>
      </c>
      <c r="G54" s="115" t="str">
        <f t="shared" si="42"/>
        <v>70바2855</v>
      </c>
      <c r="H54" s="116">
        <f t="shared" si="43"/>
        <v>1</v>
      </c>
      <c r="I54" s="117">
        <f t="shared" si="44"/>
        <v>581.92399999999998</v>
      </c>
      <c r="J54" s="118">
        <f t="shared" si="45"/>
        <v>2.1171292762706063E-2</v>
      </c>
      <c r="K54" s="118">
        <f t="shared" si="46"/>
        <v>0.36904304808759947</v>
      </c>
      <c r="L54" s="118">
        <f t="shared" si="47"/>
        <v>0.28697905568424742</v>
      </c>
      <c r="M54" s="119">
        <f t="shared" si="48"/>
        <v>9.843</v>
      </c>
      <c r="N54" s="120">
        <f t="shared" si="49"/>
        <v>0</v>
      </c>
      <c r="O54" s="120">
        <f t="shared" si="50"/>
        <v>4.467937393886487</v>
      </c>
      <c r="P54" s="233">
        <f t="shared" si="51"/>
        <v>2</v>
      </c>
      <c r="Q54" s="234">
        <f t="shared" si="52"/>
        <v>0</v>
      </c>
      <c r="R54" s="234">
        <f t="shared" si="53"/>
        <v>26</v>
      </c>
      <c r="T54">
        <v>511</v>
      </c>
      <c r="U54">
        <v>3977</v>
      </c>
      <c r="V54" t="s">
        <v>341</v>
      </c>
      <c r="W54">
        <v>581.92399999999998</v>
      </c>
      <c r="X54">
        <v>250.66200000000001</v>
      </c>
      <c r="Y54">
        <v>2.3220000000000001</v>
      </c>
      <c r="Z54">
        <v>9.843</v>
      </c>
      <c r="AA54">
        <v>35.149436000000001</v>
      </c>
      <c r="AB54">
        <v>0.74415900000000001</v>
      </c>
      <c r="AC54">
        <v>12.971655</v>
      </c>
      <c r="AD54" s="1">
        <v>167</v>
      </c>
      <c r="AE54">
        <v>0</v>
      </c>
      <c r="AF54">
        <v>26</v>
      </c>
      <c r="AG54">
        <v>70</v>
      </c>
      <c r="AH54">
        <v>16.555713000000001</v>
      </c>
      <c r="AI54">
        <v>55.2</v>
      </c>
      <c r="AJ54">
        <v>0</v>
      </c>
      <c r="AK54">
        <v>2</v>
      </c>
      <c r="AL54">
        <v>353</v>
      </c>
      <c r="AM54" t="s">
        <v>342</v>
      </c>
      <c r="AN54" t="s">
        <v>514</v>
      </c>
      <c r="AO54">
        <v>581.92399999999998</v>
      </c>
      <c r="AR54" t="s">
        <v>119</v>
      </c>
      <c r="AS54" t="s">
        <v>121</v>
      </c>
      <c r="AT54" t="s">
        <v>233</v>
      </c>
      <c r="AU54" t="s">
        <v>341</v>
      </c>
      <c r="AV54" t="s">
        <v>48</v>
      </c>
      <c r="AW54">
        <v>1</v>
      </c>
      <c r="BB54">
        <v>0.8930769230769231</v>
      </c>
      <c r="BC54" t="s">
        <v>69</v>
      </c>
      <c r="BF54" t="s">
        <v>119</v>
      </c>
      <c r="BG54" t="s">
        <v>121</v>
      </c>
      <c r="BH54" t="s">
        <v>341</v>
      </c>
      <c r="BI54">
        <v>3977</v>
      </c>
      <c r="BJ54">
        <v>1</v>
      </c>
      <c r="BK54" t="s">
        <v>233</v>
      </c>
      <c r="BL54" t="s">
        <v>176</v>
      </c>
      <c r="BM54">
        <v>0.8930769230769231</v>
      </c>
      <c r="BN54" t="s">
        <v>69</v>
      </c>
      <c r="BO54" t="s">
        <v>178</v>
      </c>
      <c r="BP54">
        <v>581.92399999999998</v>
      </c>
    </row>
    <row r="55" spans="1:68" ht="16.5" x14ac:dyDescent="0.25">
      <c r="A55" s="276" t="str">
        <f t="shared" si="36"/>
        <v>미추홀교통</v>
      </c>
      <c r="B55" s="126" t="str">
        <f t="shared" si="37"/>
        <v>이승훈</v>
      </c>
      <c r="C55" s="127" t="str">
        <f t="shared" si="38"/>
        <v>A</v>
      </c>
      <c r="D55" s="128">
        <f t="shared" si="39"/>
        <v>0.97334955073755069</v>
      </c>
      <c r="E55" s="129">
        <f t="shared" si="40"/>
        <v>2925</v>
      </c>
      <c r="F55" s="130" t="str">
        <f t="shared" si="41"/>
        <v>12</v>
      </c>
      <c r="G55" s="131" t="str">
        <f t="shared" si="42"/>
        <v>70바2651</v>
      </c>
      <c r="H55" s="132">
        <f t="shared" si="43"/>
        <v>4</v>
      </c>
      <c r="I55" s="133">
        <f t="shared" si="44"/>
        <v>2525.25</v>
      </c>
      <c r="J55" s="134">
        <f t="shared" si="45"/>
        <v>8.3885574211822449E-3</v>
      </c>
      <c r="K55" s="134">
        <f t="shared" si="46"/>
        <v>0.31324533288820061</v>
      </c>
      <c r="L55" s="134">
        <f t="shared" si="47"/>
        <v>2.2572022572022572E-2</v>
      </c>
      <c r="M55" s="135">
        <f t="shared" si="48"/>
        <v>9.31</v>
      </c>
      <c r="N55" s="136">
        <f t="shared" si="49"/>
        <v>0</v>
      </c>
      <c r="O55" s="136">
        <f t="shared" si="50"/>
        <v>8.395208395208396</v>
      </c>
      <c r="P55" s="231">
        <f t="shared" si="51"/>
        <v>0</v>
      </c>
      <c r="Q55" s="232">
        <f t="shared" si="52"/>
        <v>0</v>
      </c>
      <c r="R55" s="232">
        <f t="shared" si="53"/>
        <v>212</v>
      </c>
      <c r="T55">
        <v>511</v>
      </c>
      <c r="U55">
        <v>2925</v>
      </c>
      <c r="V55" t="s">
        <v>343</v>
      </c>
      <c r="W55">
        <v>2525.25</v>
      </c>
      <c r="X55">
        <v>1298.223</v>
      </c>
      <c r="Y55">
        <v>1.9450000000000001</v>
      </c>
      <c r="Z55">
        <v>9.31</v>
      </c>
      <c r="AA55">
        <v>154.96800400000001</v>
      </c>
      <c r="AB55">
        <v>1.2999579999999999</v>
      </c>
      <c r="AC55">
        <v>48.543004000000003</v>
      </c>
      <c r="AD55" s="1">
        <v>57</v>
      </c>
      <c r="AE55">
        <v>0</v>
      </c>
      <c r="AF55">
        <v>212</v>
      </c>
      <c r="AG55">
        <v>90</v>
      </c>
      <c r="AH55">
        <v>16.295299</v>
      </c>
      <c r="AI55">
        <v>1031</v>
      </c>
      <c r="AJ55">
        <v>42.9</v>
      </c>
      <c r="AK55">
        <v>0</v>
      </c>
      <c r="AL55">
        <v>0</v>
      </c>
      <c r="AM55" t="s">
        <v>344</v>
      </c>
      <c r="AN55" t="s">
        <v>515</v>
      </c>
      <c r="AO55">
        <v>2211.6179999999999</v>
      </c>
      <c r="AR55" t="s">
        <v>119</v>
      </c>
      <c r="AS55" t="s">
        <v>120</v>
      </c>
      <c r="AT55" t="s">
        <v>211</v>
      </c>
      <c r="AU55" t="s">
        <v>343</v>
      </c>
      <c r="AV55" t="s">
        <v>48</v>
      </c>
      <c r="AW55">
        <v>4</v>
      </c>
      <c r="BB55">
        <v>0.97334955073755069</v>
      </c>
      <c r="BC55" t="s">
        <v>66</v>
      </c>
      <c r="BF55" t="s">
        <v>119</v>
      </c>
      <c r="BG55" t="s">
        <v>120</v>
      </c>
      <c r="BH55" t="s">
        <v>343</v>
      </c>
      <c r="BI55">
        <v>2925</v>
      </c>
      <c r="BJ55">
        <v>4</v>
      </c>
      <c r="BK55" t="s">
        <v>211</v>
      </c>
      <c r="BL55" t="s">
        <v>202</v>
      </c>
      <c r="BM55">
        <v>0.97334955073755069</v>
      </c>
      <c r="BN55" t="s">
        <v>66</v>
      </c>
      <c r="BO55" t="s">
        <v>179</v>
      </c>
      <c r="BP55">
        <v>2525.25</v>
      </c>
    </row>
    <row r="56" spans="1:68" ht="16.5" x14ac:dyDescent="0.25">
      <c r="A56" s="277" t="str">
        <f t="shared" si="36"/>
        <v>미추홀교통</v>
      </c>
      <c r="B56" s="110" t="str">
        <f t="shared" si="37"/>
        <v>이영우</v>
      </c>
      <c r="C56" s="111" t="str">
        <f t="shared" si="38"/>
        <v>B</v>
      </c>
      <c r="D56" s="112">
        <f t="shared" si="39"/>
        <v>0.92500000000000004</v>
      </c>
      <c r="E56" s="113">
        <f t="shared" si="40"/>
        <v>4297</v>
      </c>
      <c r="F56" s="114" t="str">
        <f t="shared" si="41"/>
        <v>12</v>
      </c>
      <c r="G56" s="115" t="str">
        <f t="shared" si="42"/>
        <v>70바2766</v>
      </c>
      <c r="H56" s="116">
        <f t="shared" si="43"/>
        <v>1</v>
      </c>
      <c r="I56" s="117">
        <f t="shared" si="44"/>
        <v>4873.0569999999998</v>
      </c>
      <c r="J56" s="118">
        <f t="shared" si="45"/>
        <v>2.8215239436058723E-2</v>
      </c>
      <c r="K56" s="118">
        <f t="shared" si="46"/>
        <v>0.33413766627911679</v>
      </c>
      <c r="L56" s="118">
        <f t="shared" si="47"/>
        <v>0.17114513538421572</v>
      </c>
      <c r="M56" s="119">
        <f t="shared" si="48"/>
        <v>10.206</v>
      </c>
      <c r="N56" s="120">
        <f t="shared" si="49"/>
        <v>0.20395717715108536</v>
      </c>
      <c r="O56" s="120">
        <f t="shared" si="50"/>
        <v>11.034083283873718</v>
      </c>
      <c r="P56" s="233">
        <f t="shared" si="51"/>
        <v>37</v>
      </c>
      <c r="Q56" s="234">
        <f t="shared" si="52"/>
        <v>10</v>
      </c>
      <c r="R56" s="234">
        <f t="shared" si="53"/>
        <v>541</v>
      </c>
      <c r="T56">
        <v>511</v>
      </c>
      <c r="U56">
        <v>4297</v>
      </c>
      <c r="V56" t="s">
        <v>345</v>
      </c>
      <c r="W56">
        <v>4902.99</v>
      </c>
      <c r="X56">
        <v>2654.3580000000002</v>
      </c>
      <c r="Y56">
        <v>1.847</v>
      </c>
      <c r="Z56">
        <v>10.206</v>
      </c>
      <c r="AA56">
        <v>312.121576</v>
      </c>
      <c r="AB56">
        <v>8.8065850000000001</v>
      </c>
      <c r="AC56">
        <v>104.29157499999999</v>
      </c>
      <c r="AD56" s="1">
        <v>834</v>
      </c>
      <c r="AE56">
        <v>10</v>
      </c>
      <c r="AF56">
        <v>541</v>
      </c>
      <c r="AG56">
        <v>87</v>
      </c>
      <c r="AH56">
        <v>15.708589999999999</v>
      </c>
      <c r="AI56">
        <v>1773.1</v>
      </c>
      <c r="AJ56">
        <v>1.9</v>
      </c>
      <c r="AK56">
        <v>37</v>
      </c>
      <c r="AL56">
        <v>5619</v>
      </c>
      <c r="AM56" t="s">
        <v>346</v>
      </c>
      <c r="AN56" t="s">
        <v>516</v>
      </c>
      <c r="AO56">
        <v>4873.0569999999998</v>
      </c>
      <c r="AR56" t="s">
        <v>119</v>
      </c>
      <c r="AS56" t="s">
        <v>120</v>
      </c>
      <c r="AT56" t="s">
        <v>221</v>
      </c>
      <c r="AU56" t="s">
        <v>345</v>
      </c>
      <c r="AV56" t="s">
        <v>48</v>
      </c>
      <c r="AW56">
        <v>1</v>
      </c>
      <c r="BB56">
        <v>0.92500000000000004</v>
      </c>
      <c r="BC56" t="s">
        <v>68</v>
      </c>
      <c r="BF56" t="s">
        <v>119</v>
      </c>
      <c r="BG56" t="s">
        <v>120</v>
      </c>
      <c r="BH56" t="s">
        <v>345</v>
      </c>
      <c r="BI56">
        <v>4297</v>
      </c>
      <c r="BJ56">
        <v>1</v>
      </c>
      <c r="BK56" t="s">
        <v>221</v>
      </c>
      <c r="BL56" t="s">
        <v>176</v>
      </c>
      <c r="BM56">
        <v>0.92500000000000004</v>
      </c>
      <c r="BN56" t="s">
        <v>68</v>
      </c>
      <c r="BO56" t="s">
        <v>251</v>
      </c>
      <c r="BP56">
        <v>4873.0569999999998</v>
      </c>
    </row>
    <row r="57" spans="1:68" ht="16.5" x14ac:dyDescent="0.25">
      <c r="A57" s="276" t="str">
        <f t="shared" si="36"/>
        <v>미추홀교통</v>
      </c>
      <c r="B57" s="126" t="str">
        <f t="shared" si="37"/>
        <v>이영진</v>
      </c>
      <c r="C57" s="127" t="str">
        <f t="shared" si="38"/>
        <v>B</v>
      </c>
      <c r="D57" s="128">
        <f t="shared" si="39"/>
        <v>0.92139851252746663</v>
      </c>
      <c r="E57" s="129">
        <f t="shared" si="40"/>
        <v>1417</v>
      </c>
      <c r="F57" s="130" t="str">
        <f t="shared" si="41"/>
        <v>12</v>
      </c>
      <c r="G57" s="131" t="str">
        <f t="shared" si="42"/>
        <v>70바2619</v>
      </c>
      <c r="H57" s="132">
        <f t="shared" si="43"/>
        <v>2</v>
      </c>
      <c r="I57" s="133">
        <f t="shared" si="44"/>
        <v>2951.3149999999996</v>
      </c>
      <c r="J57" s="134">
        <f t="shared" si="45"/>
        <v>7.1430693184765135E-3</v>
      </c>
      <c r="K57" s="134">
        <f t="shared" si="46"/>
        <v>0.34752365812345126</v>
      </c>
      <c r="L57" s="134">
        <f t="shared" si="47"/>
        <v>0.11723587621111269</v>
      </c>
      <c r="M57" s="135">
        <f t="shared" si="48"/>
        <v>9.6980000000000004</v>
      </c>
      <c r="N57" s="136">
        <f t="shared" si="49"/>
        <v>0.2710656097366767</v>
      </c>
      <c r="O57" s="136">
        <f t="shared" si="50"/>
        <v>8.5046835054882308</v>
      </c>
      <c r="P57" s="231">
        <f t="shared" si="51"/>
        <v>13</v>
      </c>
      <c r="Q57" s="232">
        <f t="shared" si="52"/>
        <v>8</v>
      </c>
      <c r="R57" s="232">
        <f t="shared" si="53"/>
        <v>251</v>
      </c>
      <c r="T57">
        <v>511</v>
      </c>
      <c r="U57">
        <v>1417</v>
      </c>
      <c r="V57" t="s">
        <v>347</v>
      </c>
      <c r="W57">
        <v>2951.3150000000001</v>
      </c>
      <c r="X57">
        <v>1601.826</v>
      </c>
      <c r="Y57">
        <v>1.8420000000000001</v>
      </c>
      <c r="Z57">
        <v>9.6980000000000004</v>
      </c>
      <c r="AA57">
        <v>191.78856300000001</v>
      </c>
      <c r="AB57">
        <v>1.3699589999999999</v>
      </c>
      <c r="AC57">
        <v>66.651062999999994</v>
      </c>
      <c r="AD57" s="1">
        <v>346</v>
      </c>
      <c r="AE57">
        <v>8</v>
      </c>
      <c r="AF57">
        <v>251</v>
      </c>
      <c r="AG57">
        <v>71</v>
      </c>
      <c r="AH57">
        <v>15.388377999999999</v>
      </c>
      <c r="AI57">
        <v>479.4</v>
      </c>
      <c r="AJ57">
        <v>0</v>
      </c>
      <c r="AK57">
        <v>13</v>
      </c>
      <c r="AL57">
        <v>2059</v>
      </c>
      <c r="AM57" t="s">
        <v>348</v>
      </c>
      <c r="AN57" t="s">
        <v>517</v>
      </c>
      <c r="AO57">
        <v>2846.5839999999998</v>
      </c>
      <c r="AR57" t="s">
        <v>119</v>
      </c>
      <c r="AS57" t="s">
        <v>120</v>
      </c>
      <c r="AT57" t="s">
        <v>205</v>
      </c>
      <c r="AU57" t="s">
        <v>347</v>
      </c>
      <c r="AV57" t="s">
        <v>48</v>
      </c>
      <c r="AW57">
        <v>2</v>
      </c>
      <c r="BB57">
        <v>0.92139851252746663</v>
      </c>
      <c r="BC57" t="s">
        <v>68</v>
      </c>
      <c r="BF57" t="s">
        <v>119</v>
      </c>
      <c r="BG57" t="s">
        <v>120</v>
      </c>
      <c r="BH57" t="s">
        <v>347</v>
      </c>
      <c r="BI57">
        <v>1417</v>
      </c>
      <c r="BJ57">
        <v>2</v>
      </c>
      <c r="BK57" t="s">
        <v>205</v>
      </c>
      <c r="BL57" t="s">
        <v>200</v>
      </c>
      <c r="BM57">
        <v>0.92139851252746663</v>
      </c>
      <c r="BN57" t="s">
        <v>68</v>
      </c>
      <c r="BO57" t="s">
        <v>251</v>
      </c>
      <c r="BP57">
        <v>2951.3149999999996</v>
      </c>
    </row>
    <row r="58" spans="1:68" ht="16.5" x14ac:dyDescent="0.25">
      <c r="A58" s="277" t="str">
        <f t="shared" si="36"/>
        <v>미추홀교통</v>
      </c>
      <c r="B58" s="110" t="str">
        <f t="shared" si="37"/>
        <v>이우정</v>
      </c>
      <c r="C58" s="111" t="str">
        <f t="shared" si="38"/>
        <v>D</v>
      </c>
      <c r="D58" s="112">
        <f t="shared" si="39"/>
        <v>0.80056793369773482</v>
      </c>
      <c r="E58" s="113">
        <f t="shared" si="40"/>
        <v>3423</v>
      </c>
      <c r="F58" s="114" t="str">
        <f t="shared" si="41"/>
        <v>76</v>
      </c>
      <c r="G58" s="115" t="str">
        <f t="shared" si="42"/>
        <v>70바2764</v>
      </c>
      <c r="H58" s="116">
        <f t="shared" si="43"/>
        <v>6</v>
      </c>
      <c r="I58" s="117">
        <f t="shared" si="44"/>
        <v>1695.7489999999998</v>
      </c>
      <c r="J58" s="118">
        <f t="shared" si="45"/>
        <v>2.1598891679091833E-2</v>
      </c>
      <c r="K58" s="118">
        <f t="shared" si="46"/>
        <v>0.30602065297636272</v>
      </c>
      <c r="L58" s="118">
        <f t="shared" si="47"/>
        <v>0.26183120261312259</v>
      </c>
      <c r="M58" s="119">
        <f t="shared" si="48"/>
        <v>8.9860000000000007</v>
      </c>
      <c r="N58" s="120">
        <f t="shared" si="49"/>
        <v>0.29485495789766053</v>
      </c>
      <c r="O58" s="120">
        <f t="shared" si="50"/>
        <v>2.4767816463403487</v>
      </c>
      <c r="P58" s="233">
        <f t="shared" si="51"/>
        <v>2</v>
      </c>
      <c r="Q58" s="234">
        <f t="shared" si="52"/>
        <v>5</v>
      </c>
      <c r="R58" s="234">
        <f t="shared" si="53"/>
        <v>42</v>
      </c>
      <c r="T58">
        <v>511</v>
      </c>
      <c r="U58">
        <v>3423</v>
      </c>
      <c r="V58" t="s">
        <v>349</v>
      </c>
      <c r="W58">
        <v>1695.749</v>
      </c>
      <c r="X58">
        <v>706.99800000000005</v>
      </c>
      <c r="Y58">
        <v>2.399</v>
      </c>
      <c r="Z58">
        <v>8.9860000000000007</v>
      </c>
      <c r="AA58">
        <v>105.700794</v>
      </c>
      <c r="AB58">
        <v>2.28302</v>
      </c>
      <c r="AC58">
        <v>32.346626000000001</v>
      </c>
      <c r="AD58" s="1">
        <v>444</v>
      </c>
      <c r="AE58">
        <v>5</v>
      </c>
      <c r="AF58">
        <v>42</v>
      </c>
      <c r="AG58">
        <v>63</v>
      </c>
      <c r="AH58">
        <v>16.042916000000002</v>
      </c>
      <c r="AI58">
        <v>0</v>
      </c>
      <c r="AJ58">
        <v>0</v>
      </c>
      <c r="AK58">
        <v>2</v>
      </c>
      <c r="AL58">
        <v>72</v>
      </c>
      <c r="AM58" t="s">
        <v>350</v>
      </c>
      <c r="AN58" t="s">
        <v>518</v>
      </c>
      <c r="AO58">
        <v>469.226</v>
      </c>
      <c r="AR58" t="s">
        <v>119</v>
      </c>
      <c r="AS58" t="s">
        <v>122</v>
      </c>
      <c r="AT58" t="s">
        <v>248</v>
      </c>
      <c r="AU58" t="s">
        <v>349</v>
      </c>
      <c r="AV58" t="s">
        <v>48</v>
      </c>
      <c r="AW58">
        <v>6</v>
      </c>
      <c r="BB58">
        <v>0.80056793369773482</v>
      </c>
      <c r="BC58" t="s">
        <v>67</v>
      </c>
      <c r="BF58" t="s">
        <v>119</v>
      </c>
      <c r="BG58" t="s">
        <v>122</v>
      </c>
      <c r="BH58" t="s">
        <v>349</v>
      </c>
      <c r="BI58">
        <v>3423</v>
      </c>
      <c r="BJ58">
        <v>6</v>
      </c>
      <c r="BK58" t="s">
        <v>248</v>
      </c>
      <c r="BL58" t="s">
        <v>245</v>
      </c>
      <c r="BM58">
        <v>0.80056793369773482</v>
      </c>
      <c r="BN58" t="s">
        <v>67</v>
      </c>
      <c r="BO58" t="s">
        <v>180</v>
      </c>
      <c r="BP58">
        <v>1695.7489999999998</v>
      </c>
    </row>
    <row r="59" spans="1:68" ht="16.5" x14ac:dyDescent="0.25">
      <c r="A59" s="276" t="str">
        <f t="shared" si="36"/>
        <v>미추홀교통</v>
      </c>
      <c r="B59" s="126" t="str">
        <f t="shared" si="37"/>
        <v>이윤기</v>
      </c>
      <c r="C59" s="127" t="str">
        <f t="shared" si="38"/>
        <v>F</v>
      </c>
      <c r="D59" s="128">
        <f t="shared" si="39"/>
        <v>0.75700000000000001</v>
      </c>
      <c r="E59" s="129">
        <f t="shared" si="40"/>
        <v>6998</v>
      </c>
      <c r="F59" s="130" t="str">
        <f t="shared" si="41"/>
        <v>76</v>
      </c>
      <c r="G59" s="131" t="str">
        <f t="shared" si="42"/>
        <v>70바2677</v>
      </c>
      <c r="H59" s="132">
        <f t="shared" si="43"/>
        <v>1</v>
      </c>
      <c r="I59" s="133">
        <f t="shared" si="44"/>
        <v>2349.7440000000001</v>
      </c>
      <c r="J59" s="134">
        <f t="shared" si="45"/>
        <v>2.2062014380561025E-2</v>
      </c>
      <c r="K59" s="134">
        <f t="shared" si="46"/>
        <v>0.28069544577652061</v>
      </c>
      <c r="L59" s="134">
        <f t="shared" si="47"/>
        <v>0.31407676751169489</v>
      </c>
      <c r="M59" s="135">
        <f t="shared" si="48"/>
        <v>8.8970000000000002</v>
      </c>
      <c r="N59" s="136">
        <f t="shared" si="49"/>
        <v>0.55325175848943542</v>
      </c>
      <c r="O59" s="136">
        <f t="shared" si="50"/>
        <v>2.2555648615338519</v>
      </c>
      <c r="P59" s="231">
        <f t="shared" si="51"/>
        <v>2</v>
      </c>
      <c r="Q59" s="232">
        <f t="shared" si="52"/>
        <v>13</v>
      </c>
      <c r="R59" s="232">
        <f t="shared" si="53"/>
        <v>53</v>
      </c>
      <c r="T59">
        <v>511</v>
      </c>
      <c r="U59">
        <v>6998</v>
      </c>
      <c r="V59" t="s">
        <v>351</v>
      </c>
      <c r="W59">
        <v>2349.7440000000001</v>
      </c>
      <c r="X59">
        <v>1034.7449999999999</v>
      </c>
      <c r="Y59">
        <v>2.2709999999999999</v>
      </c>
      <c r="Z59">
        <v>8.8970000000000002</v>
      </c>
      <c r="AA59">
        <v>151.213572</v>
      </c>
      <c r="AB59">
        <v>3.3360759999999998</v>
      </c>
      <c r="AC59">
        <v>42.444960999999999</v>
      </c>
      <c r="AD59" s="1">
        <v>738</v>
      </c>
      <c r="AE59">
        <v>13</v>
      </c>
      <c r="AF59">
        <v>53</v>
      </c>
      <c r="AG59">
        <v>70</v>
      </c>
      <c r="AH59">
        <v>15.539239999999999</v>
      </c>
      <c r="AI59">
        <v>57</v>
      </c>
      <c r="AJ59">
        <v>0</v>
      </c>
      <c r="AK59">
        <v>2</v>
      </c>
      <c r="AL59">
        <v>674</v>
      </c>
      <c r="AM59" t="s">
        <v>352</v>
      </c>
      <c r="AN59" t="s">
        <v>519</v>
      </c>
      <c r="AO59">
        <v>2349.7440000000001</v>
      </c>
      <c r="AR59" t="s">
        <v>119</v>
      </c>
      <c r="AS59" t="s">
        <v>122</v>
      </c>
      <c r="AT59" t="s">
        <v>241</v>
      </c>
      <c r="AU59" t="s">
        <v>351</v>
      </c>
      <c r="AV59" t="s">
        <v>48</v>
      </c>
      <c r="AW59">
        <v>1</v>
      </c>
      <c r="BB59">
        <v>0.75700000000000001</v>
      </c>
      <c r="BC59" t="s">
        <v>70</v>
      </c>
      <c r="BF59" t="s">
        <v>119</v>
      </c>
      <c r="BG59" t="s">
        <v>122</v>
      </c>
      <c r="BH59" t="s">
        <v>351</v>
      </c>
      <c r="BI59">
        <v>6998</v>
      </c>
      <c r="BJ59">
        <v>1</v>
      </c>
      <c r="BK59" t="s">
        <v>241</v>
      </c>
      <c r="BL59" t="s">
        <v>176</v>
      </c>
      <c r="BM59">
        <v>0.75700000000000001</v>
      </c>
      <c r="BN59" t="s">
        <v>70</v>
      </c>
      <c r="BO59" t="s">
        <v>189</v>
      </c>
      <c r="BP59">
        <v>2349.7440000000001</v>
      </c>
    </row>
    <row r="60" spans="1:68" ht="16.5" x14ac:dyDescent="0.25">
      <c r="A60" s="277" t="str">
        <f t="shared" si="36"/>
        <v>미추홀교통</v>
      </c>
      <c r="B60" s="110" t="str">
        <f t="shared" si="37"/>
        <v>이재선</v>
      </c>
      <c r="C60" s="111" t="str">
        <f t="shared" si="38"/>
        <v>A</v>
      </c>
      <c r="D60" s="112">
        <f t="shared" si="39"/>
        <v>0.95382893935703839</v>
      </c>
      <c r="E60" s="113">
        <f t="shared" si="40"/>
        <v>6653</v>
      </c>
      <c r="F60" s="114" t="str">
        <f t="shared" si="41"/>
        <v>12</v>
      </c>
      <c r="G60" s="115" t="str">
        <f t="shared" si="42"/>
        <v>70바2601</v>
      </c>
      <c r="H60" s="116">
        <f t="shared" si="43"/>
        <v>7</v>
      </c>
      <c r="I60" s="117">
        <f t="shared" si="44"/>
        <v>1001.864</v>
      </c>
      <c r="J60" s="118">
        <f t="shared" si="45"/>
        <v>7.3080542972731519E-3</v>
      </c>
      <c r="K60" s="118">
        <f t="shared" si="46"/>
        <v>0.3455015245959826</v>
      </c>
      <c r="L60" s="118">
        <f t="shared" si="47"/>
        <v>0.13874138605639089</v>
      </c>
      <c r="M60" s="119">
        <f t="shared" si="48"/>
        <v>10.887</v>
      </c>
      <c r="N60" s="120">
        <f t="shared" si="49"/>
        <v>0</v>
      </c>
      <c r="O60" s="120">
        <f t="shared" si="50"/>
        <v>18.565394105387558</v>
      </c>
      <c r="P60" s="233">
        <f t="shared" si="51"/>
        <v>0</v>
      </c>
      <c r="Q60" s="234">
        <f t="shared" si="52"/>
        <v>0</v>
      </c>
      <c r="R60" s="234">
        <f t="shared" si="53"/>
        <v>186</v>
      </c>
      <c r="T60">
        <v>511</v>
      </c>
      <c r="U60">
        <v>6653</v>
      </c>
      <c r="V60" t="s">
        <v>353</v>
      </c>
      <c r="W60">
        <v>1001.864</v>
      </c>
      <c r="X60">
        <v>528.23199999999997</v>
      </c>
      <c r="Y60">
        <v>1.897</v>
      </c>
      <c r="Z60">
        <v>10.887</v>
      </c>
      <c r="AA60">
        <v>61.460545000000003</v>
      </c>
      <c r="AB60">
        <v>0.44915699999999997</v>
      </c>
      <c r="AC60">
        <v>21.234711999999998</v>
      </c>
      <c r="AD60" s="1">
        <v>139</v>
      </c>
      <c r="AE60">
        <v>0</v>
      </c>
      <c r="AF60">
        <v>186</v>
      </c>
      <c r="AG60">
        <v>68</v>
      </c>
      <c r="AH60">
        <v>16.300929</v>
      </c>
      <c r="AI60">
        <v>92.6</v>
      </c>
      <c r="AJ60">
        <v>0</v>
      </c>
      <c r="AK60">
        <v>0</v>
      </c>
      <c r="AL60">
        <v>0</v>
      </c>
      <c r="AM60" t="s">
        <v>354</v>
      </c>
      <c r="AN60" t="s">
        <v>520</v>
      </c>
      <c r="AO60">
        <v>223.41300000000001</v>
      </c>
      <c r="AR60" t="s">
        <v>119</v>
      </c>
      <c r="AS60" t="s">
        <v>120</v>
      </c>
      <c r="AT60" t="s">
        <v>202</v>
      </c>
      <c r="AU60" t="s">
        <v>353</v>
      </c>
      <c r="AV60" t="s">
        <v>48</v>
      </c>
      <c r="AW60">
        <v>7</v>
      </c>
      <c r="BB60">
        <v>0.95382893935703839</v>
      </c>
      <c r="BC60" t="s">
        <v>66</v>
      </c>
      <c r="BF60" t="s">
        <v>119</v>
      </c>
      <c r="BG60" t="s">
        <v>120</v>
      </c>
      <c r="BH60" t="s">
        <v>353</v>
      </c>
      <c r="BI60">
        <v>6653</v>
      </c>
      <c r="BJ60">
        <v>7</v>
      </c>
      <c r="BK60" t="s">
        <v>202</v>
      </c>
      <c r="BL60" t="s">
        <v>218</v>
      </c>
      <c r="BM60">
        <v>0.95382893935703839</v>
      </c>
      <c r="BN60" t="s">
        <v>66</v>
      </c>
      <c r="BO60" t="s">
        <v>179</v>
      </c>
      <c r="BP60">
        <v>1001.864</v>
      </c>
    </row>
    <row r="61" spans="1:68" ht="16.5" x14ac:dyDescent="0.25">
      <c r="A61" s="276" t="str">
        <f t="shared" si="36"/>
        <v>미추홀교통</v>
      </c>
      <c r="B61" s="126" t="str">
        <f t="shared" si="37"/>
        <v>이정한</v>
      </c>
      <c r="C61" s="127" t="str">
        <f t="shared" si="38"/>
        <v>C</v>
      </c>
      <c r="D61" s="128">
        <f t="shared" si="39"/>
        <v>0.87845976520368374</v>
      </c>
      <c r="E61" s="129">
        <f t="shared" si="40"/>
        <v>1326</v>
      </c>
      <c r="F61" s="130" t="str">
        <f t="shared" si="41"/>
        <v>12</v>
      </c>
      <c r="G61" s="131" t="str">
        <f t="shared" si="42"/>
        <v>70바2651</v>
      </c>
      <c r="H61" s="132">
        <f t="shared" si="43"/>
        <v>8</v>
      </c>
      <c r="I61" s="133">
        <f t="shared" si="44"/>
        <v>602.65</v>
      </c>
      <c r="J61" s="134">
        <f t="shared" si="45"/>
        <v>1.163178140964573E-2</v>
      </c>
      <c r="K61" s="134">
        <f t="shared" si="46"/>
        <v>0.37082200622063655</v>
      </c>
      <c r="L61" s="134">
        <f t="shared" si="47"/>
        <v>0.17754915788600348</v>
      </c>
      <c r="M61" s="135">
        <f t="shared" si="48"/>
        <v>15.082000000000001</v>
      </c>
      <c r="N61" s="136">
        <f t="shared" si="49"/>
        <v>0.29940030119670302</v>
      </c>
      <c r="O61" s="136">
        <f t="shared" si="50"/>
        <v>39.969940209759855</v>
      </c>
      <c r="P61" s="231">
        <f t="shared" si="51"/>
        <v>3</v>
      </c>
      <c r="Q61" s="232">
        <f t="shared" si="52"/>
        <v>2</v>
      </c>
      <c r="R61" s="232">
        <f t="shared" si="53"/>
        <v>267</v>
      </c>
      <c r="T61">
        <v>511</v>
      </c>
      <c r="U61">
        <v>1326</v>
      </c>
      <c r="V61" t="s">
        <v>521</v>
      </c>
      <c r="W61">
        <v>668.00199999999995</v>
      </c>
      <c r="X61">
        <v>385.78800000000001</v>
      </c>
      <c r="Y61">
        <v>1.732</v>
      </c>
      <c r="Z61">
        <v>15.082000000000001</v>
      </c>
      <c r="AA61">
        <v>37.109707</v>
      </c>
      <c r="AB61">
        <v>0.43165199999999998</v>
      </c>
      <c r="AC61">
        <v>13.761096</v>
      </c>
      <c r="AD61" s="1">
        <v>107</v>
      </c>
      <c r="AE61">
        <v>2</v>
      </c>
      <c r="AF61">
        <v>267</v>
      </c>
      <c r="AG61">
        <v>73</v>
      </c>
      <c r="AH61">
        <v>18.000734000000001</v>
      </c>
      <c r="AI61">
        <v>381.7</v>
      </c>
      <c r="AJ61">
        <v>0</v>
      </c>
      <c r="AK61">
        <v>3</v>
      </c>
      <c r="AL61">
        <v>1213</v>
      </c>
      <c r="AM61" t="s">
        <v>522</v>
      </c>
      <c r="AN61" t="s">
        <v>523</v>
      </c>
      <c r="AO61">
        <v>129.71299999999999</v>
      </c>
      <c r="AR61" t="s">
        <v>119</v>
      </c>
      <c r="AS61" t="s">
        <v>120</v>
      </c>
      <c r="AT61" t="s">
        <v>211</v>
      </c>
      <c r="AU61" t="s">
        <v>521</v>
      </c>
      <c r="AV61" t="s">
        <v>48</v>
      </c>
      <c r="AW61">
        <v>8</v>
      </c>
      <c r="BB61">
        <v>0.87845976520368374</v>
      </c>
      <c r="BC61" t="s">
        <v>69</v>
      </c>
      <c r="BF61" t="s">
        <v>119</v>
      </c>
      <c r="BG61" t="s">
        <v>120</v>
      </c>
      <c r="BH61" t="s">
        <v>521</v>
      </c>
      <c r="BI61">
        <v>1326</v>
      </c>
      <c r="BJ61">
        <v>8</v>
      </c>
      <c r="BK61" t="s">
        <v>211</v>
      </c>
      <c r="BL61" t="s">
        <v>210</v>
      </c>
      <c r="BM61">
        <v>0.87845976520368374</v>
      </c>
      <c r="BN61" t="s">
        <v>69</v>
      </c>
      <c r="BO61" t="s">
        <v>178</v>
      </c>
      <c r="BP61">
        <v>602.65</v>
      </c>
    </row>
    <row r="62" spans="1:68" ht="16.5" x14ac:dyDescent="0.25">
      <c r="A62" s="277" t="str">
        <f t="shared" si="36"/>
        <v>미추홀교통</v>
      </c>
      <c r="B62" s="110" t="str">
        <f t="shared" si="37"/>
        <v>이종석</v>
      </c>
      <c r="C62" s="111" t="str">
        <f t="shared" si="38"/>
        <v>D</v>
      </c>
      <c r="D62" s="112">
        <f t="shared" si="39"/>
        <v>0.80523233268789651</v>
      </c>
      <c r="E62" s="113">
        <f t="shared" si="40"/>
        <v>1232</v>
      </c>
      <c r="F62" s="114" t="str">
        <f t="shared" si="41"/>
        <v>75</v>
      </c>
      <c r="G62" s="115" t="str">
        <f t="shared" si="42"/>
        <v>70바2805</v>
      </c>
      <c r="H62" s="116">
        <f t="shared" si="43"/>
        <v>5</v>
      </c>
      <c r="I62" s="117">
        <f t="shared" si="44"/>
        <v>717.54199999999992</v>
      </c>
      <c r="J62" s="118">
        <f t="shared" si="45"/>
        <v>1.2066091685538811E-2</v>
      </c>
      <c r="K62" s="118">
        <f t="shared" si="46"/>
        <v>0.3734487272922109</v>
      </c>
      <c r="L62" s="118">
        <f t="shared" si="47"/>
        <v>0.21601522977052218</v>
      </c>
      <c r="M62" s="119">
        <f t="shared" si="48"/>
        <v>11.757999999999999</v>
      </c>
      <c r="N62" s="120">
        <f t="shared" si="49"/>
        <v>0</v>
      </c>
      <c r="O62" s="120">
        <f t="shared" si="50"/>
        <v>7.5256918758762552</v>
      </c>
      <c r="P62" s="233">
        <f t="shared" si="51"/>
        <v>5</v>
      </c>
      <c r="Q62" s="234">
        <f t="shared" si="52"/>
        <v>0</v>
      </c>
      <c r="R62" s="234">
        <f t="shared" si="53"/>
        <v>54</v>
      </c>
      <c r="T62">
        <v>511</v>
      </c>
      <c r="U62">
        <v>1232</v>
      </c>
      <c r="V62" t="s">
        <v>355</v>
      </c>
      <c r="W62">
        <v>717.54200000000003</v>
      </c>
      <c r="X62">
        <v>342.78100000000001</v>
      </c>
      <c r="Y62">
        <v>2.093</v>
      </c>
      <c r="Z62">
        <v>11.757999999999999</v>
      </c>
      <c r="AA62">
        <v>42.105266</v>
      </c>
      <c r="AB62">
        <v>0.508046</v>
      </c>
      <c r="AC62">
        <v>15.724157999999999</v>
      </c>
      <c r="AD62" s="1">
        <v>155</v>
      </c>
      <c r="AE62">
        <v>0</v>
      </c>
      <c r="AF62">
        <v>54</v>
      </c>
      <c r="AG62">
        <v>70</v>
      </c>
      <c r="AH62">
        <v>17.041620999999999</v>
      </c>
      <c r="AI62">
        <v>136.1</v>
      </c>
      <c r="AJ62">
        <v>0</v>
      </c>
      <c r="AK62">
        <v>5</v>
      </c>
      <c r="AL62">
        <v>1114</v>
      </c>
      <c r="AM62" t="s">
        <v>356</v>
      </c>
      <c r="AN62" t="s">
        <v>524</v>
      </c>
      <c r="AO62">
        <v>241.363</v>
      </c>
      <c r="AR62" t="s">
        <v>119</v>
      </c>
      <c r="AS62" t="s">
        <v>121</v>
      </c>
      <c r="AT62" t="s">
        <v>229</v>
      </c>
      <c r="AU62" t="s">
        <v>355</v>
      </c>
      <c r="AV62" t="s">
        <v>48</v>
      </c>
      <c r="AW62">
        <v>5</v>
      </c>
      <c r="BB62">
        <v>0.80523233268789651</v>
      </c>
      <c r="BC62" t="s">
        <v>67</v>
      </c>
      <c r="BF62" t="s">
        <v>119</v>
      </c>
      <c r="BG62" t="s">
        <v>121</v>
      </c>
      <c r="BH62" t="s">
        <v>355</v>
      </c>
      <c r="BI62">
        <v>1232</v>
      </c>
      <c r="BJ62">
        <v>5</v>
      </c>
      <c r="BK62" t="s">
        <v>229</v>
      </c>
      <c r="BL62" t="s">
        <v>225</v>
      </c>
      <c r="BM62">
        <v>0.80523233268789651</v>
      </c>
      <c r="BN62" t="s">
        <v>67</v>
      </c>
      <c r="BO62" t="s">
        <v>180</v>
      </c>
      <c r="BP62">
        <v>717.54199999999992</v>
      </c>
    </row>
    <row r="63" spans="1:68" ht="16.5" x14ac:dyDescent="0.25">
      <c r="A63" s="276" t="str">
        <f t="shared" si="36"/>
        <v>미추홀교통</v>
      </c>
      <c r="B63" s="126" t="str">
        <f t="shared" si="37"/>
        <v>이종선</v>
      </c>
      <c r="C63" s="127" t="str">
        <f t="shared" si="38"/>
        <v>C</v>
      </c>
      <c r="D63" s="128">
        <f t="shared" si="39"/>
        <v>0.85038461538461529</v>
      </c>
      <c r="E63" s="129">
        <f t="shared" si="40"/>
        <v>6422</v>
      </c>
      <c r="F63" s="130" t="str">
        <f t="shared" si="41"/>
        <v>75</v>
      </c>
      <c r="G63" s="131" t="str">
        <f t="shared" si="42"/>
        <v>70바2856</v>
      </c>
      <c r="H63" s="132">
        <f t="shared" si="43"/>
        <v>1</v>
      </c>
      <c r="I63" s="133">
        <f t="shared" si="44"/>
        <v>785.31700000000001</v>
      </c>
      <c r="J63" s="134">
        <f t="shared" si="45"/>
        <v>1.9281132124012629E-2</v>
      </c>
      <c r="K63" s="134">
        <f t="shared" si="46"/>
        <v>0.36822599056444633</v>
      </c>
      <c r="L63" s="134">
        <f t="shared" si="47"/>
        <v>0.15280453625733303</v>
      </c>
      <c r="M63" s="135">
        <f t="shared" si="48"/>
        <v>13.132999999999999</v>
      </c>
      <c r="N63" s="136">
        <f t="shared" si="49"/>
        <v>0</v>
      </c>
      <c r="O63" s="136">
        <f t="shared" si="50"/>
        <v>3.8201134064333258</v>
      </c>
      <c r="P63" s="231">
        <f t="shared" si="51"/>
        <v>16</v>
      </c>
      <c r="Q63" s="232">
        <f t="shared" si="52"/>
        <v>0</v>
      </c>
      <c r="R63" s="232">
        <f t="shared" si="53"/>
        <v>30</v>
      </c>
      <c r="T63">
        <v>511</v>
      </c>
      <c r="U63">
        <v>6422</v>
      </c>
      <c r="V63" t="s">
        <v>357</v>
      </c>
      <c r="W63">
        <v>785.31700000000001</v>
      </c>
      <c r="X63">
        <v>355.245</v>
      </c>
      <c r="Y63">
        <v>2.2109999999999999</v>
      </c>
      <c r="Z63">
        <v>13.132999999999999</v>
      </c>
      <c r="AA63">
        <v>44.933875999999998</v>
      </c>
      <c r="AB63">
        <v>0.86637600000000003</v>
      </c>
      <c r="AC63">
        <v>16.545821</v>
      </c>
      <c r="AD63" s="1">
        <v>120</v>
      </c>
      <c r="AE63">
        <v>0</v>
      </c>
      <c r="AF63">
        <v>30</v>
      </c>
      <c r="AG63">
        <v>69</v>
      </c>
      <c r="AH63">
        <v>17.477170000000001</v>
      </c>
      <c r="AI63">
        <v>221.8</v>
      </c>
      <c r="AJ63">
        <v>0</v>
      </c>
      <c r="AK63">
        <v>16</v>
      </c>
      <c r="AL63">
        <v>2746</v>
      </c>
      <c r="AM63" t="s">
        <v>358</v>
      </c>
      <c r="AN63" t="s">
        <v>525</v>
      </c>
      <c r="AO63">
        <v>785.31700000000001</v>
      </c>
      <c r="AR63" t="s">
        <v>119</v>
      </c>
      <c r="AS63" t="s">
        <v>121</v>
      </c>
      <c r="AT63" t="s">
        <v>235</v>
      </c>
      <c r="AU63" t="s">
        <v>357</v>
      </c>
      <c r="AV63" t="s">
        <v>48</v>
      </c>
      <c r="AW63">
        <v>1</v>
      </c>
      <c r="BB63">
        <v>0.85038461538461529</v>
      </c>
      <c r="BC63" t="s">
        <v>69</v>
      </c>
      <c r="BF63" t="s">
        <v>119</v>
      </c>
      <c r="BG63" t="s">
        <v>121</v>
      </c>
      <c r="BH63" t="s">
        <v>357</v>
      </c>
      <c r="BI63">
        <v>6422</v>
      </c>
      <c r="BJ63">
        <v>1</v>
      </c>
      <c r="BK63" t="s">
        <v>235</v>
      </c>
      <c r="BL63" t="s">
        <v>176</v>
      </c>
      <c r="BM63">
        <v>0.85038461538461529</v>
      </c>
      <c r="BN63" t="s">
        <v>69</v>
      </c>
      <c r="BO63" t="s">
        <v>178</v>
      </c>
      <c r="BP63">
        <v>785.31700000000001</v>
      </c>
    </row>
    <row r="64" spans="1:68" ht="16.5" x14ac:dyDescent="0.25">
      <c r="A64" s="277" t="str">
        <f t="shared" si="36"/>
        <v>미추홀교통</v>
      </c>
      <c r="B64" s="110" t="str">
        <f t="shared" si="37"/>
        <v>이종열</v>
      </c>
      <c r="C64" s="111" t="str">
        <f t="shared" si="38"/>
        <v>C</v>
      </c>
      <c r="D64" s="112">
        <f t="shared" si="39"/>
        <v>0.87592080423049401</v>
      </c>
      <c r="E64" s="113">
        <f t="shared" si="40"/>
        <v>951</v>
      </c>
      <c r="F64" s="114" t="str">
        <f t="shared" si="41"/>
        <v>12</v>
      </c>
      <c r="G64" s="115" t="str">
        <f t="shared" si="42"/>
        <v>70바2784</v>
      </c>
      <c r="H64" s="116">
        <f t="shared" si="43"/>
        <v>2</v>
      </c>
      <c r="I64" s="117">
        <f t="shared" si="44"/>
        <v>1960.433</v>
      </c>
      <c r="J64" s="118">
        <f t="shared" si="45"/>
        <v>1.3573994021450136E-2</v>
      </c>
      <c r="K64" s="118">
        <f t="shared" si="46"/>
        <v>0.34897951699881902</v>
      </c>
      <c r="L64" s="118">
        <f t="shared" si="47"/>
        <v>0.20760719698148317</v>
      </c>
      <c r="M64" s="119">
        <f t="shared" si="48"/>
        <v>12.125</v>
      </c>
      <c r="N64" s="120">
        <f t="shared" si="49"/>
        <v>0</v>
      </c>
      <c r="O64" s="120">
        <f t="shared" si="50"/>
        <v>7.6513708961234581</v>
      </c>
      <c r="P64" s="233">
        <f t="shared" si="51"/>
        <v>8</v>
      </c>
      <c r="Q64" s="234">
        <f t="shared" si="52"/>
        <v>0</v>
      </c>
      <c r="R64" s="234">
        <f t="shared" si="53"/>
        <v>150</v>
      </c>
      <c r="T64">
        <v>511</v>
      </c>
      <c r="U64">
        <v>951</v>
      </c>
      <c r="V64" t="s">
        <v>359</v>
      </c>
      <c r="W64">
        <v>1960.433</v>
      </c>
      <c r="X64">
        <v>1119.3499999999999</v>
      </c>
      <c r="Y64">
        <v>1.7509999999999999</v>
      </c>
      <c r="Z64">
        <v>12.125</v>
      </c>
      <c r="AA64">
        <v>123.64135400000001</v>
      </c>
      <c r="AB64">
        <v>1.678307</v>
      </c>
      <c r="AC64">
        <v>43.148299999999999</v>
      </c>
      <c r="AD64" s="1">
        <v>407</v>
      </c>
      <c r="AE64">
        <v>0</v>
      </c>
      <c r="AF64">
        <v>150</v>
      </c>
      <c r="AG64">
        <v>75</v>
      </c>
      <c r="AH64">
        <v>15.855803</v>
      </c>
      <c r="AI64">
        <v>293.89999999999998</v>
      </c>
      <c r="AJ64">
        <v>0</v>
      </c>
      <c r="AK64">
        <v>8</v>
      </c>
      <c r="AL64">
        <v>711</v>
      </c>
      <c r="AM64" t="s">
        <v>360</v>
      </c>
      <c r="AN64" t="s">
        <v>526</v>
      </c>
      <c r="AO64">
        <v>1840.088</v>
      </c>
      <c r="AR64" t="s">
        <v>119</v>
      </c>
      <c r="AS64" t="s">
        <v>120</v>
      </c>
      <c r="AT64" t="s">
        <v>224</v>
      </c>
      <c r="AU64" t="s">
        <v>359</v>
      </c>
      <c r="AV64" t="s">
        <v>48</v>
      </c>
      <c r="AW64">
        <v>2</v>
      </c>
      <c r="BB64">
        <v>0.87592080423049401</v>
      </c>
      <c r="BC64" t="s">
        <v>69</v>
      </c>
      <c r="BF64" t="s">
        <v>119</v>
      </c>
      <c r="BG64" t="s">
        <v>120</v>
      </c>
      <c r="BH64" t="s">
        <v>359</v>
      </c>
      <c r="BI64">
        <v>951</v>
      </c>
      <c r="BJ64">
        <v>2</v>
      </c>
      <c r="BK64" t="s">
        <v>224</v>
      </c>
      <c r="BL64" t="s">
        <v>200</v>
      </c>
      <c r="BM64">
        <v>0.87592080423049401</v>
      </c>
      <c r="BN64" t="s">
        <v>69</v>
      </c>
      <c r="BO64" t="s">
        <v>178</v>
      </c>
      <c r="BP64">
        <v>1960.433</v>
      </c>
    </row>
    <row r="65" spans="1:68" ht="16.5" x14ac:dyDescent="0.25">
      <c r="A65" s="276" t="str">
        <f t="shared" si="36"/>
        <v>미추홀교통</v>
      </c>
      <c r="B65" s="126" t="str">
        <f t="shared" si="37"/>
        <v>이종화</v>
      </c>
      <c r="C65" s="127" t="str">
        <f t="shared" si="38"/>
        <v>D</v>
      </c>
      <c r="D65" s="128">
        <f t="shared" si="39"/>
        <v>0.82692680758263848</v>
      </c>
      <c r="E65" s="129">
        <f t="shared" si="40"/>
        <v>7912</v>
      </c>
      <c r="F65" s="130" t="str">
        <f t="shared" si="41"/>
        <v>76</v>
      </c>
      <c r="G65" s="131" t="str">
        <f t="shared" si="42"/>
        <v>70바2690</v>
      </c>
      <c r="H65" s="132">
        <f t="shared" si="43"/>
        <v>6</v>
      </c>
      <c r="I65" s="133">
        <f t="shared" si="44"/>
        <v>1858.0339999999999</v>
      </c>
      <c r="J65" s="134">
        <f t="shared" si="45"/>
        <v>3.0642428014830917E-2</v>
      </c>
      <c r="K65" s="134">
        <f t="shared" si="46"/>
        <v>0.28622403635262395</v>
      </c>
      <c r="L65" s="134">
        <f t="shared" si="47"/>
        <v>0.24434429079338701</v>
      </c>
      <c r="M65" s="135">
        <f t="shared" si="48"/>
        <v>7.5679999999999996</v>
      </c>
      <c r="N65" s="136">
        <f t="shared" si="49"/>
        <v>0.53820328368587445</v>
      </c>
      <c r="O65" s="136">
        <f t="shared" si="50"/>
        <v>1.6146098510576232</v>
      </c>
      <c r="P65" s="231">
        <f t="shared" si="51"/>
        <v>4</v>
      </c>
      <c r="Q65" s="232">
        <f t="shared" si="52"/>
        <v>10</v>
      </c>
      <c r="R65" s="232">
        <f t="shared" si="53"/>
        <v>30</v>
      </c>
      <c r="T65">
        <v>511</v>
      </c>
      <c r="U65">
        <v>7912</v>
      </c>
      <c r="V65" t="s">
        <v>361</v>
      </c>
      <c r="W65">
        <v>1858.0340000000001</v>
      </c>
      <c r="X65">
        <v>750.87400000000002</v>
      </c>
      <c r="Y65">
        <v>2.4740000000000002</v>
      </c>
      <c r="Z65">
        <v>7.5679999999999996</v>
      </c>
      <c r="AA65">
        <v>119.541082</v>
      </c>
      <c r="AB65">
        <v>3.6630289999999999</v>
      </c>
      <c r="AC65">
        <v>34.215530999999999</v>
      </c>
      <c r="AD65" s="1">
        <v>454</v>
      </c>
      <c r="AE65">
        <v>10</v>
      </c>
      <c r="AF65">
        <v>30</v>
      </c>
      <c r="AG65">
        <v>68</v>
      </c>
      <c r="AH65">
        <v>15.543058</v>
      </c>
      <c r="AI65">
        <v>135</v>
      </c>
      <c r="AJ65">
        <v>0</v>
      </c>
      <c r="AK65">
        <v>4</v>
      </c>
      <c r="AL65">
        <v>562</v>
      </c>
      <c r="AM65" t="s">
        <v>362</v>
      </c>
      <c r="AN65" t="s">
        <v>527</v>
      </c>
      <c r="AO65">
        <v>461.334</v>
      </c>
      <c r="AR65" t="s">
        <v>119</v>
      </c>
      <c r="AS65" t="s">
        <v>122</v>
      </c>
      <c r="AT65" t="s">
        <v>243</v>
      </c>
      <c r="AU65" t="s">
        <v>361</v>
      </c>
      <c r="AV65" t="s">
        <v>48</v>
      </c>
      <c r="AW65">
        <v>6</v>
      </c>
      <c r="BB65">
        <v>0.82692680758263848</v>
      </c>
      <c r="BC65" t="s">
        <v>67</v>
      </c>
      <c r="BF65" t="s">
        <v>119</v>
      </c>
      <c r="BG65" t="s">
        <v>122</v>
      </c>
      <c r="BH65" t="s">
        <v>361</v>
      </c>
      <c r="BI65">
        <v>7912</v>
      </c>
      <c r="BJ65">
        <v>6</v>
      </c>
      <c r="BK65" t="s">
        <v>243</v>
      </c>
      <c r="BL65" t="s">
        <v>246</v>
      </c>
      <c r="BM65">
        <v>0.82692680758263848</v>
      </c>
      <c r="BN65" t="s">
        <v>67</v>
      </c>
      <c r="BO65" t="s">
        <v>180</v>
      </c>
      <c r="BP65">
        <v>1858.0339999999999</v>
      </c>
    </row>
    <row r="66" spans="1:68" ht="16.5" x14ac:dyDescent="0.25">
      <c r="A66" s="277" t="str">
        <f t="shared" si="36"/>
        <v>미추홀교통</v>
      </c>
      <c r="B66" s="110" t="str">
        <f t="shared" si="37"/>
        <v>이진산</v>
      </c>
      <c r="C66" s="111" t="str">
        <f t="shared" si="38"/>
        <v>C</v>
      </c>
      <c r="D66" s="112">
        <f t="shared" si="39"/>
        <v>0.88049999999999995</v>
      </c>
      <c r="E66" s="113">
        <f t="shared" si="40"/>
        <v>8712</v>
      </c>
      <c r="F66" s="114" t="str">
        <f t="shared" si="41"/>
        <v>12</v>
      </c>
      <c r="G66" s="115" t="str">
        <f t="shared" si="42"/>
        <v>70바2617</v>
      </c>
      <c r="H66" s="116">
        <f t="shared" si="43"/>
        <v>1</v>
      </c>
      <c r="I66" s="117">
        <f t="shared" si="44"/>
        <v>1985.797</v>
      </c>
      <c r="J66" s="118">
        <f t="shared" si="45"/>
        <v>7.8201896746529238E-3</v>
      </c>
      <c r="K66" s="118">
        <f t="shared" si="46"/>
        <v>0.3384968430844475</v>
      </c>
      <c r="L66" s="118">
        <f t="shared" si="47"/>
        <v>0.22912714643037529</v>
      </c>
      <c r="M66" s="119">
        <f t="shared" si="48"/>
        <v>10.922000000000001</v>
      </c>
      <c r="N66" s="120">
        <f t="shared" si="49"/>
        <v>5.0357614600082486E-2</v>
      </c>
      <c r="O66" s="120">
        <f t="shared" si="50"/>
        <v>24.826303997840665</v>
      </c>
      <c r="P66" s="233">
        <f t="shared" si="51"/>
        <v>1</v>
      </c>
      <c r="Q66" s="234">
        <f t="shared" si="52"/>
        <v>1</v>
      </c>
      <c r="R66" s="234">
        <f t="shared" si="53"/>
        <v>493</v>
      </c>
      <c r="T66">
        <v>511</v>
      </c>
      <c r="U66">
        <v>8712</v>
      </c>
      <c r="V66" t="s">
        <v>363</v>
      </c>
      <c r="W66">
        <v>1985.797</v>
      </c>
      <c r="X66">
        <v>1127.818</v>
      </c>
      <c r="Y66">
        <v>1.7609999999999999</v>
      </c>
      <c r="Z66">
        <v>10.922000000000001</v>
      </c>
      <c r="AA66">
        <v>124.210798</v>
      </c>
      <c r="AB66">
        <v>0.97135199999999999</v>
      </c>
      <c r="AC66">
        <v>42.044963000000003</v>
      </c>
      <c r="AD66" s="1">
        <v>455</v>
      </c>
      <c r="AE66">
        <v>1</v>
      </c>
      <c r="AF66">
        <v>493</v>
      </c>
      <c r="AG66">
        <v>84</v>
      </c>
      <c r="AH66">
        <v>15.987313</v>
      </c>
      <c r="AI66">
        <v>726.7</v>
      </c>
      <c r="AJ66">
        <v>0</v>
      </c>
      <c r="AK66">
        <v>1</v>
      </c>
      <c r="AL66">
        <v>23</v>
      </c>
      <c r="AM66" t="s">
        <v>364</v>
      </c>
      <c r="AN66" t="s">
        <v>528</v>
      </c>
      <c r="AO66">
        <v>1985.797</v>
      </c>
      <c r="AR66" t="s">
        <v>119</v>
      </c>
      <c r="AS66" t="s">
        <v>120</v>
      </c>
      <c r="AT66" t="s">
        <v>204</v>
      </c>
      <c r="AU66" t="s">
        <v>363</v>
      </c>
      <c r="AV66" t="s">
        <v>48</v>
      </c>
      <c r="AW66">
        <v>1</v>
      </c>
      <c r="BB66">
        <v>0.88049999999999995</v>
      </c>
      <c r="BC66" t="s">
        <v>69</v>
      </c>
      <c r="BF66" t="s">
        <v>119</v>
      </c>
      <c r="BG66" t="s">
        <v>120</v>
      </c>
      <c r="BH66" t="s">
        <v>363</v>
      </c>
      <c r="BI66">
        <v>8712</v>
      </c>
      <c r="BJ66">
        <v>1</v>
      </c>
      <c r="BK66" t="s">
        <v>204</v>
      </c>
      <c r="BL66" t="s">
        <v>176</v>
      </c>
      <c r="BM66">
        <v>0.88049999999999995</v>
      </c>
      <c r="BN66" t="s">
        <v>69</v>
      </c>
      <c r="BO66" t="s">
        <v>178</v>
      </c>
      <c r="BP66">
        <v>1985.797</v>
      </c>
    </row>
    <row r="67" spans="1:68" ht="16.5" x14ac:dyDescent="0.25">
      <c r="A67" s="276" t="str">
        <f t="shared" si="36"/>
        <v>미추홀교통</v>
      </c>
      <c r="B67" s="126" t="str">
        <f t="shared" si="37"/>
        <v>이창균</v>
      </c>
      <c r="C67" s="127" t="str">
        <f t="shared" si="38"/>
        <v>F</v>
      </c>
      <c r="D67" s="128">
        <f t="shared" si="39"/>
        <v>0.74807692307692308</v>
      </c>
      <c r="E67" s="129">
        <f t="shared" si="40"/>
        <v>9731</v>
      </c>
      <c r="F67" s="130" t="str">
        <f t="shared" si="41"/>
        <v>75</v>
      </c>
      <c r="G67" s="131" t="str">
        <f t="shared" si="42"/>
        <v>70바2805</v>
      </c>
      <c r="H67" s="132">
        <f t="shared" si="43"/>
        <v>1</v>
      </c>
      <c r="I67" s="133">
        <f t="shared" si="44"/>
        <v>682.45500000000004</v>
      </c>
      <c r="J67" s="134">
        <f t="shared" si="45"/>
        <v>2.987024206116003E-2</v>
      </c>
      <c r="K67" s="134">
        <f t="shared" si="46"/>
        <v>0.35816968419722889</v>
      </c>
      <c r="L67" s="134">
        <f t="shared" si="47"/>
        <v>0.15239100013920331</v>
      </c>
      <c r="M67" s="135">
        <f t="shared" si="48"/>
        <v>12.057</v>
      </c>
      <c r="N67" s="136">
        <f t="shared" si="49"/>
        <v>0</v>
      </c>
      <c r="O67" s="136">
        <f t="shared" si="50"/>
        <v>2.9305961565231406</v>
      </c>
      <c r="P67" s="231">
        <f t="shared" si="51"/>
        <v>5</v>
      </c>
      <c r="Q67" s="232">
        <f t="shared" si="52"/>
        <v>0</v>
      </c>
      <c r="R67" s="232">
        <f t="shared" si="53"/>
        <v>20</v>
      </c>
      <c r="T67">
        <v>511</v>
      </c>
      <c r="U67">
        <v>9731</v>
      </c>
      <c r="V67" t="s">
        <v>365</v>
      </c>
      <c r="W67">
        <v>682.45500000000004</v>
      </c>
      <c r="X67">
        <v>350.858</v>
      </c>
      <c r="Y67">
        <v>1.9450000000000001</v>
      </c>
      <c r="Z67">
        <v>12.057</v>
      </c>
      <c r="AA67">
        <v>43.316656000000002</v>
      </c>
      <c r="AB67">
        <v>1.293879</v>
      </c>
      <c r="AC67">
        <v>15.514713</v>
      </c>
      <c r="AD67" s="1">
        <v>104</v>
      </c>
      <c r="AE67">
        <v>0</v>
      </c>
      <c r="AF67">
        <v>20</v>
      </c>
      <c r="AG67">
        <v>70</v>
      </c>
      <c r="AH67">
        <v>15.755025</v>
      </c>
      <c r="AI67">
        <v>107.5</v>
      </c>
      <c r="AJ67">
        <v>0</v>
      </c>
      <c r="AK67">
        <v>5</v>
      </c>
      <c r="AL67">
        <v>1175</v>
      </c>
      <c r="AM67" t="s">
        <v>366</v>
      </c>
      <c r="AN67" t="s">
        <v>529</v>
      </c>
      <c r="AO67">
        <v>682.45500000000004</v>
      </c>
      <c r="AR67" t="s">
        <v>119</v>
      </c>
      <c r="AS67" t="s">
        <v>121</v>
      </c>
      <c r="AT67" t="s">
        <v>229</v>
      </c>
      <c r="AU67" t="s">
        <v>365</v>
      </c>
      <c r="AV67" t="s">
        <v>48</v>
      </c>
      <c r="AW67">
        <v>1</v>
      </c>
      <c r="BB67">
        <v>0.74807692307692308</v>
      </c>
      <c r="BC67" t="s">
        <v>70</v>
      </c>
      <c r="BF67" t="s">
        <v>119</v>
      </c>
      <c r="BG67" t="s">
        <v>121</v>
      </c>
      <c r="BH67" t="s">
        <v>365</v>
      </c>
      <c r="BI67">
        <v>9731</v>
      </c>
      <c r="BJ67">
        <v>1</v>
      </c>
      <c r="BK67" t="s">
        <v>229</v>
      </c>
      <c r="BL67" t="s">
        <v>176</v>
      </c>
      <c r="BM67">
        <v>0.74807692307692308</v>
      </c>
      <c r="BN67" t="s">
        <v>70</v>
      </c>
      <c r="BO67" t="s">
        <v>189</v>
      </c>
      <c r="BP67">
        <v>682.45500000000004</v>
      </c>
    </row>
    <row r="68" spans="1:68" ht="16.5" x14ac:dyDescent="0.25">
      <c r="A68" s="277" t="str">
        <f t="shared" si="36"/>
        <v>미추홀교통</v>
      </c>
      <c r="B68" s="110" t="str">
        <f t="shared" si="37"/>
        <v>이청일</v>
      </c>
      <c r="C68" s="111" t="str">
        <f t="shared" si="38"/>
        <v>F</v>
      </c>
      <c r="D68" s="112">
        <f t="shared" si="39"/>
        <v>0.7606303848724757</v>
      </c>
      <c r="E68" s="113">
        <f t="shared" si="40"/>
        <v>259</v>
      </c>
      <c r="F68" s="114" t="str">
        <f t="shared" si="41"/>
        <v>76</v>
      </c>
      <c r="G68" s="115" t="str">
        <f t="shared" si="42"/>
        <v>70바2745</v>
      </c>
      <c r="H68" s="116">
        <f t="shared" si="43"/>
        <v>2</v>
      </c>
      <c r="I68" s="117">
        <f t="shared" si="44"/>
        <v>2484.9009999999998</v>
      </c>
      <c r="J68" s="118">
        <f t="shared" si="45"/>
        <v>3.0450787512326282E-2</v>
      </c>
      <c r="K68" s="118">
        <f t="shared" si="46"/>
        <v>0.31740736735279923</v>
      </c>
      <c r="L68" s="118">
        <f t="shared" si="47"/>
        <v>0.2660065733001033</v>
      </c>
      <c r="M68" s="119">
        <f t="shared" si="48"/>
        <v>10.051</v>
      </c>
      <c r="N68" s="120">
        <f t="shared" si="49"/>
        <v>0.44267357130123092</v>
      </c>
      <c r="O68" s="120">
        <f t="shared" si="50"/>
        <v>1.488992921649595</v>
      </c>
      <c r="P68" s="233">
        <f t="shared" si="51"/>
        <v>34</v>
      </c>
      <c r="Q68" s="234">
        <f t="shared" si="52"/>
        <v>11</v>
      </c>
      <c r="R68" s="234">
        <f t="shared" si="53"/>
        <v>37</v>
      </c>
      <c r="T68">
        <v>511</v>
      </c>
      <c r="U68">
        <v>259</v>
      </c>
      <c r="V68" t="s">
        <v>367</v>
      </c>
      <c r="W68">
        <v>2484.9009999999998</v>
      </c>
      <c r="X68">
        <v>1088.877</v>
      </c>
      <c r="Y68">
        <v>2.282</v>
      </c>
      <c r="Z68">
        <v>10.051</v>
      </c>
      <c r="AA68">
        <v>153.105794</v>
      </c>
      <c r="AB68">
        <v>4.6621920000000001</v>
      </c>
      <c r="AC68">
        <v>48.596907000000002</v>
      </c>
      <c r="AD68" s="1">
        <v>661</v>
      </c>
      <c r="AE68">
        <v>11</v>
      </c>
      <c r="AF68">
        <v>37</v>
      </c>
      <c r="AG68">
        <v>70</v>
      </c>
      <c r="AH68">
        <v>16.229959999999998</v>
      </c>
      <c r="AI68">
        <v>100.5</v>
      </c>
      <c r="AJ68">
        <v>0</v>
      </c>
      <c r="AK68">
        <v>34</v>
      </c>
      <c r="AL68">
        <v>7646</v>
      </c>
      <c r="AM68" t="s">
        <v>368</v>
      </c>
      <c r="AN68" t="s">
        <v>530</v>
      </c>
      <c r="AO68">
        <v>2344.1419999999998</v>
      </c>
      <c r="AR68" t="s">
        <v>119</v>
      </c>
      <c r="AS68" t="s">
        <v>122</v>
      </c>
      <c r="AT68" t="s">
        <v>247</v>
      </c>
      <c r="AU68" t="s">
        <v>367</v>
      </c>
      <c r="AV68" t="s">
        <v>48</v>
      </c>
      <c r="AW68">
        <v>2</v>
      </c>
      <c r="BB68">
        <v>0.7606303848724757</v>
      </c>
      <c r="BC68" t="s">
        <v>70</v>
      </c>
      <c r="BF68" t="s">
        <v>119</v>
      </c>
      <c r="BG68" t="s">
        <v>122</v>
      </c>
      <c r="BH68" t="s">
        <v>367</v>
      </c>
      <c r="BI68">
        <v>259</v>
      </c>
      <c r="BJ68">
        <v>2</v>
      </c>
      <c r="BK68" t="s">
        <v>247</v>
      </c>
      <c r="BL68" t="s">
        <v>244</v>
      </c>
      <c r="BM68">
        <v>0.7606303848724757</v>
      </c>
      <c r="BN68" t="s">
        <v>70</v>
      </c>
      <c r="BO68" t="s">
        <v>189</v>
      </c>
      <c r="BP68">
        <v>2484.9009999999998</v>
      </c>
    </row>
    <row r="69" spans="1:68" ht="16.5" x14ac:dyDescent="0.25">
      <c r="A69" s="276" t="str">
        <f t="shared" si="36"/>
        <v>미추홀교통</v>
      </c>
      <c r="B69" s="126" t="str">
        <f t="shared" si="37"/>
        <v>이춘행</v>
      </c>
      <c r="C69" s="127" t="str">
        <f t="shared" si="38"/>
        <v>B</v>
      </c>
      <c r="D69" s="128">
        <f t="shared" si="39"/>
        <v>0.91549999999999998</v>
      </c>
      <c r="E69" s="129">
        <f t="shared" si="40"/>
        <v>9795</v>
      </c>
      <c r="F69" s="130" t="str">
        <f t="shared" si="41"/>
        <v>12</v>
      </c>
      <c r="G69" s="131" t="str">
        <f t="shared" si="42"/>
        <v>70바2643</v>
      </c>
      <c r="H69" s="132">
        <f t="shared" si="43"/>
        <v>1</v>
      </c>
      <c r="I69" s="133">
        <f t="shared" si="44"/>
        <v>1740.059</v>
      </c>
      <c r="J69" s="134">
        <f t="shared" si="45"/>
        <v>2.067279759383649E-2</v>
      </c>
      <c r="K69" s="134">
        <f t="shared" si="46"/>
        <v>0.34800924625241908</v>
      </c>
      <c r="L69" s="134">
        <f t="shared" si="47"/>
        <v>0.19711975283596705</v>
      </c>
      <c r="M69" s="135">
        <f t="shared" si="48"/>
        <v>11.78</v>
      </c>
      <c r="N69" s="136">
        <f t="shared" si="49"/>
        <v>0.17240794708685164</v>
      </c>
      <c r="O69" s="136">
        <f t="shared" si="50"/>
        <v>12.355902874557701</v>
      </c>
      <c r="P69" s="231">
        <f t="shared" si="51"/>
        <v>9</v>
      </c>
      <c r="Q69" s="232">
        <f t="shared" si="52"/>
        <v>3</v>
      </c>
      <c r="R69" s="232">
        <f t="shared" si="53"/>
        <v>215</v>
      </c>
      <c r="T69">
        <v>511</v>
      </c>
      <c r="U69">
        <v>9795</v>
      </c>
      <c r="V69" t="s">
        <v>369</v>
      </c>
      <c r="W69">
        <v>1740.059</v>
      </c>
      <c r="X69">
        <v>950.24900000000002</v>
      </c>
      <c r="Y69">
        <v>1.831</v>
      </c>
      <c r="Z69">
        <v>11.78</v>
      </c>
      <c r="AA69">
        <v>108.21941200000001</v>
      </c>
      <c r="AB69">
        <v>2.2371979999999998</v>
      </c>
      <c r="AC69">
        <v>37.661355999999998</v>
      </c>
      <c r="AD69" s="1">
        <v>343</v>
      </c>
      <c r="AE69">
        <v>3</v>
      </c>
      <c r="AF69">
        <v>215</v>
      </c>
      <c r="AG69">
        <v>79</v>
      </c>
      <c r="AH69">
        <v>16.078990999999998</v>
      </c>
      <c r="AI69">
        <v>604</v>
      </c>
      <c r="AJ69">
        <v>0</v>
      </c>
      <c r="AK69">
        <v>9</v>
      </c>
      <c r="AL69">
        <v>1449</v>
      </c>
      <c r="AM69" t="s">
        <v>370</v>
      </c>
      <c r="AN69" t="s">
        <v>531</v>
      </c>
      <c r="AO69">
        <v>1740.059</v>
      </c>
      <c r="AR69" t="s">
        <v>119</v>
      </c>
      <c r="AS69" t="s">
        <v>120</v>
      </c>
      <c r="AT69" t="s">
        <v>210</v>
      </c>
      <c r="AU69" t="s">
        <v>369</v>
      </c>
      <c r="AV69" t="s">
        <v>48</v>
      </c>
      <c r="AW69">
        <v>1</v>
      </c>
      <c r="BB69">
        <v>0.91549999999999998</v>
      </c>
      <c r="BC69" t="s">
        <v>68</v>
      </c>
      <c r="BF69" t="s">
        <v>119</v>
      </c>
      <c r="BG69" t="s">
        <v>120</v>
      </c>
      <c r="BH69" t="s">
        <v>369</v>
      </c>
      <c r="BI69">
        <v>9795</v>
      </c>
      <c r="BJ69">
        <v>1</v>
      </c>
      <c r="BK69" t="s">
        <v>210</v>
      </c>
      <c r="BL69" t="s">
        <v>176</v>
      </c>
      <c r="BM69">
        <v>0.91549999999999998</v>
      </c>
      <c r="BN69" t="s">
        <v>68</v>
      </c>
      <c r="BO69" t="s">
        <v>251</v>
      </c>
      <c r="BP69">
        <v>1740.059</v>
      </c>
    </row>
    <row r="70" spans="1:68" ht="16.5" x14ac:dyDescent="0.25">
      <c r="A70" s="277" t="str">
        <f t="shared" si="36"/>
        <v>미추홀교통</v>
      </c>
      <c r="B70" s="110" t="str">
        <f t="shared" si="37"/>
        <v>이태식</v>
      </c>
      <c r="C70" s="111" t="str">
        <f t="shared" si="38"/>
        <v>B</v>
      </c>
      <c r="D70" s="112">
        <f t="shared" si="39"/>
        <v>0.94076714047972865</v>
      </c>
      <c r="E70" s="113">
        <f t="shared" si="40"/>
        <v>3730</v>
      </c>
      <c r="F70" s="114" t="str">
        <f t="shared" si="41"/>
        <v>12</v>
      </c>
      <c r="G70" s="115" t="str">
        <f t="shared" si="42"/>
        <v>70바2640</v>
      </c>
      <c r="H70" s="116">
        <f t="shared" si="43"/>
        <v>2</v>
      </c>
      <c r="I70" s="117">
        <f t="shared" si="44"/>
        <v>2290.0030000000002</v>
      </c>
      <c r="J70" s="118">
        <f t="shared" si="45"/>
        <v>7.5994895775371319E-3</v>
      </c>
      <c r="K70" s="118">
        <f t="shared" si="46"/>
        <v>0.34440130838749916</v>
      </c>
      <c r="L70" s="118">
        <f t="shared" si="47"/>
        <v>0.15283822772284578</v>
      </c>
      <c r="M70" s="119">
        <f t="shared" si="48"/>
        <v>9.8970000000000002</v>
      </c>
      <c r="N70" s="120">
        <f t="shared" si="49"/>
        <v>4.3668065063670221E-2</v>
      </c>
      <c r="O70" s="120">
        <f t="shared" si="50"/>
        <v>2.7074200339475536</v>
      </c>
      <c r="P70" s="233">
        <f t="shared" si="51"/>
        <v>1</v>
      </c>
      <c r="Q70" s="234">
        <f t="shared" si="52"/>
        <v>1</v>
      </c>
      <c r="R70" s="234">
        <f t="shared" si="53"/>
        <v>62</v>
      </c>
      <c r="T70">
        <v>511</v>
      </c>
      <c r="U70">
        <v>3730</v>
      </c>
      <c r="V70" t="s">
        <v>371</v>
      </c>
      <c r="W70">
        <v>2290.0030000000002</v>
      </c>
      <c r="X70">
        <v>1218.1579999999999</v>
      </c>
      <c r="Y70">
        <v>1.88</v>
      </c>
      <c r="Z70">
        <v>9.8970000000000002</v>
      </c>
      <c r="AA70">
        <v>146.532736</v>
      </c>
      <c r="AB70">
        <v>1.1135740000000001</v>
      </c>
      <c r="AC70">
        <v>50.466065999999998</v>
      </c>
      <c r="AD70" s="1">
        <v>350</v>
      </c>
      <c r="AE70">
        <v>1</v>
      </c>
      <c r="AF70">
        <v>62</v>
      </c>
      <c r="AG70">
        <v>70</v>
      </c>
      <c r="AH70">
        <v>15.627927</v>
      </c>
      <c r="AI70">
        <v>536.4</v>
      </c>
      <c r="AJ70">
        <v>0</v>
      </c>
      <c r="AK70">
        <v>1</v>
      </c>
      <c r="AL70">
        <v>224</v>
      </c>
      <c r="AM70" t="s">
        <v>372</v>
      </c>
      <c r="AN70" t="s">
        <v>532</v>
      </c>
      <c r="AO70">
        <v>2095.1410000000001</v>
      </c>
      <c r="AR70" t="s">
        <v>119</v>
      </c>
      <c r="AS70" t="s">
        <v>120</v>
      </c>
      <c r="AT70" t="s">
        <v>207</v>
      </c>
      <c r="AU70" t="s">
        <v>371</v>
      </c>
      <c r="AV70" t="s">
        <v>48</v>
      </c>
      <c r="AW70">
        <v>2</v>
      </c>
      <c r="BB70">
        <v>0.94076714047972865</v>
      </c>
      <c r="BC70" t="s">
        <v>68</v>
      </c>
      <c r="BF70" t="s">
        <v>119</v>
      </c>
      <c r="BG70" t="s">
        <v>120</v>
      </c>
      <c r="BH70" t="s">
        <v>371</v>
      </c>
      <c r="BI70">
        <v>3730</v>
      </c>
      <c r="BJ70">
        <v>2</v>
      </c>
      <c r="BK70" t="s">
        <v>207</v>
      </c>
      <c r="BL70" t="s">
        <v>200</v>
      </c>
      <c r="BM70">
        <v>0.94076714047972865</v>
      </c>
      <c r="BN70" t="s">
        <v>68</v>
      </c>
      <c r="BO70" t="s">
        <v>251</v>
      </c>
      <c r="BP70">
        <v>2290.0030000000002</v>
      </c>
    </row>
    <row r="71" spans="1:68" ht="16.5" x14ac:dyDescent="0.25">
      <c r="A71" s="276" t="str">
        <f t="shared" si="36"/>
        <v>미추홀교통</v>
      </c>
      <c r="B71" s="126" t="str">
        <f t="shared" si="37"/>
        <v>이현기</v>
      </c>
      <c r="C71" s="127" t="str">
        <f t="shared" si="38"/>
        <v>C</v>
      </c>
      <c r="D71" s="128">
        <f t="shared" si="39"/>
        <v>0.85439552323122758</v>
      </c>
      <c r="E71" s="129">
        <f t="shared" si="40"/>
        <v>3549</v>
      </c>
      <c r="F71" s="130" t="str">
        <f t="shared" si="41"/>
        <v>76</v>
      </c>
      <c r="G71" s="131" t="str">
        <f t="shared" si="42"/>
        <v>70바2743</v>
      </c>
      <c r="H71" s="132">
        <f t="shared" si="43"/>
        <v>2</v>
      </c>
      <c r="I71" s="133">
        <f t="shared" si="44"/>
        <v>1961.921</v>
      </c>
      <c r="J71" s="134">
        <f t="shared" si="45"/>
        <v>9.6231928674196925E-3</v>
      </c>
      <c r="K71" s="134">
        <f t="shared" si="46"/>
        <v>0.28898067751268458</v>
      </c>
      <c r="L71" s="134">
        <f t="shared" si="47"/>
        <v>0.21305648902274862</v>
      </c>
      <c r="M71" s="135">
        <f t="shared" si="48"/>
        <v>6.3390000000000004</v>
      </c>
      <c r="N71" s="136">
        <f t="shared" si="49"/>
        <v>0.15291135575795356</v>
      </c>
      <c r="O71" s="136">
        <f t="shared" si="50"/>
        <v>0.91746813454772136</v>
      </c>
      <c r="P71" s="231">
        <f t="shared" si="51"/>
        <v>0</v>
      </c>
      <c r="Q71" s="232">
        <f t="shared" si="52"/>
        <v>3</v>
      </c>
      <c r="R71" s="232">
        <f t="shared" si="53"/>
        <v>18</v>
      </c>
      <c r="T71">
        <v>511</v>
      </c>
      <c r="U71">
        <v>3549</v>
      </c>
      <c r="V71" t="s">
        <v>373</v>
      </c>
      <c r="W71">
        <v>1961.921</v>
      </c>
      <c r="X71">
        <v>765.92399999999998</v>
      </c>
      <c r="Y71">
        <v>2.5619999999999998</v>
      </c>
      <c r="Z71">
        <v>6.3390000000000004</v>
      </c>
      <c r="AA71">
        <v>127.69774200000001</v>
      </c>
      <c r="AB71">
        <v>1.2288600000000001</v>
      </c>
      <c r="AC71">
        <v>36.902180000000001</v>
      </c>
      <c r="AD71" s="1">
        <v>418</v>
      </c>
      <c r="AE71">
        <v>3</v>
      </c>
      <c r="AF71">
        <v>18</v>
      </c>
      <c r="AG71">
        <v>64</v>
      </c>
      <c r="AH71">
        <v>15.363787</v>
      </c>
      <c r="AI71">
        <v>9.4</v>
      </c>
      <c r="AJ71">
        <v>0</v>
      </c>
      <c r="AK71">
        <v>0</v>
      </c>
      <c r="AL71">
        <v>0</v>
      </c>
      <c r="AM71" t="s">
        <v>374</v>
      </c>
      <c r="AN71" t="s">
        <v>533</v>
      </c>
      <c r="AO71">
        <v>1835.1590000000001</v>
      </c>
      <c r="AR71" t="s">
        <v>119</v>
      </c>
      <c r="AS71" t="s">
        <v>122</v>
      </c>
      <c r="AT71" t="s">
        <v>246</v>
      </c>
      <c r="AU71" t="s">
        <v>373</v>
      </c>
      <c r="AV71" t="s">
        <v>48</v>
      </c>
      <c r="AW71">
        <v>2</v>
      </c>
      <c r="BB71">
        <v>0.85439552323122758</v>
      </c>
      <c r="BC71" t="s">
        <v>69</v>
      </c>
      <c r="BF71" t="s">
        <v>119</v>
      </c>
      <c r="BG71" t="s">
        <v>122</v>
      </c>
      <c r="BH71" t="s">
        <v>373</v>
      </c>
      <c r="BI71">
        <v>3549</v>
      </c>
      <c r="BJ71">
        <v>2</v>
      </c>
      <c r="BK71" t="s">
        <v>246</v>
      </c>
      <c r="BL71" t="s">
        <v>247</v>
      </c>
      <c r="BM71">
        <v>0.85439552323122758</v>
      </c>
      <c r="BN71" t="s">
        <v>69</v>
      </c>
      <c r="BO71" t="s">
        <v>178</v>
      </c>
      <c r="BP71">
        <v>1961.921</v>
      </c>
    </row>
    <row r="72" spans="1:68" ht="16.5" x14ac:dyDescent="0.25">
      <c r="A72" s="277" t="str">
        <f t="shared" si="36"/>
        <v>미추홀교통</v>
      </c>
      <c r="B72" s="110" t="str">
        <f t="shared" si="37"/>
        <v>이현웅</v>
      </c>
      <c r="C72" s="111" t="str">
        <f t="shared" si="38"/>
        <v>B</v>
      </c>
      <c r="D72" s="112">
        <f t="shared" si="39"/>
        <v>0.93627623781154901</v>
      </c>
      <c r="E72" s="113">
        <f t="shared" si="40"/>
        <v>2245</v>
      </c>
      <c r="F72" s="114" t="str">
        <f t="shared" si="41"/>
        <v>12</v>
      </c>
      <c r="G72" s="115" t="str">
        <f t="shared" si="42"/>
        <v>70바2733</v>
      </c>
      <c r="H72" s="116">
        <f t="shared" si="43"/>
        <v>8</v>
      </c>
      <c r="I72" s="117">
        <f t="shared" si="44"/>
        <v>1797.9110000000001</v>
      </c>
      <c r="J72" s="118">
        <f t="shared" si="45"/>
        <v>1.1460027377341532E-2</v>
      </c>
      <c r="K72" s="118">
        <f t="shared" si="46"/>
        <v>0.33804177500641147</v>
      </c>
      <c r="L72" s="118">
        <f t="shared" si="47"/>
        <v>0.17186612685500005</v>
      </c>
      <c r="M72" s="119">
        <f t="shared" si="48"/>
        <v>10.332000000000001</v>
      </c>
      <c r="N72" s="120">
        <f t="shared" si="49"/>
        <v>5.5620105778317171E-2</v>
      </c>
      <c r="O72" s="120">
        <f t="shared" si="50"/>
        <v>5.3395301547184477</v>
      </c>
      <c r="P72" s="233">
        <f t="shared" si="51"/>
        <v>1</v>
      </c>
      <c r="Q72" s="234">
        <f t="shared" si="52"/>
        <v>1</v>
      </c>
      <c r="R72" s="234">
        <f t="shared" si="53"/>
        <v>96</v>
      </c>
      <c r="T72">
        <v>511</v>
      </c>
      <c r="U72">
        <v>2245</v>
      </c>
      <c r="V72" t="s">
        <v>375</v>
      </c>
      <c r="W72">
        <v>1797.9110000000001</v>
      </c>
      <c r="X72">
        <v>964.36900000000003</v>
      </c>
      <c r="Y72">
        <v>1.8640000000000001</v>
      </c>
      <c r="Z72">
        <v>10.332000000000001</v>
      </c>
      <c r="AA72">
        <v>112.029139</v>
      </c>
      <c r="AB72">
        <v>1.283857</v>
      </c>
      <c r="AC72">
        <v>37.870528999999998</v>
      </c>
      <c r="AD72" s="1">
        <v>309</v>
      </c>
      <c r="AE72">
        <v>1</v>
      </c>
      <c r="AF72">
        <v>96</v>
      </c>
      <c r="AG72">
        <v>70</v>
      </c>
      <c r="AH72">
        <v>16.048601000000001</v>
      </c>
      <c r="AI72">
        <v>377.5</v>
      </c>
      <c r="AJ72">
        <v>0</v>
      </c>
      <c r="AK72">
        <v>1</v>
      </c>
      <c r="AL72">
        <v>49</v>
      </c>
      <c r="AM72" t="s">
        <v>376</v>
      </c>
      <c r="AN72" t="s">
        <v>534</v>
      </c>
      <c r="AO72">
        <v>362.71300000000002</v>
      </c>
      <c r="AR72" t="s">
        <v>119</v>
      </c>
      <c r="AS72" t="s">
        <v>120</v>
      </c>
      <c r="AT72" t="s">
        <v>215</v>
      </c>
      <c r="AU72" t="s">
        <v>375</v>
      </c>
      <c r="AV72" t="s">
        <v>48</v>
      </c>
      <c r="AW72">
        <v>8</v>
      </c>
      <c r="BB72">
        <v>0.93627623781154901</v>
      </c>
      <c r="BC72" t="s">
        <v>68</v>
      </c>
      <c r="BF72" t="s">
        <v>119</v>
      </c>
      <c r="BG72" t="s">
        <v>120</v>
      </c>
      <c r="BH72" t="s">
        <v>375</v>
      </c>
      <c r="BI72">
        <v>2245</v>
      </c>
      <c r="BJ72">
        <v>8</v>
      </c>
      <c r="BK72" t="s">
        <v>215</v>
      </c>
      <c r="BL72" t="s">
        <v>217</v>
      </c>
      <c r="BM72">
        <v>0.93627623781154901</v>
      </c>
      <c r="BN72" t="s">
        <v>68</v>
      </c>
      <c r="BO72" t="s">
        <v>251</v>
      </c>
      <c r="BP72">
        <v>1797.9110000000001</v>
      </c>
    </row>
    <row r="73" spans="1:68" ht="16.5" x14ac:dyDescent="0.25">
      <c r="A73" s="276" t="str">
        <f t="shared" si="36"/>
        <v>미추홀교통</v>
      </c>
      <c r="B73" s="126" t="str">
        <f t="shared" si="37"/>
        <v>임재준</v>
      </c>
      <c r="C73" s="127" t="str">
        <f t="shared" si="38"/>
        <v>B</v>
      </c>
      <c r="D73" s="128">
        <f t="shared" si="39"/>
        <v>0.90602693729499562</v>
      </c>
      <c r="E73" s="129">
        <f t="shared" si="40"/>
        <v>1106</v>
      </c>
      <c r="F73" s="130" t="str">
        <f t="shared" si="41"/>
        <v>12</v>
      </c>
      <c r="G73" s="131" t="str">
        <f t="shared" si="42"/>
        <v>70바2784</v>
      </c>
      <c r="H73" s="132">
        <f t="shared" si="43"/>
        <v>6</v>
      </c>
      <c r="I73" s="133">
        <f t="shared" si="44"/>
        <v>849.67700000000002</v>
      </c>
      <c r="J73" s="134">
        <f t="shared" si="45"/>
        <v>7.9631827812264959E-3</v>
      </c>
      <c r="K73" s="134">
        <f t="shared" si="46"/>
        <v>0.33048755058915441</v>
      </c>
      <c r="L73" s="134">
        <f t="shared" si="47"/>
        <v>8.2384247190402937E-2</v>
      </c>
      <c r="M73" s="135">
        <f t="shared" si="48"/>
        <v>12.065</v>
      </c>
      <c r="N73" s="136">
        <f t="shared" si="49"/>
        <v>0.11769178170057563</v>
      </c>
      <c r="O73" s="136">
        <f t="shared" si="50"/>
        <v>43.781342792614133</v>
      </c>
      <c r="P73" s="231">
        <f t="shared" si="51"/>
        <v>1</v>
      </c>
      <c r="Q73" s="232">
        <f t="shared" si="52"/>
        <v>1</v>
      </c>
      <c r="R73" s="232">
        <f t="shared" si="53"/>
        <v>372</v>
      </c>
      <c r="T73">
        <v>511</v>
      </c>
      <c r="U73">
        <v>1106</v>
      </c>
      <c r="V73" t="s">
        <v>377</v>
      </c>
      <c r="W73">
        <v>849.67700000000002</v>
      </c>
      <c r="X73">
        <v>472.09100000000001</v>
      </c>
      <c r="Y73">
        <v>1.8</v>
      </c>
      <c r="Z73">
        <v>12.065</v>
      </c>
      <c r="AA73">
        <v>50.403590000000001</v>
      </c>
      <c r="AB73">
        <v>0.40137299999999998</v>
      </c>
      <c r="AC73">
        <v>16.657758999999999</v>
      </c>
      <c r="AD73" s="1">
        <v>70</v>
      </c>
      <c r="AE73">
        <v>1</v>
      </c>
      <c r="AF73">
        <v>372</v>
      </c>
      <c r="AG73">
        <v>71</v>
      </c>
      <c r="AH73">
        <v>16.857468999999998</v>
      </c>
      <c r="AI73">
        <v>378.5</v>
      </c>
      <c r="AJ73">
        <v>0</v>
      </c>
      <c r="AK73">
        <v>1</v>
      </c>
      <c r="AL73">
        <v>34</v>
      </c>
      <c r="AM73" t="s">
        <v>378</v>
      </c>
      <c r="AN73" t="s">
        <v>535</v>
      </c>
      <c r="AO73">
        <v>244.547</v>
      </c>
      <c r="AR73" t="s">
        <v>119</v>
      </c>
      <c r="AS73" t="s">
        <v>120</v>
      </c>
      <c r="AT73" t="s">
        <v>224</v>
      </c>
      <c r="AU73" t="s">
        <v>377</v>
      </c>
      <c r="AV73" t="s">
        <v>48</v>
      </c>
      <c r="AW73">
        <v>6</v>
      </c>
      <c r="BB73">
        <v>0.90602693729499562</v>
      </c>
      <c r="BC73" t="s">
        <v>68</v>
      </c>
      <c r="BF73" t="s">
        <v>119</v>
      </c>
      <c r="BG73" t="s">
        <v>120</v>
      </c>
      <c r="BH73" t="s">
        <v>377</v>
      </c>
      <c r="BI73">
        <v>1106</v>
      </c>
      <c r="BJ73">
        <v>6</v>
      </c>
      <c r="BK73" t="s">
        <v>224</v>
      </c>
      <c r="BL73" t="s">
        <v>203</v>
      </c>
      <c r="BM73">
        <v>0.90602693729499562</v>
      </c>
      <c r="BN73" t="s">
        <v>68</v>
      </c>
      <c r="BO73" t="s">
        <v>251</v>
      </c>
      <c r="BP73">
        <v>849.67700000000002</v>
      </c>
    </row>
    <row r="74" spans="1:68" ht="16.5" x14ac:dyDescent="0.25">
      <c r="A74" s="277" t="str">
        <f t="shared" si="36"/>
        <v>미추홀교통</v>
      </c>
      <c r="B74" s="110" t="str">
        <f t="shared" si="37"/>
        <v>임진희</v>
      </c>
      <c r="C74" s="111" t="str">
        <f t="shared" si="38"/>
        <v>B</v>
      </c>
      <c r="D74" s="112">
        <f t="shared" si="39"/>
        <v>0.9365</v>
      </c>
      <c r="E74" s="113">
        <f t="shared" si="40"/>
        <v>9192</v>
      </c>
      <c r="F74" s="114" t="str">
        <f t="shared" si="41"/>
        <v>12</v>
      </c>
      <c r="G74" s="115" t="str">
        <f t="shared" si="42"/>
        <v>70바2606</v>
      </c>
      <c r="H74" s="116">
        <f t="shared" si="43"/>
        <v>1</v>
      </c>
      <c r="I74" s="117">
        <f t="shared" si="44"/>
        <v>1088.425</v>
      </c>
      <c r="J74" s="118">
        <f t="shared" si="45"/>
        <v>1.0127997299290523E-2</v>
      </c>
      <c r="K74" s="118">
        <f t="shared" si="46"/>
        <v>0.34389222792749924</v>
      </c>
      <c r="L74" s="118">
        <f t="shared" si="47"/>
        <v>0.25082114063899674</v>
      </c>
      <c r="M74" s="119">
        <f t="shared" si="48"/>
        <v>13.002000000000001</v>
      </c>
      <c r="N74" s="120">
        <f t="shared" si="49"/>
        <v>0.26824729897323873</v>
      </c>
      <c r="O74" s="120">
        <f t="shared" si="50"/>
        <v>24.589335739213549</v>
      </c>
      <c r="P74" s="233">
        <f t="shared" si="51"/>
        <v>1</v>
      </c>
      <c r="Q74" s="234">
        <f t="shared" si="52"/>
        <v>3</v>
      </c>
      <c r="R74" s="234">
        <f t="shared" si="53"/>
        <v>275</v>
      </c>
      <c r="T74">
        <v>511</v>
      </c>
      <c r="U74">
        <v>9192</v>
      </c>
      <c r="V74" t="s">
        <v>379</v>
      </c>
      <c r="W74">
        <v>1118.3710000000001</v>
      </c>
      <c r="X74">
        <v>600.42200000000003</v>
      </c>
      <c r="Y74">
        <v>1.863</v>
      </c>
      <c r="Z74">
        <v>13.002000000000001</v>
      </c>
      <c r="AA74">
        <v>65.328018999999998</v>
      </c>
      <c r="AB74">
        <v>0.66164199999999995</v>
      </c>
      <c r="AC74">
        <v>22.465797999999999</v>
      </c>
      <c r="AD74" s="1">
        <v>273</v>
      </c>
      <c r="AE74">
        <v>3</v>
      </c>
      <c r="AF74">
        <v>275</v>
      </c>
      <c r="AG74">
        <v>74</v>
      </c>
      <c r="AH74">
        <v>17.119315</v>
      </c>
      <c r="AI74">
        <v>215.6</v>
      </c>
      <c r="AJ74">
        <v>0</v>
      </c>
      <c r="AK74">
        <v>1</v>
      </c>
      <c r="AL74">
        <v>84</v>
      </c>
      <c r="AM74" t="s">
        <v>380</v>
      </c>
      <c r="AN74" t="s">
        <v>536</v>
      </c>
      <c r="AO74">
        <v>1088.425</v>
      </c>
      <c r="AR74" t="s">
        <v>119</v>
      </c>
      <c r="AS74" t="s">
        <v>120</v>
      </c>
      <c r="AT74" t="s">
        <v>203</v>
      </c>
      <c r="AU74" t="s">
        <v>379</v>
      </c>
      <c r="AV74" t="s">
        <v>48</v>
      </c>
      <c r="AW74">
        <v>1</v>
      </c>
      <c r="BB74">
        <v>0.9365</v>
      </c>
      <c r="BC74" t="s">
        <v>68</v>
      </c>
      <c r="BF74" t="s">
        <v>119</v>
      </c>
      <c r="BG74" t="s">
        <v>120</v>
      </c>
      <c r="BH74" t="s">
        <v>379</v>
      </c>
      <c r="BI74">
        <v>9192</v>
      </c>
      <c r="BJ74">
        <v>1</v>
      </c>
      <c r="BK74" t="s">
        <v>203</v>
      </c>
      <c r="BL74" t="s">
        <v>176</v>
      </c>
      <c r="BM74">
        <v>0.9365</v>
      </c>
      <c r="BN74" t="s">
        <v>68</v>
      </c>
      <c r="BO74" t="s">
        <v>251</v>
      </c>
      <c r="BP74">
        <v>1088.425</v>
      </c>
    </row>
    <row r="75" spans="1:68" ht="16.5" x14ac:dyDescent="0.25">
      <c r="A75" s="276" t="str">
        <f t="shared" si="36"/>
        <v>미추홀교통</v>
      </c>
      <c r="B75" s="126" t="str">
        <f t="shared" si="37"/>
        <v>장경규</v>
      </c>
      <c r="C75" s="127" t="str">
        <f t="shared" si="38"/>
        <v>C</v>
      </c>
      <c r="D75" s="128">
        <f t="shared" si="39"/>
        <v>0.86877501753720932</v>
      </c>
      <c r="E75" s="129">
        <f t="shared" si="40"/>
        <v>8935</v>
      </c>
      <c r="F75" s="130" t="str">
        <f t="shared" si="41"/>
        <v>76</v>
      </c>
      <c r="G75" s="131" t="str">
        <f t="shared" si="42"/>
        <v>70바2692</v>
      </c>
      <c r="H75" s="132">
        <f t="shared" si="43"/>
        <v>7</v>
      </c>
      <c r="I75" s="133">
        <f t="shared" si="44"/>
        <v>1730.6060000000002</v>
      </c>
      <c r="J75" s="134">
        <f t="shared" si="45"/>
        <v>1.2466130780001774E-2</v>
      </c>
      <c r="K75" s="134">
        <f t="shared" si="46"/>
        <v>0.28075477416368566</v>
      </c>
      <c r="L75" s="134">
        <f t="shared" si="47"/>
        <v>0.21033094765648563</v>
      </c>
      <c r="M75" s="135">
        <f t="shared" si="48"/>
        <v>7.3440000000000003</v>
      </c>
      <c r="N75" s="136">
        <f t="shared" si="49"/>
        <v>0.17334968213446619</v>
      </c>
      <c r="O75" s="136">
        <f t="shared" si="50"/>
        <v>1.6757135939665064</v>
      </c>
      <c r="P75" s="231">
        <f t="shared" si="51"/>
        <v>1</v>
      </c>
      <c r="Q75" s="232">
        <f t="shared" si="52"/>
        <v>3</v>
      </c>
      <c r="R75" s="232">
        <f t="shared" si="53"/>
        <v>29</v>
      </c>
      <c r="T75">
        <v>511</v>
      </c>
      <c r="U75">
        <v>8935</v>
      </c>
      <c r="V75" t="s">
        <v>381</v>
      </c>
      <c r="W75">
        <v>1730.606</v>
      </c>
      <c r="X75">
        <v>665.18799999999999</v>
      </c>
      <c r="Y75">
        <v>2.6019999999999999</v>
      </c>
      <c r="Z75">
        <v>7.3440000000000003</v>
      </c>
      <c r="AA75">
        <v>104.702736</v>
      </c>
      <c r="AB75">
        <v>1.3052379999999999</v>
      </c>
      <c r="AC75">
        <v>29.395793000000001</v>
      </c>
      <c r="AD75" s="1">
        <v>364</v>
      </c>
      <c r="AE75">
        <v>3</v>
      </c>
      <c r="AF75">
        <v>29</v>
      </c>
      <c r="AG75">
        <v>67</v>
      </c>
      <c r="AH75">
        <v>16.528756000000001</v>
      </c>
      <c r="AI75">
        <v>25.9</v>
      </c>
      <c r="AJ75">
        <v>0</v>
      </c>
      <c r="AK75">
        <v>1</v>
      </c>
      <c r="AL75">
        <v>85</v>
      </c>
      <c r="AM75" t="s">
        <v>382</v>
      </c>
      <c r="AN75" t="s">
        <v>537</v>
      </c>
      <c r="AO75">
        <v>468.67700000000002</v>
      </c>
      <c r="AR75" t="s">
        <v>119</v>
      </c>
      <c r="AS75" t="s">
        <v>122</v>
      </c>
      <c r="AT75" t="s">
        <v>244</v>
      </c>
      <c r="AU75" t="s">
        <v>381</v>
      </c>
      <c r="AV75" t="s">
        <v>48</v>
      </c>
      <c r="AW75">
        <v>7</v>
      </c>
      <c r="BB75">
        <v>0.86877501753720932</v>
      </c>
      <c r="BC75" t="s">
        <v>69</v>
      </c>
      <c r="BF75" t="s">
        <v>119</v>
      </c>
      <c r="BG75" t="s">
        <v>122</v>
      </c>
      <c r="BH75" t="s">
        <v>381</v>
      </c>
      <c r="BI75">
        <v>8935</v>
      </c>
      <c r="BJ75">
        <v>7</v>
      </c>
      <c r="BK75" t="s">
        <v>244</v>
      </c>
      <c r="BL75" t="s">
        <v>247</v>
      </c>
      <c r="BM75">
        <v>0.86877501753720932</v>
      </c>
      <c r="BN75" t="s">
        <v>69</v>
      </c>
      <c r="BO75" t="s">
        <v>178</v>
      </c>
      <c r="BP75">
        <v>1730.6060000000002</v>
      </c>
    </row>
    <row r="76" spans="1:68" ht="16.5" x14ac:dyDescent="0.25">
      <c r="A76" s="277" t="str">
        <f t="shared" si="36"/>
        <v>미추홀교통</v>
      </c>
      <c r="B76" s="110" t="str">
        <f t="shared" si="37"/>
        <v>장덕</v>
      </c>
      <c r="C76" s="111" t="str">
        <f t="shared" si="38"/>
        <v>C</v>
      </c>
      <c r="D76" s="112">
        <f t="shared" si="39"/>
        <v>0.85550000000000004</v>
      </c>
      <c r="E76" s="113">
        <f t="shared" si="40"/>
        <v>3840</v>
      </c>
      <c r="F76" s="114" t="str">
        <f t="shared" si="41"/>
        <v>12</v>
      </c>
      <c r="G76" s="115" t="str">
        <f t="shared" si="42"/>
        <v>70바2759</v>
      </c>
      <c r="H76" s="116">
        <f t="shared" si="43"/>
        <v>1</v>
      </c>
      <c r="I76" s="117">
        <f t="shared" si="44"/>
        <v>1841.09</v>
      </c>
      <c r="J76" s="118">
        <f t="shared" si="45"/>
        <v>2.3776190731610813E-2</v>
      </c>
      <c r="K76" s="118">
        <f t="shared" si="46"/>
        <v>0.36433943600769697</v>
      </c>
      <c r="L76" s="118">
        <f t="shared" si="47"/>
        <v>0.21780575637258365</v>
      </c>
      <c r="M76" s="119">
        <f t="shared" si="48"/>
        <v>12.701000000000001</v>
      </c>
      <c r="N76" s="120">
        <f t="shared" si="49"/>
        <v>0</v>
      </c>
      <c r="O76" s="120">
        <f t="shared" si="50"/>
        <v>29.439082282778138</v>
      </c>
      <c r="P76" s="233">
        <f t="shared" si="51"/>
        <v>17</v>
      </c>
      <c r="Q76" s="234">
        <f t="shared" si="52"/>
        <v>0</v>
      </c>
      <c r="R76" s="234">
        <f t="shared" si="53"/>
        <v>542</v>
      </c>
      <c r="T76">
        <v>511</v>
      </c>
      <c r="U76">
        <v>3840</v>
      </c>
      <c r="V76" t="s">
        <v>383</v>
      </c>
      <c r="W76">
        <v>1841.09</v>
      </c>
      <c r="X76">
        <v>1075.721</v>
      </c>
      <c r="Y76">
        <v>1.7110000000000001</v>
      </c>
      <c r="Z76">
        <v>12.701000000000001</v>
      </c>
      <c r="AA76">
        <v>115.123025</v>
      </c>
      <c r="AB76">
        <v>2.737187</v>
      </c>
      <c r="AC76">
        <v>41.943857999999999</v>
      </c>
      <c r="AD76" s="1">
        <v>401</v>
      </c>
      <c r="AE76">
        <v>0</v>
      </c>
      <c r="AF76">
        <v>542</v>
      </c>
      <c r="AG76">
        <v>73</v>
      </c>
      <c r="AH76">
        <v>15.992369</v>
      </c>
      <c r="AI76">
        <v>1334</v>
      </c>
      <c r="AJ76">
        <v>0</v>
      </c>
      <c r="AK76">
        <v>17</v>
      </c>
      <c r="AL76">
        <v>2464</v>
      </c>
      <c r="AM76" t="s">
        <v>384</v>
      </c>
      <c r="AN76" t="s">
        <v>538</v>
      </c>
      <c r="AO76">
        <v>1841.09</v>
      </c>
      <c r="AR76" t="s">
        <v>119</v>
      </c>
      <c r="AS76" t="s">
        <v>120</v>
      </c>
      <c r="AT76" t="s">
        <v>218</v>
      </c>
      <c r="AU76" t="s">
        <v>383</v>
      </c>
      <c r="AV76" t="s">
        <v>48</v>
      </c>
      <c r="AW76">
        <v>1</v>
      </c>
      <c r="BB76">
        <v>0.85550000000000004</v>
      </c>
      <c r="BC76" t="s">
        <v>69</v>
      </c>
      <c r="BF76" t="s">
        <v>119</v>
      </c>
      <c r="BG76" t="s">
        <v>120</v>
      </c>
      <c r="BH76" t="s">
        <v>383</v>
      </c>
      <c r="BI76">
        <v>3840</v>
      </c>
      <c r="BJ76">
        <v>1</v>
      </c>
      <c r="BK76" t="s">
        <v>218</v>
      </c>
      <c r="BL76" t="s">
        <v>176</v>
      </c>
      <c r="BM76">
        <v>0.85550000000000004</v>
      </c>
      <c r="BN76" t="s">
        <v>69</v>
      </c>
      <c r="BO76" t="s">
        <v>178</v>
      </c>
      <c r="BP76">
        <v>1841.09</v>
      </c>
    </row>
    <row r="77" spans="1:68" ht="16.5" x14ac:dyDescent="0.25">
      <c r="A77" s="276" t="str">
        <f t="shared" si="36"/>
        <v>미추홀교통</v>
      </c>
      <c r="B77" s="126" t="str">
        <f t="shared" si="37"/>
        <v>장연규</v>
      </c>
      <c r="C77" s="127" t="str">
        <f t="shared" si="38"/>
        <v>D</v>
      </c>
      <c r="D77" s="128">
        <f t="shared" si="39"/>
        <v>0.84791025880784843</v>
      </c>
      <c r="E77" s="129">
        <f t="shared" si="40"/>
        <v>6585</v>
      </c>
      <c r="F77" s="130" t="str">
        <f t="shared" si="41"/>
        <v>12</v>
      </c>
      <c r="G77" s="131" t="str">
        <f t="shared" si="42"/>
        <v>70바2527</v>
      </c>
      <c r="H77" s="132">
        <f t="shared" si="43"/>
        <v>7</v>
      </c>
      <c r="I77" s="133">
        <f t="shared" si="44"/>
        <v>588.197</v>
      </c>
      <c r="J77" s="134">
        <f t="shared" si="45"/>
        <v>6.0335431317202204E-3</v>
      </c>
      <c r="K77" s="134">
        <f t="shared" si="46"/>
        <v>0.38080923963568469</v>
      </c>
      <c r="L77" s="134">
        <f t="shared" si="47"/>
        <v>0.19891294923299507</v>
      </c>
      <c r="M77" s="135">
        <f t="shared" si="48"/>
        <v>13.249000000000001</v>
      </c>
      <c r="N77" s="136">
        <f t="shared" si="49"/>
        <v>0.1438437051836956</v>
      </c>
      <c r="O77" s="136">
        <f t="shared" si="50"/>
        <v>27.474147690085861</v>
      </c>
      <c r="P77" s="231">
        <f t="shared" si="51"/>
        <v>3</v>
      </c>
      <c r="Q77" s="232">
        <f t="shared" si="52"/>
        <v>1</v>
      </c>
      <c r="R77" s="232">
        <f t="shared" si="53"/>
        <v>191</v>
      </c>
      <c r="T77">
        <v>511</v>
      </c>
      <c r="U77">
        <v>6585</v>
      </c>
      <c r="V77" t="s">
        <v>385</v>
      </c>
      <c r="W77">
        <v>695.19899999999996</v>
      </c>
      <c r="X77">
        <v>413.53500000000003</v>
      </c>
      <c r="Y77">
        <v>1.681</v>
      </c>
      <c r="Z77">
        <v>13.249000000000001</v>
      </c>
      <c r="AA77">
        <v>43.965542999999997</v>
      </c>
      <c r="AB77">
        <v>0.265268</v>
      </c>
      <c r="AC77">
        <v>16.742484999999999</v>
      </c>
      <c r="AD77" s="1">
        <v>117</v>
      </c>
      <c r="AE77">
        <v>1</v>
      </c>
      <c r="AF77">
        <v>191</v>
      </c>
      <c r="AG77">
        <v>70</v>
      </c>
      <c r="AH77">
        <v>15.81236</v>
      </c>
      <c r="AI77">
        <v>292.39999999999998</v>
      </c>
      <c r="AJ77">
        <v>0</v>
      </c>
      <c r="AK77">
        <v>3</v>
      </c>
      <c r="AL77">
        <v>479</v>
      </c>
      <c r="AM77" t="s">
        <v>386</v>
      </c>
      <c r="AN77" t="s">
        <v>539</v>
      </c>
      <c r="AO77">
        <v>150.928</v>
      </c>
      <c r="AR77" t="s">
        <v>119</v>
      </c>
      <c r="AS77" t="s">
        <v>120</v>
      </c>
      <c r="AT77" t="s">
        <v>200</v>
      </c>
      <c r="AU77" t="s">
        <v>385</v>
      </c>
      <c r="AV77" t="s">
        <v>48</v>
      </c>
      <c r="AW77">
        <v>7</v>
      </c>
      <c r="BB77">
        <v>0.84791025880784843</v>
      </c>
      <c r="BC77" t="s">
        <v>67</v>
      </c>
      <c r="BF77" t="s">
        <v>119</v>
      </c>
      <c r="BG77" t="s">
        <v>120</v>
      </c>
      <c r="BH77" t="s">
        <v>385</v>
      </c>
      <c r="BI77">
        <v>6585</v>
      </c>
      <c r="BJ77">
        <v>7</v>
      </c>
      <c r="BK77" t="s">
        <v>200</v>
      </c>
      <c r="BL77" t="s">
        <v>214</v>
      </c>
      <c r="BM77">
        <v>0.84791025880784843</v>
      </c>
      <c r="BN77" t="s">
        <v>67</v>
      </c>
      <c r="BO77" t="s">
        <v>180</v>
      </c>
      <c r="BP77">
        <v>588.197</v>
      </c>
    </row>
    <row r="78" spans="1:68" ht="16.5" x14ac:dyDescent="0.25">
      <c r="A78" s="277" t="str">
        <f t="shared" si="36"/>
        <v>미추홀교통</v>
      </c>
      <c r="B78" s="110" t="str">
        <f t="shared" si="37"/>
        <v>정덕균</v>
      </c>
      <c r="C78" s="111" t="str">
        <f t="shared" si="38"/>
        <v>C</v>
      </c>
      <c r="D78" s="112">
        <f t="shared" si="39"/>
        <v>0.88015695366652846</v>
      </c>
      <c r="E78" s="113">
        <f t="shared" si="40"/>
        <v>5851</v>
      </c>
      <c r="F78" s="114" t="str">
        <f t="shared" si="41"/>
        <v>12</v>
      </c>
      <c r="G78" s="115" t="str">
        <f t="shared" si="42"/>
        <v>70바2757</v>
      </c>
      <c r="H78" s="116">
        <f t="shared" si="43"/>
        <v>2</v>
      </c>
      <c r="I78" s="117">
        <f t="shared" si="44"/>
        <v>658.29299999999989</v>
      </c>
      <c r="J78" s="118">
        <f t="shared" si="45"/>
        <v>1.6511997761099646E-2</v>
      </c>
      <c r="K78" s="118">
        <f t="shared" si="46"/>
        <v>0.34881871096388428</v>
      </c>
      <c r="L78" s="118">
        <f t="shared" si="47"/>
        <v>0.11393103071124866</v>
      </c>
      <c r="M78" s="119">
        <f t="shared" si="48"/>
        <v>12.246</v>
      </c>
      <c r="N78" s="120">
        <f t="shared" si="49"/>
        <v>0.15190804094833152</v>
      </c>
      <c r="O78" s="120">
        <f t="shared" si="50"/>
        <v>24.153378510784712</v>
      </c>
      <c r="P78" s="233">
        <f t="shared" si="51"/>
        <v>4</v>
      </c>
      <c r="Q78" s="234">
        <f t="shared" si="52"/>
        <v>1</v>
      </c>
      <c r="R78" s="234">
        <f t="shared" si="53"/>
        <v>159</v>
      </c>
      <c r="T78">
        <v>511</v>
      </c>
      <c r="U78">
        <v>5851</v>
      </c>
      <c r="V78" t="s">
        <v>387</v>
      </c>
      <c r="W78">
        <v>658.29300000000001</v>
      </c>
      <c r="X78">
        <v>373.88099999999997</v>
      </c>
      <c r="Y78">
        <v>1.7609999999999999</v>
      </c>
      <c r="Z78">
        <v>12.246</v>
      </c>
      <c r="AA78">
        <v>37.161099999999998</v>
      </c>
      <c r="AB78">
        <v>0.61360400000000004</v>
      </c>
      <c r="AC78">
        <v>12.962486999999999</v>
      </c>
      <c r="AD78" s="1">
        <v>75</v>
      </c>
      <c r="AE78">
        <v>1</v>
      </c>
      <c r="AF78">
        <v>159</v>
      </c>
      <c r="AG78">
        <v>86</v>
      </c>
      <c r="AH78">
        <v>17.714572</v>
      </c>
      <c r="AI78">
        <v>740.1</v>
      </c>
      <c r="AJ78">
        <v>4.5</v>
      </c>
      <c r="AK78">
        <v>4</v>
      </c>
      <c r="AL78">
        <v>427</v>
      </c>
      <c r="AM78" t="s">
        <v>388</v>
      </c>
      <c r="AN78" t="s">
        <v>540</v>
      </c>
      <c r="AO78">
        <v>554.41099999999994</v>
      </c>
      <c r="AR78" t="s">
        <v>119</v>
      </c>
      <c r="AS78" t="s">
        <v>120</v>
      </c>
      <c r="AT78" t="s">
        <v>216</v>
      </c>
      <c r="AU78" t="s">
        <v>387</v>
      </c>
      <c r="AV78" t="s">
        <v>48</v>
      </c>
      <c r="AW78">
        <v>2</v>
      </c>
      <c r="BB78">
        <v>0.88015695366652846</v>
      </c>
      <c r="BC78" t="s">
        <v>69</v>
      </c>
      <c r="BF78" t="s">
        <v>119</v>
      </c>
      <c r="BG78" t="s">
        <v>120</v>
      </c>
      <c r="BH78" t="s">
        <v>387</v>
      </c>
      <c r="BI78">
        <v>5851</v>
      </c>
      <c r="BJ78">
        <v>2</v>
      </c>
      <c r="BK78" t="s">
        <v>216</v>
      </c>
      <c r="BL78" t="s">
        <v>200</v>
      </c>
      <c r="BM78">
        <v>0.88015695366652846</v>
      </c>
      <c r="BN78" t="s">
        <v>69</v>
      </c>
      <c r="BO78" t="s">
        <v>178</v>
      </c>
      <c r="BP78">
        <v>658.29299999999989</v>
      </c>
    </row>
    <row r="79" spans="1:68" ht="16.5" x14ac:dyDescent="0.25">
      <c r="A79" s="276" t="str">
        <f t="shared" si="36"/>
        <v>미추홀교통</v>
      </c>
      <c r="B79" s="126" t="str">
        <f t="shared" si="37"/>
        <v>정봉석</v>
      </c>
      <c r="C79" s="127" t="str">
        <f t="shared" si="38"/>
        <v>A</v>
      </c>
      <c r="D79" s="128">
        <f t="shared" si="39"/>
        <v>0.99015760031394096</v>
      </c>
      <c r="E79" s="129">
        <f t="shared" si="40"/>
        <v>5411</v>
      </c>
      <c r="F79" s="130" t="str">
        <f t="shared" si="41"/>
        <v>12</v>
      </c>
      <c r="G79" s="131" t="str">
        <f t="shared" si="42"/>
        <v>70바2670</v>
      </c>
      <c r="H79" s="132">
        <f t="shared" si="43"/>
        <v>3</v>
      </c>
      <c r="I79" s="133">
        <f t="shared" si="44"/>
        <v>2548.25</v>
      </c>
      <c r="J79" s="134">
        <f t="shared" si="45"/>
        <v>2.8786319633815689E-2</v>
      </c>
      <c r="K79" s="134">
        <f t="shared" si="46"/>
        <v>0.34439093086779865</v>
      </c>
      <c r="L79" s="134">
        <f t="shared" si="47"/>
        <v>0.13695673501422545</v>
      </c>
      <c r="M79" s="135">
        <f t="shared" si="48"/>
        <v>9.0519999999999996</v>
      </c>
      <c r="N79" s="136">
        <f t="shared" si="49"/>
        <v>0</v>
      </c>
      <c r="O79" s="136">
        <f t="shared" si="50"/>
        <v>17.619935249681152</v>
      </c>
      <c r="P79" s="231">
        <f t="shared" si="51"/>
        <v>40</v>
      </c>
      <c r="Q79" s="232">
        <f t="shared" si="52"/>
        <v>0</v>
      </c>
      <c r="R79" s="232">
        <f t="shared" si="53"/>
        <v>449</v>
      </c>
      <c r="T79">
        <v>511</v>
      </c>
      <c r="U79">
        <v>5411</v>
      </c>
      <c r="V79" t="s">
        <v>389</v>
      </c>
      <c r="W79">
        <v>2548.25</v>
      </c>
      <c r="X79">
        <v>1290.4159999999999</v>
      </c>
      <c r="Y79">
        <v>1.9750000000000001</v>
      </c>
      <c r="Z79">
        <v>9.0519999999999996</v>
      </c>
      <c r="AA79">
        <v>168.69384700000001</v>
      </c>
      <c r="AB79">
        <v>4.8560749999999997</v>
      </c>
      <c r="AC79">
        <v>58.096631000000002</v>
      </c>
      <c r="AD79" s="1">
        <v>349</v>
      </c>
      <c r="AE79">
        <v>0</v>
      </c>
      <c r="AF79">
        <v>449</v>
      </c>
      <c r="AG79">
        <v>70</v>
      </c>
      <c r="AH79">
        <v>15.105767</v>
      </c>
      <c r="AI79">
        <v>584.20000000000005</v>
      </c>
      <c r="AJ79">
        <v>0</v>
      </c>
      <c r="AK79">
        <v>40</v>
      </c>
      <c r="AL79">
        <v>7640</v>
      </c>
      <c r="AM79" t="s">
        <v>390</v>
      </c>
      <c r="AN79" t="s">
        <v>541</v>
      </c>
      <c r="AO79">
        <v>2207.866</v>
      </c>
      <c r="AR79" t="s">
        <v>119</v>
      </c>
      <c r="AS79" t="s">
        <v>120</v>
      </c>
      <c r="AT79" t="s">
        <v>212</v>
      </c>
      <c r="AU79" t="s">
        <v>389</v>
      </c>
      <c r="AV79" t="s">
        <v>48</v>
      </c>
      <c r="AW79">
        <v>3</v>
      </c>
      <c r="BB79">
        <v>0.99015760031394096</v>
      </c>
      <c r="BC79" t="s">
        <v>66</v>
      </c>
      <c r="BF79" t="s">
        <v>119</v>
      </c>
      <c r="BG79" t="s">
        <v>120</v>
      </c>
      <c r="BH79" t="s">
        <v>389</v>
      </c>
      <c r="BI79">
        <v>5411</v>
      </c>
      <c r="BJ79">
        <v>3</v>
      </c>
      <c r="BK79" t="s">
        <v>212</v>
      </c>
      <c r="BL79" t="s">
        <v>200</v>
      </c>
      <c r="BM79">
        <v>0.99015760031394096</v>
      </c>
      <c r="BN79" t="s">
        <v>66</v>
      </c>
      <c r="BO79" t="s">
        <v>179</v>
      </c>
      <c r="BP79">
        <v>2548.25</v>
      </c>
    </row>
    <row r="80" spans="1:68" ht="16.5" x14ac:dyDescent="0.25">
      <c r="A80" s="277" t="str">
        <f t="shared" si="36"/>
        <v>미추홀교통</v>
      </c>
      <c r="B80" s="110" t="str">
        <f t="shared" si="37"/>
        <v>정용명</v>
      </c>
      <c r="C80" s="111" t="str">
        <f t="shared" si="38"/>
        <v>B</v>
      </c>
      <c r="D80" s="112">
        <f t="shared" si="39"/>
        <v>0.93896964241168768</v>
      </c>
      <c r="E80" s="113">
        <f t="shared" si="40"/>
        <v>2101</v>
      </c>
      <c r="F80" s="114" t="str">
        <f t="shared" si="41"/>
        <v>12</v>
      </c>
      <c r="G80" s="115" t="str">
        <f t="shared" si="42"/>
        <v>70바2640</v>
      </c>
      <c r="H80" s="116">
        <f t="shared" si="43"/>
        <v>4</v>
      </c>
      <c r="I80" s="117">
        <f t="shared" si="44"/>
        <v>368.80399999999997</v>
      </c>
      <c r="J80" s="118">
        <f t="shared" si="45"/>
        <v>1.9265720534952437E-2</v>
      </c>
      <c r="K80" s="118">
        <f t="shared" si="46"/>
        <v>0.30936678226413866</v>
      </c>
      <c r="L80" s="118">
        <f t="shared" si="47"/>
        <v>0.24674352772746502</v>
      </c>
      <c r="M80" s="119">
        <f t="shared" si="48"/>
        <v>11.260999999999999</v>
      </c>
      <c r="N80" s="120">
        <f t="shared" si="49"/>
        <v>0</v>
      </c>
      <c r="O80" s="120">
        <f t="shared" si="50"/>
        <v>2.4289059236157664</v>
      </c>
      <c r="P80" s="233">
        <f t="shared" si="51"/>
        <v>0</v>
      </c>
      <c r="Q80" s="234">
        <f t="shared" si="52"/>
        <v>0</v>
      </c>
      <c r="R80" s="234">
        <f t="shared" si="53"/>
        <v>10</v>
      </c>
      <c r="T80">
        <v>511</v>
      </c>
      <c r="U80">
        <v>2101</v>
      </c>
      <c r="V80" t="s">
        <v>391</v>
      </c>
      <c r="W80">
        <v>411.70800000000003</v>
      </c>
      <c r="X80">
        <v>215.84200000000001</v>
      </c>
      <c r="Y80">
        <v>1.907</v>
      </c>
      <c r="Z80">
        <v>11.260999999999999</v>
      </c>
      <c r="AA80">
        <v>23.501379</v>
      </c>
      <c r="AB80">
        <v>0.45277099999999998</v>
      </c>
      <c r="AC80">
        <v>7.2705460000000004</v>
      </c>
      <c r="AD80" s="1">
        <v>91</v>
      </c>
      <c r="AE80">
        <v>0</v>
      </c>
      <c r="AF80">
        <v>10</v>
      </c>
      <c r="AG80">
        <v>72</v>
      </c>
      <c r="AH80">
        <v>17.518460999999999</v>
      </c>
      <c r="AI80">
        <v>50.6</v>
      </c>
      <c r="AJ80">
        <v>0</v>
      </c>
      <c r="AK80">
        <v>0</v>
      </c>
      <c r="AL80">
        <v>0</v>
      </c>
      <c r="AM80" t="s">
        <v>392</v>
      </c>
      <c r="AN80" t="s">
        <v>542</v>
      </c>
      <c r="AO80">
        <v>121.709</v>
      </c>
      <c r="AR80" t="s">
        <v>119</v>
      </c>
      <c r="AS80" t="s">
        <v>120</v>
      </c>
      <c r="AT80" t="s">
        <v>207</v>
      </c>
      <c r="AU80" t="s">
        <v>391</v>
      </c>
      <c r="AV80" t="s">
        <v>48</v>
      </c>
      <c r="AW80">
        <v>4</v>
      </c>
      <c r="BB80">
        <v>0.93896964241168768</v>
      </c>
      <c r="BC80" t="s">
        <v>68</v>
      </c>
      <c r="BF80" t="s">
        <v>119</v>
      </c>
      <c r="BG80" t="s">
        <v>120</v>
      </c>
      <c r="BH80" t="s">
        <v>391</v>
      </c>
      <c r="BI80">
        <v>2101</v>
      </c>
      <c r="BJ80">
        <v>4</v>
      </c>
      <c r="BK80" t="s">
        <v>207</v>
      </c>
      <c r="BL80" t="s">
        <v>217</v>
      </c>
      <c r="BM80">
        <v>0.93896964241168768</v>
      </c>
      <c r="BN80" t="s">
        <v>68</v>
      </c>
      <c r="BO80" t="s">
        <v>251</v>
      </c>
      <c r="BP80">
        <v>368.80399999999997</v>
      </c>
    </row>
    <row r="81" spans="1:68" ht="16.5" x14ac:dyDescent="0.25">
      <c r="A81" s="276" t="str">
        <f t="shared" si="36"/>
        <v>미추홀교통</v>
      </c>
      <c r="B81" s="126" t="str">
        <f t="shared" si="37"/>
        <v>정종록</v>
      </c>
      <c r="C81" s="127" t="str">
        <f t="shared" si="38"/>
        <v>B</v>
      </c>
      <c r="D81" s="128">
        <f t="shared" si="39"/>
        <v>0.93832196129052103</v>
      </c>
      <c r="E81" s="129">
        <f t="shared" si="40"/>
        <v>4126</v>
      </c>
      <c r="F81" s="130" t="str">
        <f t="shared" si="41"/>
        <v>12</v>
      </c>
      <c r="G81" s="131" t="str">
        <f t="shared" si="42"/>
        <v>70바2771</v>
      </c>
      <c r="H81" s="132">
        <f t="shared" si="43"/>
        <v>10</v>
      </c>
      <c r="I81" s="133">
        <f t="shared" si="44"/>
        <v>1040.4169999999999</v>
      </c>
      <c r="J81" s="134">
        <f t="shared" si="45"/>
        <v>4.8244509143256483E-3</v>
      </c>
      <c r="K81" s="134">
        <f t="shared" si="46"/>
        <v>0.35277612711050388</v>
      </c>
      <c r="L81" s="134">
        <f t="shared" si="47"/>
        <v>9.0348389155502085E-2</v>
      </c>
      <c r="M81" s="135">
        <f t="shared" si="48"/>
        <v>11.244</v>
      </c>
      <c r="N81" s="136">
        <f t="shared" si="49"/>
        <v>9.6115307612236259E-2</v>
      </c>
      <c r="O81" s="136">
        <f t="shared" si="50"/>
        <v>7.3047633785299553</v>
      </c>
      <c r="P81" s="231">
        <f t="shared" si="51"/>
        <v>3</v>
      </c>
      <c r="Q81" s="232">
        <f t="shared" si="52"/>
        <v>1</v>
      </c>
      <c r="R81" s="232">
        <f t="shared" si="53"/>
        <v>76</v>
      </c>
      <c r="T81">
        <v>511</v>
      </c>
      <c r="U81">
        <v>4126</v>
      </c>
      <c r="V81" t="s">
        <v>393</v>
      </c>
      <c r="W81">
        <v>1040.4169999999999</v>
      </c>
      <c r="X81">
        <v>555.87599999999998</v>
      </c>
      <c r="Y81">
        <v>1.8720000000000001</v>
      </c>
      <c r="Z81">
        <v>11.244</v>
      </c>
      <c r="AA81">
        <v>61.719147999999997</v>
      </c>
      <c r="AB81">
        <v>0.297761</v>
      </c>
      <c r="AC81">
        <v>21.773042</v>
      </c>
      <c r="AD81" s="1">
        <v>94</v>
      </c>
      <c r="AE81">
        <v>1</v>
      </c>
      <c r="AF81">
        <v>76</v>
      </c>
      <c r="AG81">
        <v>84</v>
      </c>
      <c r="AH81">
        <v>16.857279999999999</v>
      </c>
      <c r="AI81">
        <v>375.5</v>
      </c>
      <c r="AJ81">
        <v>0.9</v>
      </c>
      <c r="AK81">
        <v>3</v>
      </c>
      <c r="AL81">
        <v>420</v>
      </c>
      <c r="AM81" t="s">
        <v>394</v>
      </c>
      <c r="AN81" t="s">
        <v>543</v>
      </c>
      <c r="AO81">
        <v>128.74600000000001</v>
      </c>
      <c r="AR81" t="s">
        <v>119</v>
      </c>
      <c r="AS81" t="s">
        <v>120</v>
      </c>
      <c r="AT81" t="s">
        <v>222</v>
      </c>
      <c r="AU81" t="s">
        <v>393</v>
      </c>
      <c r="AV81" t="s">
        <v>48</v>
      </c>
      <c r="AW81">
        <v>10</v>
      </c>
      <c r="BB81">
        <v>0.93832196129052103</v>
      </c>
      <c r="BC81" t="s">
        <v>68</v>
      </c>
      <c r="BF81" t="s">
        <v>119</v>
      </c>
      <c r="BG81" t="s">
        <v>120</v>
      </c>
      <c r="BH81" t="s">
        <v>393</v>
      </c>
      <c r="BI81">
        <v>4126</v>
      </c>
      <c r="BJ81">
        <v>10</v>
      </c>
      <c r="BK81" t="s">
        <v>222</v>
      </c>
      <c r="BL81" t="s">
        <v>214</v>
      </c>
      <c r="BM81">
        <v>0.93832196129052103</v>
      </c>
      <c r="BN81" t="s">
        <v>68</v>
      </c>
      <c r="BO81" t="s">
        <v>251</v>
      </c>
      <c r="BP81">
        <v>1040.4169999999999</v>
      </c>
    </row>
    <row r="82" spans="1:68" ht="16.5" x14ac:dyDescent="0.25">
      <c r="A82" s="277" t="str">
        <f t="shared" si="36"/>
        <v>미추홀교통</v>
      </c>
      <c r="B82" s="110" t="str">
        <f t="shared" si="37"/>
        <v>정주경</v>
      </c>
      <c r="C82" s="111" t="str">
        <f t="shared" si="38"/>
        <v>A</v>
      </c>
      <c r="D82" s="112">
        <f t="shared" si="39"/>
        <v>0.97800844730219938</v>
      </c>
      <c r="E82" s="113">
        <f t="shared" si="40"/>
        <v>7589</v>
      </c>
      <c r="F82" s="114" t="str">
        <f t="shared" si="41"/>
        <v>12</v>
      </c>
      <c r="G82" s="115" t="str">
        <f t="shared" si="42"/>
        <v>70바2758</v>
      </c>
      <c r="H82" s="116">
        <f t="shared" si="43"/>
        <v>15</v>
      </c>
      <c r="I82" s="117">
        <f t="shared" si="44"/>
        <v>2822.2620000000002</v>
      </c>
      <c r="J82" s="118">
        <f t="shared" si="45"/>
        <v>1.8985585629684491E-2</v>
      </c>
      <c r="K82" s="118">
        <f t="shared" si="46"/>
        <v>0.34615170935107759</v>
      </c>
      <c r="L82" s="118">
        <f t="shared" si="47"/>
        <v>8.9644405799319829E-2</v>
      </c>
      <c r="M82" s="119">
        <f t="shared" si="48"/>
        <v>9.26</v>
      </c>
      <c r="N82" s="120">
        <f t="shared" si="49"/>
        <v>0</v>
      </c>
      <c r="O82" s="120">
        <f t="shared" si="50"/>
        <v>12.36596744030143</v>
      </c>
      <c r="P82" s="233">
        <f t="shared" si="51"/>
        <v>3</v>
      </c>
      <c r="Q82" s="234">
        <f t="shared" si="52"/>
        <v>0</v>
      </c>
      <c r="R82" s="234">
        <f t="shared" si="53"/>
        <v>349</v>
      </c>
      <c r="T82">
        <v>511</v>
      </c>
      <c r="U82">
        <v>7589</v>
      </c>
      <c r="V82" t="s">
        <v>395</v>
      </c>
      <c r="W82">
        <v>2822.2620000000002</v>
      </c>
      <c r="X82">
        <v>1449.2539999999999</v>
      </c>
      <c r="Y82">
        <v>1.9470000000000001</v>
      </c>
      <c r="Z82">
        <v>9.26</v>
      </c>
      <c r="AA82">
        <v>184.80162100000001</v>
      </c>
      <c r="AB82">
        <v>3.5085670000000002</v>
      </c>
      <c r="AC82">
        <v>63.969397000000001</v>
      </c>
      <c r="AD82" s="1">
        <v>253</v>
      </c>
      <c r="AE82">
        <v>0</v>
      </c>
      <c r="AF82">
        <v>349</v>
      </c>
      <c r="AG82">
        <v>68</v>
      </c>
      <c r="AH82">
        <v>15.271846</v>
      </c>
      <c r="AI82">
        <v>88</v>
      </c>
      <c r="AJ82">
        <v>0</v>
      </c>
      <c r="AK82">
        <v>3</v>
      </c>
      <c r="AL82">
        <v>222</v>
      </c>
      <c r="AM82" t="s">
        <v>396</v>
      </c>
      <c r="AN82" t="s">
        <v>544</v>
      </c>
      <c r="AO82">
        <v>373.14600000000002</v>
      </c>
      <c r="AR82" t="s">
        <v>119</v>
      </c>
      <c r="AS82" t="s">
        <v>120</v>
      </c>
      <c r="AT82" t="s">
        <v>217</v>
      </c>
      <c r="AU82" t="s">
        <v>395</v>
      </c>
      <c r="AV82" t="s">
        <v>48</v>
      </c>
      <c r="AW82">
        <v>15</v>
      </c>
      <c r="BB82">
        <v>0.97800844730219938</v>
      </c>
      <c r="BC82" t="s">
        <v>66</v>
      </c>
      <c r="BF82" t="s">
        <v>119</v>
      </c>
      <c r="BG82" t="s">
        <v>120</v>
      </c>
      <c r="BH82" t="s">
        <v>395</v>
      </c>
      <c r="BI82">
        <v>7589</v>
      </c>
      <c r="BJ82">
        <v>15</v>
      </c>
      <c r="BK82" t="s">
        <v>217</v>
      </c>
      <c r="BL82" t="s">
        <v>218</v>
      </c>
      <c r="BM82">
        <v>0.97800844730219938</v>
      </c>
      <c r="BN82" t="s">
        <v>66</v>
      </c>
      <c r="BO82" t="s">
        <v>179</v>
      </c>
      <c r="BP82">
        <v>2822.2620000000002</v>
      </c>
    </row>
    <row r="83" spans="1:68" ht="16.5" x14ac:dyDescent="0.25">
      <c r="A83" s="276" t="str">
        <f t="shared" si="36"/>
        <v>미추홀교통</v>
      </c>
      <c r="B83" s="126" t="str">
        <f t="shared" si="37"/>
        <v>정진식</v>
      </c>
      <c r="C83" s="127" t="str">
        <f t="shared" si="38"/>
        <v>B</v>
      </c>
      <c r="D83" s="128">
        <f t="shared" si="39"/>
        <v>0.94599999999999995</v>
      </c>
      <c r="E83" s="129">
        <f t="shared" si="40"/>
        <v>7127</v>
      </c>
      <c r="F83" s="130" t="str">
        <f t="shared" si="41"/>
        <v>12</v>
      </c>
      <c r="G83" s="131" t="str">
        <f t="shared" si="42"/>
        <v>70바2771</v>
      </c>
      <c r="H83" s="132">
        <f t="shared" si="43"/>
        <v>1</v>
      </c>
      <c r="I83" s="133">
        <f t="shared" si="44"/>
        <v>2106.6619999999998</v>
      </c>
      <c r="J83" s="134">
        <f t="shared" si="45"/>
        <v>1.7995474205874017E-2</v>
      </c>
      <c r="K83" s="134">
        <f t="shared" si="46"/>
        <v>0.31599981812461714</v>
      </c>
      <c r="L83" s="134">
        <f t="shared" si="47"/>
        <v>0.16234213177054507</v>
      </c>
      <c r="M83" s="135">
        <f t="shared" si="48"/>
        <v>10.09</v>
      </c>
      <c r="N83" s="136">
        <f t="shared" si="49"/>
        <v>0.14240537874609216</v>
      </c>
      <c r="O83" s="136">
        <f t="shared" si="50"/>
        <v>7.5474850735428856</v>
      </c>
      <c r="P83" s="231">
        <f t="shared" si="51"/>
        <v>8</v>
      </c>
      <c r="Q83" s="232">
        <f t="shared" si="52"/>
        <v>3</v>
      </c>
      <c r="R83" s="232">
        <f t="shared" si="53"/>
        <v>159</v>
      </c>
      <c r="T83">
        <v>511</v>
      </c>
      <c r="U83">
        <v>7127</v>
      </c>
      <c r="V83" t="s">
        <v>397</v>
      </c>
      <c r="W83">
        <v>2106.6619999999998</v>
      </c>
      <c r="X83">
        <v>1113.7149999999999</v>
      </c>
      <c r="Y83">
        <v>1.8919999999999999</v>
      </c>
      <c r="Z83">
        <v>10.09</v>
      </c>
      <c r="AA83">
        <v>126.21829099999999</v>
      </c>
      <c r="AB83">
        <v>2.2713580000000002</v>
      </c>
      <c r="AC83">
        <v>39.884957</v>
      </c>
      <c r="AD83" s="1">
        <v>342</v>
      </c>
      <c r="AE83">
        <v>3</v>
      </c>
      <c r="AF83">
        <v>159</v>
      </c>
      <c r="AG83">
        <v>94</v>
      </c>
      <c r="AH83">
        <v>16.690622999999999</v>
      </c>
      <c r="AI83">
        <v>1097</v>
      </c>
      <c r="AJ83">
        <v>9.1</v>
      </c>
      <c r="AK83">
        <v>8</v>
      </c>
      <c r="AL83">
        <v>836</v>
      </c>
      <c r="AM83" t="s">
        <v>398</v>
      </c>
      <c r="AN83" t="s">
        <v>545</v>
      </c>
      <c r="AO83">
        <v>2106.6619999999998</v>
      </c>
      <c r="AR83" t="s">
        <v>119</v>
      </c>
      <c r="AS83" t="s">
        <v>120</v>
      </c>
      <c r="AT83" t="s">
        <v>222</v>
      </c>
      <c r="AU83" t="s">
        <v>397</v>
      </c>
      <c r="AV83" t="s">
        <v>48</v>
      </c>
      <c r="AW83">
        <v>1</v>
      </c>
      <c r="BB83">
        <v>0.94599999999999995</v>
      </c>
      <c r="BC83" t="s">
        <v>68</v>
      </c>
      <c r="BF83" t="s">
        <v>119</v>
      </c>
      <c r="BG83" t="s">
        <v>120</v>
      </c>
      <c r="BH83" t="s">
        <v>397</v>
      </c>
      <c r="BI83">
        <v>7127</v>
      </c>
      <c r="BJ83">
        <v>1</v>
      </c>
      <c r="BK83" t="s">
        <v>222</v>
      </c>
      <c r="BL83" t="s">
        <v>176</v>
      </c>
      <c r="BM83">
        <v>0.94599999999999995</v>
      </c>
      <c r="BN83" t="s">
        <v>68</v>
      </c>
      <c r="BO83" t="s">
        <v>251</v>
      </c>
      <c r="BP83">
        <v>2106.6619999999998</v>
      </c>
    </row>
    <row r="84" spans="1:68" ht="16.5" x14ac:dyDescent="0.25">
      <c r="A84" s="277" t="str">
        <f t="shared" si="36"/>
        <v>미추홀교통</v>
      </c>
      <c r="B84" s="110" t="str">
        <f t="shared" si="37"/>
        <v>조규봉</v>
      </c>
      <c r="C84" s="111" t="str">
        <f t="shared" si="38"/>
        <v>F</v>
      </c>
      <c r="D84" s="112">
        <f t="shared" si="39"/>
        <v>0.70923076923076922</v>
      </c>
      <c r="E84" s="113">
        <f t="shared" si="40"/>
        <v>3248</v>
      </c>
      <c r="F84" s="114" t="str">
        <f t="shared" si="41"/>
        <v>75</v>
      </c>
      <c r="G84" s="115" t="str">
        <f t="shared" si="42"/>
        <v>70바2846</v>
      </c>
      <c r="H84" s="116">
        <f t="shared" si="43"/>
        <v>1</v>
      </c>
      <c r="I84" s="117">
        <f t="shared" si="44"/>
        <v>811.04200000000003</v>
      </c>
      <c r="J84" s="118">
        <f t="shared" si="45"/>
        <v>5.5742851665580018E-2</v>
      </c>
      <c r="K84" s="118">
        <f t="shared" si="46"/>
        <v>0.38340000535648189</v>
      </c>
      <c r="L84" s="118">
        <f t="shared" si="47"/>
        <v>0.15288973937231365</v>
      </c>
      <c r="M84" s="119">
        <f t="shared" si="48"/>
        <v>12.031000000000001</v>
      </c>
      <c r="N84" s="120">
        <f t="shared" si="49"/>
        <v>0</v>
      </c>
      <c r="O84" s="120">
        <f t="shared" si="50"/>
        <v>1.9727708306104985</v>
      </c>
      <c r="P84" s="233">
        <f t="shared" si="51"/>
        <v>12</v>
      </c>
      <c r="Q84" s="234">
        <f t="shared" si="52"/>
        <v>0</v>
      </c>
      <c r="R84" s="234">
        <f t="shared" si="53"/>
        <v>16</v>
      </c>
      <c r="T84">
        <v>511</v>
      </c>
      <c r="U84">
        <v>3248</v>
      </c>
      <c r="V84" t="s">
        <v>399</v>
      </c>
      <c r="W84">
        <v>811.04200000000003</v>
      </c>
      <c r="X84">
        <v>439.92</v>
      </c>
      <c r="Y84">
        <v>1.8440000000000001</v>
      </c>
      <c r="Z84">
        <v>12.031000000000001</v>
      </c>
      <c r="AA84">
        <v>54.401378999999999</v>
      </c>
      <c r="AB84">
        <v>3.0324879999999999</v>
      </c>
      <c r="AC84">
        <v>20.857489000000001</v>
      </c>
      <c r="AD84" s="1">
        <v>124</v>
      </c>
      <c r="AE84">
        <v>0</v>
      </c>
      <c r="AF84">
        <v>16</v>
      </c>
      <c r="AG84">
        <v>86</v>
      </c>
      <c r="AH84">
        <v>14.908481999999999</v>
      </c>
      <c r="AI84">
        <v>45.2</v>
      </c>
      <c r="AJ84">
        <v>0</v>
      </c>
      <c r="AK84">
        <v>12</v>
      </c>
      <c r="AL84">
        <v>7569</v>
      </c>
      <c r="AM84" t="s">
        <v>400</v>
      </c>
      <c r="AN84" t="s">
        <v>546</v>
      </c>
      <c r="AO84">
        <v>811.04200000000003</v>
      </c>
      <c r="AR84" t="s">
        <v>119</v>
      </c>
      <c r="AS84" t="s">
        <v>121</v>
      </c>
      <c r="AT84" t="s">
        <v>231</v>
      </c>
      <c r="AU84" t="s">
        <v>399</v>
      </c>
      <c r="AV84" t="s">
        <v>48</v>
      </c>
      <c r="AW84">
        <v>1</v>
      </c>
      <c r="BB84">
        <v>0.70923076923076922</v>
      </c>
      <c r="BC84" t="s">
        <v>70</v>
      </c>
      <c r="BF84" t="s">
        <v>119</v>
      </c>
      <c r="BG84" t="s">
        <v>121</v>
      </c>
      <c r="BH84" t="s">
        <v>399</v>
      </c>
      <c r="BI84">
        <v>3248</v>
      </c>
      <c r="BJ84">
        <v>1</v>
      </c>
      <c r="BK84" t="s">
        <v>231</v>
      </c>
      <c r="BL84" t="s">
        <v>176</v>
      </c>
      <c r="BM84">
        <v>0.70923076923076922</v>
      </c>
      <c r="BN84" t="s">
        <v>70</v>
      </c>
      <c r="BO84" t="s">
        <v>189</v>
      </c>
      <c r="BP84">
        <v>811.04200000000003</v>
      </c>
    </row>
    <row r="85" spans="1:68" ht="16.5" x14ac:dyDescent="0.25">
      <c r="A85" s="276" t="str">
        <f t="shared" si="36"/>
        <v>미추홀교통</v>
      </c>
      <c r="B85" s="126" t="str">
        <f t="shared" si="37"/>
        <v>조성기</v>
      </c>
      <c r="C85" s="127" t="str">
        <f t="shared" si="38"/>
        <v>F</v>
      </c>
      <c r="D85" s="128">
        <f t="shared" si="39"/>
        <v>0.79199999999999993</v>
      </c>
      <c r="E85" s="129">
        <f t="shared" si="40"/>
        <v>160</v>
      </c>
      <c r="F85" s="130" t="str">
        <f t="shared" si="41"/>
        <v>76</v>
      </c>
      <c r="G85" s="131" t="str">
        <f t="shared" si="42"/>
        <v>70바2692</v>
      </c>
      <c r="H85" s="132">
        <f t="shared" si="43"/>
        <v>1</v>
      </c>
      <c r="I85" s="133">
        <f t="shared" si="44"/>
        <v>2345.078</v>
      </c>
      <c r="J85" s="134">
        <f t="shared" si="45"/>
        <v>2.1932186758350909E-2</v>
      </c>
      <c r="K85" s="134">
        <f t="shared" si="46"/>
        <v>0.28034306026208433</v>
      </c>
      <c r="L85" s="134">
        <f t="shared" si="47"/>
        <v>0.3117167104889475</v>
      </c>
      <c r="M85" s="135">
        <f t="shared" si="48"/>
        <v>8.548</v>
      </c>
      <c r="N85" s="136">
        <f t="shared" si="49"/>
        <v>0.6396375728227377</v>
      </c>
      <c r="O85" s="136">
        <f t="shared" si="50"/>
        <v>6.0125931845337339</v>
      </c>
      <c r="P85" s="231">
        <f t="shared" si="51"/>
        <v>6</v>
      </c>
      <c r="Q85" s="232">
        <f t="shared" si="52"/>
        <v>15</v>
      </c>
      <c r="R85" s="232">
        <f t="shared" si="53"/>
        <v>141</v>
      </c>
      <c r="T85">
        <v>511</v>
      </c>
      <c r="U85">
        <v>160</v>
      </c>
      <c r="V85" t="s">
        <v>401</v>
      </c>
      <c r="W85">
        <v>2345.078</v>
      </c>
      <c r="X85">
        <v>986.98500000000001</v>
      </c>
      <c r="Y85">
        <v>2.3759999999999999</v>
      </c>
      <c r="Z85">
        <v>8.548</v>
      </c>
      <c r="AA85">
        <v>147.39661100000001</v>
      </c>
      <c r="AB85">
        <v>3.2327300000000001</v>
      </c>
      <c r="AC85">
        <v>41.321617000000003</v>
      </c>
      <c r="AD85" s="1">
        <v>731</v>
      </c>
      <c r="AE85">
        <v>15</v>
      </c>
      <c r="AF85">
        <v>141</v>
      </c>
      <c r="AG85">
        <v>76</v>
      </c>
      <c r="AH85">
        <v>15.909985000000001</v>
      </c>
      <c r="AI85">
        <v>359.1</v>
      </c>
      <c r="AJ85">
        <v>0</v>
      </c>
      <c r="AK85">
        <v>6</v>
      </c>
      <c r="AL85">
        <v>545</v>
      </c>
      <c r="AM85" t="s">
        <v>402</v>
      </c>
      <c r="AN85" t="s">
        <v>547</v>
      </c>
      <c r="AO85">
        <v>2345.078</v>
      </c>
      <c r="AR85" t="s">
        <v>119</v>
      </c>
      <c r="AS85" t="s">
        <v>122</v>
      </c>
      <c r="AT85" t="s">
        <v>244</v>
      </c>
      <c r="AU85" t="s">
        <v>401</v>
      </c>
      <c r="AV85" t="s">
        <v>48</v>
      </c>
      <c r="AW85">
        <v>1</v>
      </c>
      <c r="BB85">
        <v>0.79199999999999993</v>
      </c>
      <c r="BC85" t="s">
        <v>70</v>
      </c>
      <c r="BF85" t="s">
        <v>119</v>
      </c>
      <c r="BG85" t="s">
        <v>122</v>
      </c>
      <c r="BH85" t="s">
        <v>401</v>
      </c>
      <c r="BI85">
        <v>160</v>
      </c>
      <c r="BJ85">
        <v>1</v>
      </c>
      <c r="BK85" t="s">
        <v>244</v>
      </c>
      <c r="BL85" t="s">
        <v>176</v>
      </c>
      <c r="BM85">
        <v>0.79199999999999993</v>
      </c>
      <c r="BN85" t="s">
        <v>70</v>
      </c>
      <c r="BO85" t="s">
        <v>189</v>
      </c>
      <c r="BP85">
        <v>2345.078</v>
      </c>
    </row>
    <row r="86" spans="1:68" ht="16.5" x14ac:dyDescent="0.25">
      <c r="A86" s="277" t="str">
        <f t="shared" si="36"/>
        <v>미추홀교통</v>
      </c>
      <c r="B86" s="110" t="str">
        <f t="shared" si="37"/>
        <v>조영기</v>
      </c>
      <c r="C86" s="111" t="str">
        <f t="shared" si="38"/>
        <v>B</v>
      </c>
      <c r="D86" s="112">
        <f t="shared" si="39"/>
        <v>0.92300000000000004</v>
      </c>
      <c r="E86" s="113">
        <f t="shared" si="40"/>
        <v>8573</v>
      </c>
      <c r="F86" s="114" t="str">
        <f t="shared" si="41"/>
        <v>12</v>
      </c>
      <c r="G86" s="115" t="str">
        <f t="shared" si="42"/>
        <v>70바2761</v>
      </c>
      <c r="H86" s="116">
        <f t="shared" si="43"/>
        <v>1</v>
      </c>
      <c r="I86" s="117">
        <f t="shared" si="44"/>
        <v>1674.4490000000001</v>
      </c>
      <c r="J86" s="118">
        <f t="shared" si="45"/>
        <v>1.3190861094978554E-2</v>
      </c>
      <c r="K86" s="118">
        <f t="shared" si="46"/>
        <v>0.35077068571730968</v>
      </c>
      <c r="L86" s="118">
        <f t="shared" si="47"/>
        <v>0.17319130054125267</v>
      </c>
      <c r="M86" s="119">
        <f t="shared" si="48"/>
        <v>11.712</v>
      </c>
      <c r="N86" s="120">
        <f t="shared" si="49"/>
        <v>0.11944227623534667</v>
      </c>
      <c r="O86" s="120">
        <f t="shared" si="50"/>
        <v>6.2109983642380264</v>
      </c>
      <c r="P86" s="233">
        <f t="shared" si="51"/>
        <v>0</v>
      </c>
      <c r="Q86" s="234">
        <f t="shared" si="52"/>
        <v>2</v>
      </c>
      <c r="R86" s="234">
        <f t="shared" si="53"/>
        <v>104</v>
      </c>
      <c r="T86">
        <v>511</v>
      </c>
      <c r="U86">
        <v>8573</v>
      </c>
      <c r="V86" t="s">
        <v>403</v>
      </c>
      <c r="W86">
        <v>1674.4490000000001</v>
      </c>
      <c r="X86">
        <v>907.08699999999999</v>
      </c>
      <c r="Y86">
        <v>1.8460000000000001</v>
      </c>
      <c r="Z86">
        <v>11.712</v>
      </c>
      <c r="AA86">
        <v>98.319130999999999</v>
      </c>
      <c r="AB86">
        <v>1.2969139999999999</v>
      </c>
      <c r="AC86">
        <v>34.487468999999997</v>
      </c>
      <c r="AD86" s="1">
        <v>290</v>
      </c>
      <c r="AE86">
        <v>2</v>
      </c>
      <c r="AF86">
        <v>104</v>
      </c>
      <c r="AG86">
        <v>77</v>
      </c>
      <c r="AH86">
        <v>17.030754000000002</v>
      </c>
      <c r="AI86">
        <v>456.7</v>
      </c>
      <c r="AJ86">
        <v>0</v>
      </c>
      <c r="AK86">
        <v>0</v>
      </c>
      <c r="AL86">
        <v>0</v>
      </c>
      <c r="AM86" t="s">
        <v>404</v>
      </c>
      <c r="AN86" t="s">
        <v>548</v>
      </c>
      <c r="AO86">
        <v>1674.4490000000001</v>
      </c>
      <c r="AR86" t="s">
        <v>119</v>
      </c>
      <c r="AS86" t="s">
        <v>120</v>
      </c>
      <c r="AT86" t="s">
        <v>220</v>
      </c>
      <c r="AU86" t="s">
        <v>403</v>
      </c>
      <c r="AV86" t="s">
        <v>48</v>
      </c>
      <c r="AW86">
        <v>1</v>
      </c>
      <c r="BB86">
        <v>0.92300000000000004</v>
      </c>
      <c r="BC86" t="s">
        <v>68</v>
      </c>
      <c r="BF86" t="s">
        <v>119</v>
      </c>
      <c r="BG86" t="s">
        <v>120</v>
      </c>
      <c r="BH86" t="s">
        <v>403</v>
      </c>
      <c r="BI86">
        <v>8573</v>
      </c>
      <c r="BJ86">
        <v>1</v>
      </c>
      <c r="BK86" t="s">
        <v>220</v>
      </c>
      <c r="BL86" t="s">
        <v>176</v>
      </c>
      <c r="BM86">
        <v>0.92300000000000004</v>
      </c>
      <c r="BN86" t="s">
        <v>68</v>
      </c>
      <c r="BO86" t="s">
        <v>251</v>
      </c>
      <c r="BP86">
        <v>1674.4490000000001</v>
      </c>
    </row>
    <row r="87" spans="1:68" ht="16.5" x14ac:dyDescent="0.25">
      <c r="A87" s="276" t="str">
        <f t="shared" si="36"/>
        <v>미추홀교통</v>
      </c>
      <c r="B87" s="126" t="str">
        <f t="shared" si="37"/>
        <v>조한표</v>
      </c>
      <c r="C87" s="127" t="str">
        <f t="shared" si="38"/>
        <v>C</v>
      </c>
      <c r="D87" s="128">
        <f t="shared" si="39"/>
        <v>0.872</v>
      </c>
      <c r="E87" s="129">
        <f t="shared" si="40"/>
        <v>2176</v>
      </c>
      <c r="F87" s="130" t="str">
        <f t="shared" si="41"/>
        <v>12</v>
      </c>
      <c r="G87" s="131" t="str">
        <f t="shared" si="42"/>
        <v>70바2601</v>
      </c>
      <c r="H87" s="132">
        <f t="shared" si="43"/>
        <v>1</v>
      </c>
      <c r="I87" s="133">
        <f t="shared" si="44"/>
        <v>2278.998</v>
      </c>
      <c r="J87" s="134">
        <f t="shared" si="45"/>
        <v>1.367259875882215E-2</v>
      </c>
      <c r="K87" s="134">
        <f t="shared" si="46"/>
        <v>0.3718553672937962</v>
      </c>
      <c r="L87" s="134">
        <f t="shared" si="47"/>
        <v>0.21018008791582968</v>
      </c>
      <c r="M87" s="135">
        <f t="shared" si="48"/>
        <v>13.032999999999999</v>
      </c>
      <c r="N87" s="136">
        <f t="shared" si="49"/>
        <v>8.7757865518091727E-2</v>
      </c>
      <c r="O87" s="136">
        <f t="shared" si="50"/>
        <v>23.255834362294305</v>
      </c>
      <c r="P87" s="231">
        <f t="shared" si="51"/>
        <v>44</v>
      </c>
      <c r="Q87" s="232">
        <f t="shared" si="52"/>
        <v>2</v>
      </c>
      <c r="R87" s="232">
        <f t="shared" si="53"/>
        <v>530</v>
      </c>
      <c r="T87">
        <v>511</v>
      </c>
      <c r="U87">
        <v>2176</v>
      </c>
      <c r="V87" t="s">
        <v>405</v>
      </c>
      <c r="W87">
        <v>2278.998</v>
      </c>
      <c r="X87">
        <v>1307.1210000000001</v>
      </c>
      <c r="Y87">
        <v>1.744</v>
      </c>
      <c r="Z87">
        <v>13.032999999999999</v>
      </c>
      <c r="AA87">
        <v>146.51969500000001</v>
      </c>
      <c r="AB87">
        <v>2.0033050000000001</v>
      </c>
      <c r="AC87">
        <v>54.484135000000002</v>
      </c>
      <c r="AD87" s="1">
        <v>479</v>
      </c>
      <c r="AE87">
        <v>2</v>
      </c>
      <c r="AF87">
        <v>530</v>
      </c>
      <c r="AG87">
        <v>71</v>
      </c>
      <c r="AH87">
        <v>15.554209</v>
      </c>
      <c r="AI87">
        <v>1344.3</v>
      </c>
      <c r="AJ87">
        <v>0</v>
      </c>
      <c r="AK87">
        <v>44</v>
      </c>
      <c r="AL87">
        <v>10466</v>
      </c>
      <c r="AM87" t="s">
        <v>406</v>
      </c>
      <c r="AN87" t="s">
        <v>549</v>
      </c>
      <c r="AO87">
        <v>2278.998</v>
      </c>
      <c r="AR87" t="s">
        <v>119</v>
      </c>
      <c r="AS87" t="s">
        <v>120</v>
      </c>
      <c r="AT87" t="s">
        <v>202</v>
      </c>
      <c r="AU87" t="s">
        <v>405</v>
      </c>
      <c r="AV87" t="s">
        <v>48</v>
      </c>
      <c r="AW87">
        <v>1</v>
      </c>
      <c r="BB87">
        <v>0.872</v>
      </c>
      <c r="BC87" t="s">
        <v>69</v>
      </c>
      <c r="BF87" t="s">
        <v>119</v>
      </c>
      <c r="BG87" t="s">
        <v>120</v>
      </c>
      <c r="BH87" t="s">
        <v>405</v>
      </c>
      <c r="BI87">
        <v>2176</v>
      </c>
      <c r="BJ87">
        <v>1</v>
      </c>
      <c r="BK87" t="s">
        <v>202</v>
      </c>
      <c r="BL87" t="s">
        <v>176</v>
      </c>
      <c r="BM87">
        <v>0.872</v>
      </c>
      <c r="BN87" t="s">
        <v>69</v>
      </c>
      <c r="BO87" t="s">
        <v>178</v>
      </c>
      <c r="BP87">
        <v>2278.998</v>
      </c>
    </row>
    <row r="88" spans="1:68" ht="16.5" x14ac:dyDescent="0.25">
      <c r="A88" s="277" t="str">
        <f t="shared" si="36"/>
        <v>미추홀교통</v>
      </c>
      <c r="B88" s="110" t="str">
        <f t="shared" si="37"/>
        <v>천재호</v>
      </c>
      <c r="C88" s="111" t="str">
        <f t="shared" si="38"/>
        <v>A</v>
      </c>
      <c r="D88" s="112">
        <f t="shared" si="39"/>
        <v>0.99570305561535855</v>
      </c>
      <c r="E88" s="113">
        <f t="shared" si="40"/>
        <v>6234</v>
      </c>
      <c r="F88" s="114" t="str">
        <f t="shared" si="41"/>
        <v>12</v>
      </c>
      <c r="G88" s="115" t="str">
        <f t="shared" si="42"/>
        <v>70바2617</v>
      </c>
      <c r="H88" s="116">
        <f t="shared" si="43"/>
        <v>6</v>
      </c>
      <c r="I88" s="117">
        <f t="shared" si="44"/>
        <v>994.00599999999997</v>
      </c>
      <c r="J88" s="118">
        <f t="shared" si="45"/>
        <v>1.5349264390134811E-2</v>
      </c>
      <c r="K88" s="118">
        <f t="shared" si="46"/>
        <v>0.32548797647197231</v>
      </c>
      <c r="L88" s="118">
        <f t="shared" si="47"/>
        <v>0.11770552692840888</v>
      </c>
      <c r="M88" s="119">
        <f t="shared" si="48"/>
        <v>8.8940000000000001</v>
      </c>
      <c r="N88" s="120">
        <f t="shared" si="49"/>
        <v>0.2012060289374511</v>
      </c>
      <c r="O88" s="120">
        <f t="shared" si="50"/>
        <v>15.492864228183734</v>
      </c>
      <c r="P88" s="233">
        <f t="shared" si="51"/>
        <v>0</v>
      </c>
      <c r="Q88" s="234">
        <f t="shared" si="52"/>
        <v>2</v>
      </c>
      <c r="R88" s="234">
        <f t="shared" si="53"/>
        <v>154</v>
      </c>
      <c r="T88">
        <v>511</v>
      </c>
      <c r="U88">
        <v>6234</v>
      </c>
      <c r="V88" t="s">
        <v>407</v>
      </c>
      <c r="W88">
        <v>994.00599999999997</v>
      </c>
      <c r="X88">
        <v>502.15199999999999</v>
      </c>
      <c r="Y88">
        <v>1.9790000000000001</v>
      </c>
      <c r="Z88">
        <v>8.8940000000000001</v>
      </c>
      <c r="AA88">
        <v>61.420532999999999</v>
      </c>
      <c r="AB88">
        <v>0.94276000000000004</v>
      </c>
      <c r="AC88">
        <v>19.991644999999998</v>
      </c>
      <c r="AD88" s="1">
        <v>117</v>
      </c>
      <c r="AE88">
        <v>2</v>
      </c>
      <c r="AF88">
        <v>154</v>
      </c>
      <c r="AG88">
        <v>70</v>
      </c>
      <c r="AH88">
        <v>16.183610000000002</v>
      </c>
      <c r="AI88">
        <v>117.1</v>
      </c>
      <c r="AJ88">
        <v>0</v>
      </c>
      <c r="AK88">
        <v>0</v>
      </c>
      <c r="AL88">
        <v>0</v>
      </c>
      <c r="AM88" t="s">
        <v>408</v>
      </c>
      <c r="AN88" t="s">
        <v>550</v>
      </c>
      <c r="AO88">
        <v>229.38</v>
      </c>
      <c r="AR88" t="s">
        <v>119</v>
      </c>
      <c r="AS88" t="s">
        <v>120</v>
      </c>
      <c r="AT88" t="s">
        <v>204</v>
      </c>
      <c r="AU88" t="s">
        <v>407</v>
      </c>
      <c r="AV88" t="s">
        <v>48</v>
      </c>
      <c r="AW88">
        <v>6</v>
      </c>
      <c r="BB88">
        <v>0.99570305561535855</v>
      </c>
      <c r="BC88" t="s">
        <v>66</v>
      </c>
      <c r="BF88" t="s">
        <v>119</v>
      </c>
      <c r="BG88" t="s">
        <v>120</v>
      </c>
      <c r="BH88" t="s">
        <v>407</v>
      </c>
      <c r="BI88">
        <v>6234</v>
      </c>
      <c r="BJ88">
        <v>6</v>
      </c>
      <c r="BK88" t="s">
        <v>204</v>
      </c>
      <c r="BL88" t="s">
        <v>200</v>
      </c>
      <c r="BM88">
        <v>0.99570305561535855</v>
      </c>
      <c r="BN88" t="s">
        <v>66</v>
      </c>
      <c r="BO88" t="s">
        <v>179</v>
      </c>
      <c r="BP88">
        <v>994.00599999999997</v>
      </c>
    </row>
    <row r="89" spans="1:68" ht="16.5" x14ac:dyDescent="0.25">
      <c r="A89" s="276" t="str">
        <f t="shared" ref="A89:A100" si="54">BF89</f>
        <v>미추홀교통</v>
      </c>
      <c r="B89" s="126" t="str">
        <f t="shared" ref="B89:B100" si="55">BH89</f>
        <v>최경현</v>
      </c>
      <c r="C89" s="127" t="str">
        <f t="shared" ref="C89:C100" si="56">BN89</f>
        <v>B</v>
      </c>
      <c r="D89" s="128">
        <f t="shared" ref="D89:D100" si="57">BM89</f>
        <v>0.90500000000000003</v>
      </c>
      <c r="E89" s="129">
        <f t="shared" ref="E89:E100" si="58">U89</f>
        <v>589</v>
      </c>
      <c r="F89" s="130" t="str">
        <f t="shared" ref="F89:F100" si="59">BG89</f>
        <v>12</v>
      </c>
      <c r="G89" s="131" t="str">
        <f t="shared" ref="G89:G100" si="60">BK89</f>
        <v>70바2624</v>
      </c>
      <c r="H89" s="132">
        <f t="shared" ref="H89:H100" si="61">BJ89</f>
        <v>1</v>
      </c>
      <c r="I89" s="133">
        <f t="shared" ref="I89:I100" si="62">BP89</f>
        <v>1589.67</v>
      </c>
      <c r="J89" s="134">
        <f t="shared" ref="J89:J100" si="63">AB89/AA89</f>
        <v>4.6698880160358155E-3</v>
      </c>
      <c r="K89" s="134">
        <f t="shared" ref="K89:K100" si="64">AC89/AA89</f>
        <v>0.30039093322981386</v>
      </c>
      <c r="L89" s="134">
        <f t="shared" ref="L89:L100" si="65">AD89/I89</f>
        <v>0.14845848509439066</v>
      </c>
      <c r="M89" s="135">
        <f t="shared" ref="M89:M100" si="66">Z89</f>
        <v>10.045999999999999</v>
      </c>
      <c r="N89" s="136">
        <f t="shared" ref="N89:N100" si="67">AE89*100/W89</f>
        <v>0.2516245510074418</v>
      </c>
      <c r="O89" s="136">
        <f t="shared" ref="O89:O100" si="68">AF89*100/W89</f>
        <v>2.8307761988337199</v>
      </c>
      <c r="P89" s="231">
        <f t="shared" ref="P89:P100" si="69">AK89</f>
        <v>0</v>
      </c>
      <c r="Q89" s="232">
        <f t="shared" ref="Q89:Q100" si="70">AE89</f>
        <v>4</v>
      </c>
      <c r="R89" s="232">
        <f t="shared" ref="R89:R100" si="71">AF89</f>
        <v>45</v>
      </c>
      <c r="T89">
        <v>511</v>
      </c>
      <c r="U89">
        <v>589</v>
      </c>
      <c r="V89" t="s">
        <v>409</v>
      </c>
      <c r="W89">
        <v>1589.67</v>
      </c>
      <c r="X89">
        <v>878.38400000000001</v>
      </c>
      <c r="Y89">
        <v>1.81</v>
      </c>
      <c r="Z89">
        <v>10.045999999999999</v>
      </c>
      <c r="AA89">
        <v>95.641908000000001</v>
      </c>
      <c r="AB89">
        <v>0.44663700000000001</v>
      </c>
      <c r="AC89">
        <v>28.729962</v>
      </c>
      <c r="AD89" s="1">
        <v>236</v>
      </c>
      <c r="AE89">
        <v>4</v>
      </c>
      <c r="AF89">
        <v>45</v>
      </c>
      <c r="AG89">
        <v>86</v>
      </c>
      <c r="AH89">
        <v>16.621061000000001</v>
      </c>
      <c r="AI89">
        <v>546.70000000000005</v>
      </c>
      <c r="AJ89">
        <v>7.3</v>
      </c>
      <c r="AK89">
        <v>0</v>
      </c>
      <c r="AL89">
        <v>0</v>
      </c>
      <c r="AM89" t="s">
        <v>410</v>
      </c>
      <c r="AN89" t="s">
        <v>551</v>
      </c>
      <c r="AO89">
        <v>1589.67</v>
      </c>
      <c r="AR89" t="s">
        <v>119</v>
      </c>
      <c r="AS89" t="s">
        <v>120</v>
      </c>
      <c r="AT89" t="s">
        <v>206</v>
      </c>
      <c r="AU89" t="s">
        <v>409</v>
      </c>
      <c r="AV89" t="s">
        <v>48</v>
      </c>
      <c r="AW89">
        <v>1</v>
      </c>
      <c r="BB89">
        <v>0.90500000000000003</v>
      </c>
      <c r="BC89" t="s">
        <v>68</v>
      </c>
      <c r="BF89" t="s">
        <v>119</v>
      </c>
      <c r="BG89" t="s">
        <v>120</v>
      </c>
      <c r="BH89" t="s">
        <v>409</v>
      </c>
      <c r="BI89">
        <v>589</v>
      </c>
      <c r="BJ89">
        <v>1</v>
      </c>
      <c r="BK89" t="s">
        <v>206</v>
      </c>
      <c r="BL89" t="s">
        <v>176</v>
      </c>
      <c r="BM89">
        <v>0.90500000000000003</v>
      </c>
      <c r="BN89" t="s">
        <v>68</v>
      </c>
      <c r="BO89" t="s">
        <v>251</v>
      </c>
      <c r="BP89">
        <v>1589.67</v>
      </c>
    </row>
    <row r="90" spans="1:68" ht="16.5" x14ac:dyDescent="0.25">
      <c r="A90" s="277" t="str">
        <f t="shared" si="54"/>
        <v>미추홀교통</v>
      </c>
      <c r="B90" s="110" t="str">
        <f t="shared" si="55"/>
        <v>최근배</v>
      </c>
      <c r="C90" s="111" t="str">
        <f t="shared" si="56"/>
        <v>D</v>
      </c>
      <c r="D90" s="112">
        <f t="shared" si="57"/>
        <v>0.82580667846355926</v>
      </c>
      <c r="E90" s="113">
        <f t="shared" si="58"/>
        <v>2343</v>
      </c>
      <c r="F90" s="114" t="str">
        <f t="shared" si="59"/>
        <v>75</v>
      </c>
      <c r="G90" s="115" t="str">
        <f t="shared" si="60"/>
        <v>70바2756</v>
      </c>
      <c r="H90" s="116">
        <f t="shared" si="61"/>
        <v>4</v>
      </c>
      <c r="I90" s="117">
        <f t="shared" si="62"/>
        <v>477.35299999999995</v>
      </c>
      <c r="J90" s="118">
        <f t="shared" si="63"/>
        <v>3.8346061672836045E-2</v>
      </c>
      <c r="K90" s="118">
        <f t="shared" si="64"/>
        <v>0.35083733652867505</v>
      </c>
      <c r="L90" s="118">
        <f t="shared" si="65"/>
        <v>0.20320391827431694</v>
      </c>
      <c r="M90" s="119">
        <f t="shared" si="66"/>
        <v>9.7319999999999993</v>
      </c>
      <c r="N90" s="120">
        <f t="shared" si="67"/>
        <v>0</v>
      </c>
      <c r="O90" s="120">
        <f t="shared" si="68"/>
        <v>6.9131229928375859</v>
      </c>
      <c r="P90" s="233">
        <f t="shared" si="69"/>
        <v>11</v>
      </c>
      <c r="Q90" s="234">
        <f t="shared" si="70"/>
        <v>0</v>
      </c>
      <c r="R90" s="234">
        <f t="shared" si="71"/>
        <v>33</v>
      </c>
      <c r="T90">
        <v>511</v>
      </c>
      <c r="U90">
        <v>2343</v>
      </c>
      <c r="V90" t="s">
        <v>411</v>
      </c>
      <c r="W90">
        <v>477.35300000000001</v>
      </c>
      <c r="X90">
        <v>222.78700000000001</v>
      </c>
      <c r="Y90">
        <v>2.1429999999999998</v>
      </c>
      <c r="Z90">
        <v>9.7319999999999993</v>
      </c>
      <c r="AA90">
        <v>29.569711999999999</v>
      </c>
      <c r="AB90">
        <v>1.1338820000000001</v>
      </c>
      <c r="AC90">
        <v>10.374159000000001</v>
      </c>
      <c r="AD90" s="1">
        <v>97</v>
      </c>
      <c r="AE90">
        <v>0</v>
      </c>
      <c r="AF90">
        <v>33</v>
      </c>
      <c r="AG90">
        <v>67</v>
      </c>
      <c r="AH90">
        <v>16.143308999999999</v>
      </c>
      <c r="AI90">
        <v>14.2</v>
      </c>
      <c r="AJ90">
        <v>0</v>
      </c>
      <c r="AK90">
        <v>11</v>
      </c>
      <c r="AL90">
        <v>1463</v>
      </c>
      <c r="AM90" t="s">
        <v>412</v>
      </c>
      <c r="AN90" t="s">
        <v>552</v>
      </c>
      <c r="AO90">
        <v>168.93799999999999</v>
      </c>
      <c r="AR90" t="s">
        <v>119</v>
      </c>
      <c r="AS90" t="s">
        <v>121</v>
      </c>
      <c r="AT90" t="s">
        <v>225</v>
      </c>
      <c r="AU90" t="s">
        <v>411</v>
      </c>
      <c r="AV90" t="s">
        <v>48</v>
      </c>
      <c r="AW90">
        <v>4</v>
      </c>
      <c r="BB90">
        <v>0.82580667846355926</v>
      </c>
      <c r="BC90" t="s">
        <v>67</v>
      </c>
      <c r="BF90" t="s">
        <v>119</v>
      </c>
      <c r="BG90" t="s">
        <v>121</v>
      </c>
      <c r="BH90" t="s">
        <v>411</v>
      </c>
      <c r="BI90">
        <v>2343</v>
      </c>
      <c r="BJ90">
        <v>4</v>
      </c>
      <c r="BK90" t="s">
        <v>225</v>
      </c>
      <c r="BL90" t="s">
        <v>233</v>
      </c>
      <c r="BM90">
        <v>0.82580667846355926</v>
      </c>
      <c r="BN90" t="s">
        <v>67</v>
      </c>
      <c r="BO90" t="s">
        <v>180</v>
      </c>
      <c r="BP90">
        <v>477.35299999999995</v>
      </c>
    </row>
    <row r="91" spans="1:68" ht="16.5" x14ac:dyDescent="0.25">
      <c r="A91" s="276" t="str">
        <f t="shared" si="54"/>
        <v>미추홀교통</v>
      </c>
      <c r="B91" s="126" t="str">
        <f t="shared" si="55"/>
        <v>최민준</v>
      </c>
      <c r="C91" s="127" t="str">
        <f t="shared" si="56"/>
        <v>A</v>
      </c>
      <c r="D91" s="128">
        <f t="shared" si="57"/>
        <v>0.99665391208946985</v>
      </c>
      <c r="E91" s="129">
        <f t="shared" si="58"/>
        <v>1049</v>
      </c>
      <c r="F91" s="130" t="str">
        <f t="shared" si="59"/>
        <v>12</v>
      </c>
      <c r="G91" s="131" t="str">
        <f t="shared" si="60"/>
        <v>70바2784</v>
      </c>
      <c r="H91" s="132">
        <f t="shared" si="61"/>
        <v>2</v>
      </c>
      <c r="I91" s="133">
        <f t="shared" si="62"/>
        <v>1354.4680000000001</v>
      </c>
      <c r="J91" s="134">
        <f t="shared" si="63"/>
        <v>7.5898799538662905E-3</v>
      </c>
      <c r="K91" s="134">
        <f t="shared" si="64"/>
        <v>0.28746201113983316</v>
      </c>
      <c r="L91" s="134">
        <f t="shared" si="65"/>
        <v>4.9465915769143304E-2</v>
      </c>
      <c r="M91" s="135">
        <f t="shared" si="66"/>
        <v>10.363</v>
      </c>
      <c r="N91" s="136">
        <f t="shared" si="67"/>
        <v>1.8193701340595885</v>
      </c>
      <c r="O91" s="136">
        <f t="shared" si="68"/>
        <v>14.345033749315986</v>
      </c>
      <c r="P91" s="231">
        <f t="shared" si="69"/>
        <v>0</v>
      </c>
      <c r="Q91" s="232">
        <f t="shared" si="70"/>
        <v>26</v>
      </c>
      <c r="R91" s="232">
        <f t="shared" si="71"/>
        <v>205</v>
      </c>
      <c r="T91">
        <v>511</v>
      </c>
      <c r="U91">
        <v>1049</v>
      </c>
      <c r="V91" t="s">
        <v>413</v>
      </c>
      <c r="W91">
        <v>1429.066</v>
      </c>
      <c r="X91">
        <v>713.58299999999997</v>
      </c>
      <c r="Y91">
        <v>2.0030000000000001</v>
      </c>
      <c r="Z91">
        <v>10.363</v>
      </c>
      <c r="AA91">
        <v>78.243003000000002</v>
      </c>
      <c r="AB91">
        <v>0.59385500000000002</v>
      </c>
      <c r="AC91">
        <v>22.491890999999999</v>
      </c>
      <c r="AD91" s="1">
        <v>67</v>
      </c>
      <c r="AE91">
        <v>26</v>
      </c>
      <c r="AF91">
        <v>205</v>
      </c>
      <c r="AG91">
        <v>86</v>
      </c>
      <c r="AH91">
        <v>18.264457</v>
      </c>
      <c r="AI91">
        <v>398.6</v>
      </c>
      <c r="AJ91">
        <v>1.7</v>
      </c>
      <c r="AK91">
        <v>0</v>
      </c>
      <c r="AL91">
        <v>0</v>
      </c>
      <c r="AM91" t="s">
        <v>414</v>
      </c>
      <c r="AN91" t="s">
        <v>553</v>
      </c>
      <c r="AO91">
        <v>1234.03</v>
      </c>
      <c r="AR91" t="s">
        <v>119</v>
      </c>
      <c r="AS91" t="s">
        <v>120</v>
      </c>
      <c r="AT91" t="s">
        <v>224</v>
      </c>
      <c r="AU91" t="s">
        <v>413</v>
      </c>
      <c r="AV91" t="s">
        <v>48</v>
      </c>
      <c r="AW91">
        <v>2</v>
      </c>
      <c r="BB91">
        <v>0.99665391208946985</v>
      </c>
      <c r="BC91" t="s">
        <v>66</v>
      </c>
      <c r="BF91" t="s">
        <v>119</v>
      </c>
      <c r="BG91" t="s">
        <v>120</v>
      </c>
      <c r="BH91" t="s">
        <v>413</v>
      </c>
      <c r="BI91">
        <v>1049</v>
      </c>
      <c r="BJ91">
        <v>2</v>
      </c>
      <c r="BK91" t="s">
        <v>224</v>
      </c>
      <c r="BL91" t="s">
        <v>220</v>
      </c>
      <c r="BM91">
        <v>0.99665391208946985</v>
      </c>
      <c r="BN91" t="s">
        <v>66</v>
      </c>
      <c r="BO91" t="s">
        <v>179</v>
      </c>
      <c r="BP91">
        <v>1354.4680000000001</v>
      </c>
    </row>
    <row r="92" spans="1:68" ht="16.5" x14ac:dyDescent="0.25">
      <c r="A92" s="277" t="str">
        <f t="shared" si="54"/>
        <v>미추홀교통</v>
      </c>
      <c r="B92" s="110" t="str">
        <f t="shared" si="55"/>
        <v>최병철</v>
      </c>
      <c r="C92" s="111" t="str">
        <f t="shared" si="56"/>
        <v>C</v>
      </c>
      <c r="D92" s="112">
        <f t="shared" si="57"/>
        <v>0.86450000000000005</v>
      </c>
      <c r="E92" s="113">
        <f t="shared" si="58"/>
        <v>5380</v>
      </c>
      <c r="F92" s="114" t="str">
        <f t="shared" si="59"/>
        <v>12</v>
      </c>
      <c r="G92" s="115" t="str">
        <f t="shared" si="60"/>
        <v>70바2601</v>
      </c>
      <c r="H92" s="116">
        <f t="shared" si="61"/>
        <v>1</v>
      </c>
      <c r="I92" s="117">
        <f t="shared" si="62"/>
        <v>635.755</v>
      </c>
      <c r="J92" s="118">
        <f t="shared" si="63"/>
        <v>1.1884601429959944E-2</v>
      </c>
      <c r="K92" s="118">
        <f t="shared" si="64"/>
        <v>0.34775831210004016</v>
      </c>
      <c r="L92" s="118">
        <f t="shared" si="65"/>
        <v>0.14313690022099709</v>
      </c>
      <c r="M92" s="119">
        <f t="shared" si="66"/>
        <v>15.874000000000001</v>
      </c>
      <c r="N92" s="120">
        <f t="shared" si="67"/>
        <v>0.31217660454872531</v>
      </c>
      <c r="O92" s="120">
        <f t="shared" si="68"/>
        <v>10.770092856931022</v>
      </c>
      <c r="P92" s="233">
        <f t="shared" si="69"/>
        <v>15</v>
      </c>
      <c r="Q92" s="234">
        <f t="shared" si="70"/>
        <v>2</v>
      </c>
      <c r="R92" s="234">
        <f t="shared" si="71"/>
        <v>69</v>
      </c>
      <c r="T92">
        <v>511</v>
      </c>
      <c r="U92">
        <v>5380</v>
      </c>
      <c r="V92" t="s">
        <v>415</v>
      </c>
      <c r="W92">
        <v>640.66300000000001</v>
      </c>
      <c r="X92">
        <v>370.8</v>
      </c>
      <c r="Y92">
        <v>1.728</v>
      </c>
      <c r="Z92">
        <v>15.874000000000001</v>
      </c>
      <c r="AA92">
        <v>34.918041000000002</v>
      </c>
      <c r="AB92">
        <v>0.41498699999999999</v>
      </c>
      <c r="AC92">
        <v>12.143039</v>
      </c>
      <c r="AD92" s="1">
        <v>91</v>
      </c>
      <c r="AE92">
        <v>2</v>
      </c>
      <c r="AF92">
        <v>69</v>
      </c>
      <c r="AG92">
        <v>74</v>
      </c>
      <c r="AH92">
        <v>18.347621</v>
      </c>
      <c r="AI92">
        <v>1689.6</v>
      </c>
      <c r="AJ92">
        <v>0</v>
      </c>
      <c r="AK92">
        <v>15</v>
      </c>
      <c r="AL92">
        <v>2547</v>
      </c>
      <c r="AM92" t="s">
        <v>416</v>
      </c>
      <c r="AN92" t="s">
        <v>554</v>
      </c>
      <c r="AO92">
        <v>635.755</v>
      </c>
      <c r="AR92" t="s">
        <v>119</v>
      </c>
      <c r="AS92" t="s">
        <v>120</v>
      </c>
      <c r="AT92" t="s">
        <v>202</v>
      </c>
      <c r="AU92" t="s">
        <v>415</v>
      </c>
      <c r="AV92" t="s">
        <v>48</v>
      </c>
      <c r="AW92">
        <v>1</v>
      </c>
      <c r="BB92">
        <v>0.86450000000000005</v>
      </c>
      <c r="BC92" t="s">
        <v>69</v>
      </c>
      <c r="BF92" t="s">
        <v>119</v>
      </c>
      <c r="BG92" t="s">
        <v>120</v>
      </c>
      <c r="BH92" t="s">
        <v>415</v>
      </c>
      <c r="BI92">
        <v>5380</v>
      </c>
      <c r="BJ92">
        <v>1</v>
      </c>
      <c r="BK92" t="s">
        <v>202</v>
      </c>
      <c r="BL92" t="s">
        <v>176</v>
      </c>
      <c r="BM92">
        <v>0.86450000000000005</v>
      </c>
      <c r="BN92" t="s">
        <v>69</v>
      </c>
      <c r="BO92" t="s">
        <v>178</v>
      </c>
      <c r="BP92">
        <v>635.755</v>
      </c>
    </row>
    <row r="93" spans="1:68" ht="16.5" x14ac:dyDescent="0.25">
      <c r="A93" s="276" t="str">
        <f t="shared" si="54"/>
        <v>미추홀교통</v>
      </c>
      <c r="B93" s="126" t="str">
        <f t="shared" si="55"/>
        <v>최홍경</v>
      </c>
      <c r="C93" s="127" t="str">
        <f t="shared" si="56"/>
        <v>D</v>
      </c>
      <c r="D93" s="128">
        <f t="shared" si="57"/>
        <v>0.82433333333333325</v>
      </c>
      <c r="E93" s="129">
        <f t="shared" si="58"/>
        <v>8378</v>
      </c>
      <c r="F93" s="130" t="str">
        <f t="shared" si="59"/>
        <v>76</v>
      </c>
      <c r="G93" s="131" t="str">
        <f t="shared" si="60"/>
        <v>70바2690</v>
      </c>
      <c r="H93" s="132">
        <f t="shared" si="61"/>
        <v>1</v>
      </c>
      <c r="I93" s="133">
        <f t="shared" si="62"/>
        <v>2334.7190000000001</v>
      </c>
      <c r="J93" s="134">
        <f t="shared" si="63"/>
        <v>1.4104798591732021E-2</v>
      </c>
      <c r="K93" s="134">
        <f t="shared" si="64"/>
        <v>0.2846961878728988</v>
      </c>
      <c r="L93" s="134">
        <f t="shared" si="65"/>
        <v>0.17304009604581963</v>
      </c>
      <c r="M93" s="135">
        <f t="shared" si="66"/>
        <v>7.2880000000000003</v>
      </c>
      <c r="N93" s="136">
        <f t="shared" si="67"/>
        <v>0.42831706942034564</v>
      </c>
      <c r="O93" s="136">
        <f t="shared" si="68"/>
        <v>1.8845951054495209</v>
      </c>
      <c r="P93" s="231">
        <f t="shared" si="69"/>
        <v>0</v>
      </c>
      <c r="Q93" s="232">
        <f t="shared" si="70"/>
        <v>10</v>
      </c>
      <c r="R93" s="232">
        <f t="shared" si="71"/>
        <v>44</v>
      </c>
      <c r="T93">
        <v>511</v>
      </c>
      <c r="U93">
        <v>8378</v>
      </c>
      <c r="V93" t="s">
        <v>417</v>
      </c>
      <c r="W93">
        <v>2334.7190000000001</v>
      </c>
      <c r="X93">
        <v>944.19200000000001</v>
      </c>
      <c r="Y93">
        <v>2.4729999999999999</v>
      </c>
      <c r="Z93">
        <v>7.2880000000000003</v>
      </c>
      <c r="AA93">
        <v>149.82716600000001</v>
      </c>
      <c r="AB93">
        <v>2.1132819999999999</v>
      </c>
      <c r="AC93">
        <v>42.655222999999999</v>
      </c>
      <c r="AD93" s="1">
        <v>404</v>
      </c>
      <c r="AE93">
        <v>10</v>
      </c>
      <c r="AF93">
        <v>44</v>
      </c>
      <c r="AG93">
        <v>63</v>
      </c>
      <c r="AH93">
        <v>15.582748</v>
      </c>
      <c r="AI93">
        <v>0</v>
      </c>
      <c r="AJ93">
        <v>0</v>
      </c>
      <c r="AK93">
        <v>0</v>
      </c>
      <c r="AL93">
        <v>0</v>
      </c>
      <c r="AM93" t="s">
        <v>418</v>
      </c>
      <c r="AN93" t="s">
        <v>555</v>
      </c>
      <c r="AO93">
        <v>2334.7190000000001</v>
      </c>
      <c r="AR93" t="s">
        <v>119</v>
      </c>
      <c r="AS93" t="s">
        <v>122</v>
      </c>
      <c r="AT93" t="s">
        <v>243</v>
      </c>
      <c r="AU93" t="s">
        <v>417</v>
      </c>
      <c r="AV93" t="s">
        <v>48</v>
      </c>
      <c r="AW93">
        <v>1</v>
      </c>
      <c r="BB93">
        <v>0.82433333333333325</v>
      </c>
      <c r="BC93" t="s">
        <v>67</v>
      </c>
      <c r="BF93" t="s">
        <v>119</v>
      </c>
      <c r="BG93" t="s">
        <v>122</v>
      </c>
      <c r="BH93" t="s">
        <v>417</v>
      </c>
      <c r="BI93">
        <v>8378</v>
      </c>
      <c r="BJ93">
        <v>1</v>
      </c>
      <c r="BK93" t="s">
        <v>243</v>
      </c>
      <c r="BL93" t="s">
        <v>176</v>
      </c>
      <c r="BM93">
        <v>0.82433333333333325</v>
      </c>
      <c r="BN93" t="s">
        <v>67</v>
      </c>
      <c r="BO93" t="s">
        <v>180</v>
      </c>
      <c r="BP93">
        <v>2334.7190000000001</v>
      </c>
    </row>
    <row r="94" spans="1:68" ht="16.5" x14ac:dyDescent="0.25">
      <c r="A94" s="277" t="str">
        <f t="shared" si="54"/>
        <v>미추홀교통</v>
      </c>
      <c r="B94" s="110" t="str">
        <f t="shared" si="55"/>
        <v>한기윤</v>
      </c>
      <c r="C94" s="111" t="str">
        <f t="shared" si="56"/>
        <v>B</v>
      </c>
      <c r="D94" s="112">
        <f t="shared" si="57"/>
        <v>0.9365</v>
      </c>
      <c r="E94" s="113">
        <f t="shared" si="58"/>
        <v>2424</v>
      </c>
      <c r="F94" s="114" t="str">
        <f t="shared" si="59"/>
        <v>12</v>
      </c>
      <c r="G94" s="115" t="str">
        <f t="shared" si="60"/>
        <v>70바2619</v>
      </c>
      <c r="H94" s="116">
        <f t="shared" si="61"/>
        <v>1</v>
      </c>
      <c r="I94" s="117">
        <f t="shared" si="62"/>
        <v>1102.029</v>
      </c>
      <c r="J94" s="118">
        <f t="shared" si="63"/>
        <v>4.9383894147482389E-3</v>
      </c>
      <c r="K94" s="118">
        <f t="shared" si="64"/>
        <v>0.35573931274037257</v>
      </c>
      <c r="L94" s="118">
        <f t="shared" si="65"/>
        <v>6.1704365311620657E-2</v>
      </c>
      <c r="M94" s="119">
        <f t="shared" si="66"/>
        <v>10.667999999999999</v>
      </c>
      <c r="N94" s="120">
        <f t="shared" si="67"/>
        <v>0</v>
      </c>
      <c r="O94" s="120">
        <f t="shared" si="68"/>
        <v>29.67254037779405</v>
      </c>
      <c r="P94" s="233">
        <f t="shared" si="69"/>
        <v>20</v>
      </c>
      <c r="Q94" s="234">
        <f t="shared" si="70"/>
        <v>0</v>
      </c>
      <c r="R94" s="234">
        <f t="shared" si="71"/>
        <v>327</v>
      </c>
      <c r="T94">
        <v>511</v>
      </c>
      <c r="U94">
        <v>2424</v>
      </c>
      <c r="V94" t="s">
        <v>419</v>
      </c>
      <c r="W94">
        <v>1102.029</v>
      </c>
      <c r="X94">
        <v>588.45399999999995</v>
      </c>
      <c r="Y94">
        <v>1.873</v>
      </c>
      <c r="Z94">
        <v>10.667999999999999</v>
      </c>
      <c r="AA94">
        <v>67.214423999999994</v>
      </c>
      <c r="AB94">
        <v>0.33193099999999998</v>
      </c>
      <c r="AC94">
        <v>23.910813000000001</v>
      </c>
      <c r="AD94" s="1">
        <v>68</v>
      </c>
      <c r="AE94">
        <v>0</v>
      </c>
      <c r="AF94">
        <v>327</v>
      </c>
      <c r="AG94">
        <v>87</v>
      </c>
      <c r="AH94">
        <v>16.395721000000002</v>
      </c>
      <c r="AI94">
        <v>418.2</v>
      </c>
      <c r="AJ94">
        <v>5</v>
      </c>
      <c r="AK94">
        <v>20</v>
      </c>
      <c r="AL94">
        <v>3229</v>
      </c>
      <c r="AM94" t="s">
        <v>420</v>
      </c>
      <c r="AN94" t="s">
        <v>556</v>
      </c>
      <c r="AO94">
        <v>1102.029</v>
      </c>
      <c r="AR94" t="s">
        <v>119</v>
      </c>
      <c r="AS94" t="s">
        <v>120</v>
      </c>
      <c r="AT94" t="s">
        <v>205</v>
      </c>
      <c r="AU94" t="s">
        <v>419</v>
      </c>
      <c r="AV94" t="s">
        <v>48</v>
      </c>
      <c r="AW94">
        <v>1</v>
      </c>
      <c r="BB94">
        <v>0.9365</v>
      </c>
      <c r="BC94" t="s">
        <v>68</v>
      </c>
      <c r="BF94" t="s">
        <v>119</v>
      </c>
      <c r="BG94" t="s">
        <v>120</v>
      </c>
      <c r="BH94" t="s">
        <v>419</v>
      </c>
      <c r="BI94">
        <v>2424</v>
      </c>
      <c r="BJ94">
        <v>1</v>
      </c>
      <c r="BK94" t="s">
        <v>205</v>
      </c>
      <c r="BL94" t="s">
        <v>176</v>
      </c>
      <c r="BM94">
        <v>0.9365</v>
      </c>
      <c r="BN94" t="s">
        <v>68</v>
      </c>
      <c r="BO94" t="s">
        <v>251</v>
      </c>
      <c r="BP94">
        <v>1102.029</v>
      </c>
    </row>
    <row r="95" spans="1:68" ht="16.5" x14ac:dyDescent="0.25">
      <c r="A95" s="276" t="str">
        <f t="shared" si="54"/>
        <v>미추홀교통</v>
      </c>
      <c r="B95" s="126" t="str">
        <f t="shared" si="55"/>
        <v>한명안</v>
      </c>
      <c r="C95" s="127" t="str">
        <f t="shared" si="56"/>
        <v>C</v>
      </c>
      <c r="D95" s="128">
        <f t="shared" si="57"/>
        <v>0.88076923076923075</v>
      </c>
      <c r="E95" s="129">
        <f t="shared" si="58"/>
        <v>1600</v>
      </c>
      <c r="F95" s="130" t="str">
        <f t="shared" si="59"/>
        <v>75</v>
      </c>
      <c r="G95" s="131" t="str">
        <f t="shared" si="60"/>
        <v>70바2856</v>
      </c>
      <c r="H95" s="132">
        <f t="shared" si="61"/>
        <v>1</v>
      </c>
      <c r="I95" s="133">
        <f t="shared" si="62"/>
        <v>789.01900000000001</v>
      </c>
      <c r="J95" s="134">
        <f t="shared" si="63"/>
        <v>3.1111974031438689E-2</v>
      </c>
      <c r="K95" s="134">
        <f t="shared" si="64"/>
        <v>0.38278592000728562</v>
      </c>
      <c r="L95" s="134">
        <f t="shared" si="65"/>
        <v>0.1647615583401667</v>
      </c>
      <c r="M95" s="135">
        <f t="shared" si="66"/>
        <v>12.327</v>
      </c>
      <c r="N95" s="136">
        <f t="shared" si="67"/>
        <v>0</v>
      </c>
      <c r="O95" s="136">
        <f t="shared" si="68"/>
        <v>6.4637226733450017</v>
      </c>
      <c r="P95" s="231">
        <f t="shared" si="69"/>
        <v>11</v>
      </c>
      <c r="Q95" s="232">
        <f t="shared" si="70"/>
        <v>0</v>
      </c>
      <c r="R95" s="232">
        <f t="shared" si="71"/>
        <v>51</v>
      </c>
      <c r="T95">
        <v>511</v>
      </c>
      <c r="U95">
        <v>1600</v>
      </c>
      <c r="V95" t="s">
        <v>421</v>
      </c>
      <c r="W95">
        <v>789.01900000000001</v>
      </c>
      <c r="X95">
        <v>344.495</v>
      </c>
      <c r="Y95">
        <v>2.29</v>
      </c>
      <c r="Z95">
        <v>12.327</v>
      </c>
      <c r="AA95">
        <v>47.43582</v>
      </c>
      <c r="AB95">
        <v>1.475822</v>
      </c>
      <c r="AC95">
        <v>18.157764</v>
      </c>
      <c r="AD95" s="1">
        <v>130</v>
      </c>
      <c r="AE95">
        <v>0</v>
      </c>
      <c r="AF95">
        <v>51</v>
      </c>
      <c r="AG95">
        <v>66</v>
      </c>
      <c r="AH95">
        <v>16.633400000000002</v>
      </c>
      <c r="AI95">
        <v>21.9</v>
      </c>
      <c r="AJ95">
        <v>0</v>
      </c>
      <c r="AK95">
        <v>11</v>
      </c>
      <c r="AL95">
        <v>3612</v>
      </c>
      <c r="AM95" t="s">
        <v>422</v>
      </c>
      <c r="AN95" t="s">
        <v>557</v>
      </c>
      <c r="AO95">
        <v>789.01900000000001</v>
      </c>
      <c r="AR95" t="s">
        <v>119</v>
      </c>
      <c r="AS95" t="s">
        <v>121</v>
      </c>
      <c r="AT95" t="s">
        <v>235</v>
      </c>
      <c r="AU95" t="s">
        <v>421</v>
      </c>
      <c r="AV95" t="s">
        <v>48</v>
      </c>
      <c r="AW95">
        <v>1</v>
      </c>
      <c r="BB95">
        <v>0.88076923076923075</v>
      </c>
      <c r="BC95" t="s">
        <v>69</v>
      </c>
      <c r="BF95" t="s">
        <v>119</v>
      </c>
      <c r="BG95" t="s">
        <v>121</v>
      </c>
      <c r="BH95" t="s">
        <v>421</v>
      </c>
      <c r="BI95">
        <v>1600</v>
      </c>
      <c r="BJ95">
        <v>1</v>
      </c>
      <c r="BK95" t="s">
        <v>235</v>
      </c>
      <c r="BL95" t="s">
        <v>176</v>
      </c>
      <c r="BM95">
        <v>0.88076923076923075</v>
      </c>
      <c r="BN95" t="s">
        <v>69</v>
      </c>
      <c r="BO95" t="s">
        <v>178</v>
      </c>
      <c r="BP95">
        <v>789.01900000000001</v>
      </c>
    </row>
    <row r="96" spans="1:68" ht="16.5" x14ac:dyDescent="0.25">
      <c r="A96" s="277" t="str">
        <f t="shared" si="54"/>
        <v>미추홀교통</v>
      </c>
      <c r="B96" s="110" t="str">
        <f t="shared" si="55"/>
        <v>한은규</v>
      </c>
      <c r="C96" s="111" t="str">
        <f t="shared" si="56"/>
        <v>C</v>
      </c>
      <c r="D96" s="112">
        <f t="shared" si="57"/>
        <v>0.87450000000000006</v>
      </c>
      <c r="E96" s="113">
        <f t="shared" si="58"/>
        <v>2039</v>
      </c>
      <c r="F96" s="114" t="str">
        <f t="shared" si="59"/>
        <v>12</v>
      </c>
      <c r="G96" s="115" t="str">
        <f t="shared" si="60"/>
        <v>70바2606</v>
      </c>
      <c r="H96" s="116">
        <f t="shared" si="61"/>
        <v>1</v>
      </c>
      <c r="I96" s="117">
        <f t="shared" si="62"/>
        <v>741.44299999999998</v>
      </c>
      <c r="J96" s="118">
        <f t="shared" si="63"/>
        <v>3.6692050334369057E-2</v>
      </c>
      <c r="K96" s="118">
        <f t="shared" si="64"/>
        <v>0.33081447683179832</v>
      </c>
      <c r="L96" s="118">
        <f t="shared" si="65"/>
        <v>0.1227336423703508</v>
      </c>
      <c r="M96" s="119">
        <f t="shared" si="66"/>
        <v>15.224</v>
      </c>
      <c r="N96" s="120">
        <f t="shared" si="67"/>
        <v>0.26245892517820962</v>
      </c>
      <c r="O96" s="120">
        <f t="shared" si="68"/>
        <v>24.146221116395285</v>
      </c>
      <c r="P96" s="233">
        <f t="shared" si="69"/>
        <v>5</v>
      </c>
      <c r="Q96" s="234">
        <f t="shared" si="70"/>
        <v>2</v>
      </c>
      <c r="R96" s="234">
        <f t="shared" si="71"/>
        <v>184</v>
      </c>
      <c r="T96">
        <v>511</v>
      </c>
      <c r="U96">
        <v>2039</v>
      </c>
      <c r="V96" t="s">
        <v>423</v>
      </c>
      <c r="W96">
        <v>762.024</v>
      </c>
      <c r="X96">
        <v>432.46499999999997</v>
      </c>
      <c r="Y96">
        <v>1.762</v>
      </c>
      <c r="Z96">
        <v>15.224</v>
      </c>
      <c r="AA96">
        <v>43.310526000000003</v>
      </c>
      <c r="AB96">
        <v>1.5891519999999999</v>
      </c>
      <c r="AC96">
        <v>14.327749000000001</v>
      </c>
      <c r="AD96" s="1">
        <v>91</v>
      </c>
      <c r="AE96">
        <v>2</v>
      </c>
      <c r="AF96">
        <v>184</v>
      </c>
      <c r="AG96">
        <v>82</v>
      </c>
      <c r="AH96">
        <v>17.594429000000002</v>
      </c>
      <c r="AI96">
        <v>89</v>
      </c>
      <c r="AJ96">
        <v>0</v>
      </c>
      <c r="AK96">
        <v>5</v>
      </c>
      <c r="AL96">
        <v>987</v>
      </c>
      <c r="AM96" t="s">
        <v>424</v>
      </c>
      <c r="AN96" t="s">
        <v>558</v>
      </c>
      <c r="AO96">
        <v>741.44299999999998</v>
      </c>
      <c r="AR96" t="s">
        <v>119</v>
      </c>
      <c r="AS96" t="s">
        <v>120</v>
      </c>
      <c r="AT96" t="s">
        <v>203</v>
      </c>
      <c r="AU96" t="s">
        <v>423</v>
      </c>
      <c r="AV96" t="s">
        <v>48</v>
      </c>
      <c r="AW96">
        <v>1</v>
      </c>
      <c r="BB96">
        <v>0.87450000000000006</v>
      </c>
      <c r="BC96" t="s">
        <v>69</v>
      </c>
      <c r="BF96" t="s">
        <v>119</v>
      </c>
      <c r="BG96" t="s">
        <v>120</v>
      </c>
      <c r="BH96" t="s">
        <v>423</v>
      </c>
      <c r="BI96">
        <v>2039</v>
      </c>
      <c r="BJ96">
        <v>1</v>
      </c>
      <c r="BK96" t="s">
        <v>203</v>
      </c>
      <c r="BL96" t="s">
        <v>176</v>
      </c>
      <c r="BM96">
        <v>0.87450000000000006</v>
      </c>
      <c r="BN96" t="s">
        <v>69</v>
      </c>
      <c r="BO96" t="s">
        <v>178</v>
      </c>
      <c r="BP96">
        <v>741.44299999999998</v>
      </c>
    </row>
    <row r="97" spans="1:68" ht="16.5" x14ac:dyDescent="0.25">
      <c r="A97" s="276" t="str">
        <f t="shared" si="54"/>
        <v>미추홀교통</v>
      </c>
      <c r="B97" s="126" t="str">
        <f t="shared" si="55"/>
        <v>한창건</v>
      </c>
      <c r="C97" s="127" t="str">
        <f t="shared" si="56"/>
        <v>F</v>
      </c>
      <c r="D97" s="128">
        <f t="shared" si="57"/>
        <v>0.74615384615384606</v>
      </c>
      <c r="E97" s="129">
        <f t="shared" si="58"/>
        <v>7121</v>
      </c>
      <c r="F97" s="130" t="str">
        <f t="shared" si="59"/>
        <v>75</v>
      </c>
      <c r="G97" s="131" t="str">
        <f t="shared" si="60"/>
        <v>70바2861</v>
      </c>
      <c r="H97" s="132">
        <f t="shared" si="61"/>
        <v>1</v>
      </c>
      <c r="I97" s="133">
        <f t="shared" si="62"/>
        <v>846.49300000000005</v>
      </c>
      <c r="J97" s="134">
        <f t="shared" si="63"/>
        <v>3.8721985780366966E-2</v>
      </c>
      <c r="K97" s="134">
        <f t="shared" si="64"/>
        <v>0.38421855807599087</v>
      </c>
      <c r="L97" s="134">
        <f t="shared" si="65"/>
        <v>0.13112925919056626</v>
      </c>
      <c r="M97" s="135">
        <f t="shared" si="66"/>
        <v>12.129</v>
      </c>
      <c r="N97" s="136">
        <f t="shared" si="67"/>
        <v>0</v>
      </c>
      <c r="O97" s="136">
        <f t="shared" si="68"/>
        <v>11.695312306185638</v>
      </c>
      <c r="P97" s="231">
        <f t="shared" si="69"/>
        <v>8</v>
      </c>
      <c r="Q97" s="232">
        <f t="shared" si="70"/>
        <v>0</v>
      </c>
      <c r="R97" s="232">
        <f t="shared" si="71"/>
        <v>99</v>
      </c>
      <c r="T97">
        <v>511</v>
      </c>
      <c r="U97">
        <v>7121</v>
      </c>
      <c r="V97" t="s">
        <v>425</v>
      </c>
      <c r="W97">
        <v>846.49300000000005</v>
      </c>
      <c r="X97">
        <v>436.35199999999998</v>
      </c>
      <c r="Y97">
        <v>1.94</v>
      </c>
      <c r="Z97">
        <v>12.129</v>
      </c>
      <c r="AA97">
        <v>53.378874000000003</v>
      </c>
      <c r="AB97">
        <v>2.0669360000000001</v>
      </c>
      <c r="AC97">
        <v>20.509153999999999</v>
      </c>
      <c r="AD97" s="1">
        <v>111</v>
      </c>
      <c r="AE97">
        <v>0</v>
      </c>
      <c r="AF97">
        <v>99</v>
      </c>
      <c r="AG97">
        <v>66</v>
      </c>
      <c r="AH97">
        <v>15.858202</v>
      </c>
      <c r="AI97">
        <v>46.4</v>
      </c>
      <c r="AJ97">
        <v>0</v>
      </c>
      <c r="AK97">
        <v>8</v>
      </c>
      <c r="AL97">
        <v>1432</v>
      </c>
      <c r="AM97" t="s">
        <v>426</v>
      </c>
      <c r="AN97" t="s">
        <v>559</v>
      </c>
      <c r="AO97">
        <v>846.49300000000005</v>
      </c>
      <c r="AR97" t="s">
        <v>119</v>
      </c>
      <c r="AS97" t="s">
        <v>121</v>
      </c>
      <c r="AT97" t="s">
        <v>237</v>
      </c>
      <c r="AU97" t="s">
        <v>425</v>
      </c>
      <c r="AV97" t="s">
        <v>48</v>
      </c>
      <c r="AW97">
        <v>1</v>
      </c>
      <c r="BB97">
        <v>0.74615384615384606</v>
      </c>
      <c r="BC97" t="s">
        <v>70</v>
      </c>
      <c r="BF97" t="s">
        <v>119</v>
      </c>
      <c r="BG97" t="s">
        <v>121</v>
      </c>
      <c r="BH97" t="s">
        <v>425</v>
      </c>
      <c r="BI97">
        <v>7121</v>
      </c>
      <c r="BJ97">
        <v>1</v>
      </c>
      <c r="BK97" t="s">
        <v>237</v>
      </c>
      <c r="BL97" t="s">
        <v>176</v>
      </c>
      <c r="BM97">
        <v>0.74615384615384606</v>
      </c>
      <c r="BN97" t="s">
        <v>70</v>
      </c>
      <c r="BO97" t="s">
        <v>189</v>
      </c>
      <c r="BP97">
        <v>846.49300000000005</v>
      </c>
    </row>
    <row r="98" spans="1:68" ht="16.5" x14ac:dyDescent="0.25">
      <c r="A98" s="277" t="str">
        <f t="shared" si="54"/>
        <v>미추홀교통</v>
      </c>
      <c r="B98" s="110" t="str">
        <f t="shared" si="55"/>
        <v>한태전</v>
      </c>
      <c r="C98" s="111" t="str">
        <f t="shared" si="56"/>
        <v>S</v>
      </c>
      <c r="D98" s="112">
        <f t="shared" si="57"/>
        <v>1.0311906483480775</v>
      </c>
      <c r="E98" s="113">
        <f t="shared" si="58"/>
        <v>4751</v>
      </c>
      <c r="F98" s="114" t="str">
        <f t="shared" si="59"/>
        <v>12</v>
      </c>
      <c r="G98" s="115" t="str">
        <f t="shared" si="60"/>
        <v>70바2733</v>
      </c>
      <c r="H98" s="116">
        <f t="shared" si="61"/>
        <v>11</v>
      </c>
      <c r="I98" s="117">
        <f t="shared" si="62"/>
        <v>1698.748</v>
      </c>
      <c r="J98" s="118">
        <f t="shared" si="63"/>
        <v>6.4801683736974945E-3</v>
      </c>
      <c r="K98" s="118">
        <f t="shared" si="64"/>
        <v>0.31813592539948826</v>
      </c>
      <c r="L98" s="118">
        <f t="shared" si="65"/>
        <v>0.14069185070416565</v>
      </c>
      <c r="M98" s="119">
        <f t="shared" si="66"/>
        <v>7.5730000000000004</v>
      </c>
      <c r="N98" s="120">
        <f t="shared" si="67"/>
        <v>0</v>
      </c>
      <c r="O98" s="120">
        <f t="shared" si="68"/>
        <v>14.06411629703873</v>
      </c>
      <c r="P98" s="233">
        <f t="shared" si="69"/>
        <v>1</v>
      </c>
      <c r="Q98" s="234">
        <f t="shared" si="70"/>
        <v>0</v>
      </c>
      <c r="R98" s="234">
        <f t="shared" si="71"/>
        <v>245</v>
      </c>
      <c r="T98">
        <v>511</v>
      </c>
      <c r="U98">
        <v>4751</v>
      </c>
      <c r="V98" t="s">
        <v>560</v>
      </c>
      <c r="W98">
        <v>1742.0219999999999</v>
      </c>
      <c r="X98">
        <v>849.31700000000001</v>
      </c>
      <c r="Y98">
        <v>2.0510000000000002</v>
      </c>
      <c r="Z98">
        <v>7.5730000000000004</v>
      </c>
      <c r="AA98">
        <v>111.618859</v>
      </c>
      <c r="AB98">
        <v>0.72330899999999998</v>
      </c>
      <c r="AC98">
        <v>35.509968999999998</v>
      </c>
      <c r="AD98" s="1">
        <v>239</v>
      </c>
      <c r="AE98">
        <v>0</v>
      </c>
      <c r="AF98">
        <v>245</v>
      </c>
      <c r="AG98">
        <v>69</v>
      </c>
      <c r="AH98">
        <v>15.606878</v>
      </c>
      <c r="AI98">
        <v>331</v>
      </c>
      <c r="AJ98">
        <v>0</v>
      </c>
      <c r="AK98">
        <v>1</v>
      </c>
      <c r="AL98">
        <v>49</v>
      </c>
      <c r="AM98" t="s">
        <v>561</v>
      </c>
      <c r="AN98" t="s">
        <v>562</v>
      </c>
      <c r="AO98">
        <v>248.76599999999999</v>
      </c>
      <c r="AR98" t="s">
        <v>119</v>
      </c>
      <c r="AS98" t="s">
        <v>120</v>
      </c>
      <c r="AT98" t="s">
        <v>215</v>
      </c>
      <c r="AU98" t="s">
        <v>560</v>
      </c>
      <c r="AV98" t="s">
        <v>48</v>
      </c>
      <c r="AW98">
        <v>11</v>
      </c>
      <c r="BB98">
        <v>1.0311906483480775</v>
      </c>
      <c r="BC98" t="s">
        <v>71</v>
      </c>
      <c r="BF98" t="s">
        <v>119</v>
      </c>
      <c r="BG98" t="s">
        <v>120</v>
      </c>
      <c r="BH98" t="s">
        <v>560</v>
      </c>
      <c r="BI98">
        <v>4751</v>
      </c>
      <c r="BJ98">
        <v>11</v>
      </c>
      <c r="BK98" t="s">
        <v>215</v>
      </c>
      <c r="BL98" t="s">
        <v>204</v>
      </c>
      <c r="BM98">
        <v>1.0311906483480775</v>
      </c>
      <c r="BN98" t="s">
        <v>71</v>
      </c>
      <c r="BO98" t="s">
        <v>177</v>
      </c>
      <c r="BP98">
        <v>1698.748</v>
      </c>
    </row>
    <row r="99" spans="1:68" ht="16.5" x14ac:dyDescent="0.25">
      <c r="A99" s="276" t="str">
        <f t="shared" si="54"/>
        <v>미추홀교통</v>
      </c>
      <c r="B99" s="126" t="str">
        <f t="shared" si="55"/>
        <v>허명국</v>
      </c>
      <c r="C99" s="127" t="str">
        <f t="shared" si="56"/>
        <v>C</v>
      </c>
      <c r="D99" s="128">
        <f t="shared" si="57"/>
        <v>0.87749999999999995</v>
      </c>
      <c r="E99" s="129">
        <f t="shared" si="58"/>
        <v>1022</v>
      </c>
      <c r="F99" s="130" t="str">
        <f t="shared" si="59"/>
        <v>12</v>
      </c>
      <c r="G99" s="131" t="str">
        <f t="shared" si="60"/>
        <v>70바2617</v>
      </c>
      <c r="H99" s="132">
        <f t="shared" si="61"/>
        <v>1</v>
      </c>
      <c r="I99" s="133">
        <f t="shared" si="62"/>
        <v>1513.279</v>
      </c>
      <c r="J99" s="134">
        <f t="shared" si="63"/>
        <v>1.2193384962797342E-2</v>
      </c>
      <c r="K99" s="134">
        <f t="shared" si="64"/>
        <v>0.35245811231124446</v>
      </c>
      <c r="L99" s="134">
        <f t="shared" si="65"/>
        <v>0.16784743593217114</v>
      </c>
      <c r="M99" s="135">
        <f t="shared" si="66"/>
        <v>12.23</v>
      </c>
      <c r="N99" s="136">
        <f t="shared" si="67"/>
        <v>0.13216333537966232</v>
      </c>
      <c r="O99" s="136">
        <f t="shared" si="68"/>
        <v>31.190547149600306</v>
      </c>
      <c r="P99" s="231">
        <f t="shared" si="69"/>
        <v>18</v>
      </c>
      <c r="Q99" s="232">
        <f t="shared" si="70"/>
        <v>2</v>
      </c>
      <c r="R99" s="232">
        <f t="shared" si="71"/>
        <v>472</v>
      </c>
      <c r="T99">
        <v>511</v>
      </c>
      <c r="U99">
        <v>1022</v>
      </c>
      <c r="V99" t="s">
        <v>427</v>
      </c>
      <c r="W99">
        <v>1513.279</v>
      </c>
      <c r="X99">
        <v>862.49400000000003</v>
      </c>
      <c r="Y99">
        <v>1.7549999999999999</v>
      </c>
      <c r="Z99">
        <v>12.23</v>
      </c>
      <c r="AA99">
        <v>91.053304999999995</v>
      </c>
      <c r="AB99">
        <v>1.1102479999999999</v>
      </c>
      <c r="AC99">
        <v>32.092475999999998</v>
      </c>
      <c r="AD99" s="1">
        <v>254</v>
      </c>
      <c r="AE99">
        <v>2</v>
      </c>
      <c r="AF99">
        <v>472</v>
      </c>
      <c r="AG99">
        <v>77</v>
      </c>
      <c r="AH99">
        <v>16.619703999999999</v>
      </c>
      <c r="AI99">
        <v>521.20000000000005</v>
      </c>
      <c r="AJ99">
        <v>0</v>
      </c>
      <c r="AK99">
        <v>18</v>
      </c>
      <c r="AL99">
        <v>1980</v>
      </c>
      <c r="AM99" t="s">
        <v>428</v>
      </c>
      <c r="AN99" t="s">
        <v>563</v>
      </c>
      <c r="AO99">
        <v>1513.279</v>
      </c>
      <c r="AR99" t="s">
        <v>119</v>
      </c>
      <c r="AS99" t="s">
        <v>120</v>
      </c>
      <c r="AT99" t="s">
        <v>204</v>
      </c>
      <c r="AU99" t="s">
        <v>427</v>
      </c>
      <c r="AV99" t="s">
        <v>48</v>
      </c>
      <c r="AW99">
        <v>1</v>
      </c>
      <c r="BB99">
        <v>0.87749999999999995</v>
      </c>
      <c r="BC99" t="s">
        <v>69</v>
      </c>
      <c r="BF99" t="s">
        <v>119</v>
      </c>
      <c r="BG99" t="s">
        <v>120</v>
      </c>
      <c r="BH99" t="s">
        <v>427</v>
      </c>
      <c r="BI99">
        <v>1022</v>
      </c>
      <c r="BJ99">
        <v>1</v>
      </c>
      <c r="BK99" t="s">
        <v>204</v>
      </c>
      <c r="BL99" t="s">
        <v>176</v>
      </c>
      <c r="BM99">
        <v>0.87749999999999995</v>
      </c>
      <c r="BN99" t="s">
        <v>69</v>
      </c>
      <c r="BO99" t="s">
        <v>178</v>
      </c>
      <c r="BP99">
        <v>1513.279</v>
      </c>
    </row>
    <row r="100" spans="1:68" ht="16.5" x14ac:dyDescent="0.25">
      <c r="A100" s="277" t="str">
        <f t="shared" si="54"/>
        <v>미추홀교통</v>
      </c>
      <c r="B100" s="110" t="str">
        <f t="shared" si="55"/>
        <v>홍성현</v>
      </c>
      <c r="C100" s="111" t="str">
        <f t="shared" si="56"/>
        <v>A</v>
      </c>
      <c r="D100" s="112">
        <f t="shared" si="57"/>
        <v>0.98144926566036839</v>
      </c>
      <c r="E100" s="113">
        <f t="shared" si="58"/>
        <v>8648</v>
      </c>
      <c r="F100" s="114" t="str">
        <f t="shared" si="59"/>
        <v>12</v>
      </c>
      <c r="G100" s="115" t="str">
        <f t="shared" si="60"/>
        <v>70바2733</v>
      </c>
      <c r="H100" s="116">
        <f t="shared" si="61"/>
        <v>2</v>
      </c>
      <c r="I100" s="117">
        <f t="shared" si="62"/>
        <v>2158.538</v>
      </c>
      <c r="J100" s="118">
        <f t="shared" si="63"/>
        <v>6.1740881113347482E-3</v>
      </c>
      <c r="K100" s="118">
        <f t="shared" si="64"/>
        <v>0.31423000122143918</v>
      </c>
      <c r="L100" s="118">
        <f t="shared" si="65"/>
        <v>0.2765760899275343</v>
      </c>
      <c r="M100" s="119">
        <f t="shared" si="66"/>
        <v>7.774</v>
      </c>
      <c r="N100" s="120">
        <f t="shared" si="67"/>
        <v>0.45694190714757671</v>
      </c>
      <c r="O100" s="120">
        <f t="shared" si="68"/>
        <v>9.4586974779548374</v>
      </c>
      <c r="P100" s="233">
        <f t="shared" si="69"/>
        <v>1</v>
      </c>
      <c r="Q100" s="234">
        <f t="shared" si="70"/>
        <v>10</v>
      </c>
      <c r="R100" s="234">
        <f t="shared" si="71"/>
        <v>207</v>
      </c>
      <c r="T100">
        <v>511</v>
      </c>
      <c r="U100">
        <v>8648</v>
      </c>
      <c r="V100" t="s">
        <v>564</v>
      </c>
      <c r="W100">
        <v>2188.462</v>
      </c>
      <c r="X100">
        <v>1114.297</v>
      </c>
      <c r="Y100">
        <v>1.964</v>
      </c>
      <c r="Z100">
        <v>7.774</v>
      </c>
      <c r="AA100">
        <v>133.93216699999999</v>
      </c>
      <c r="AB100">
        <v>0.82690900000000001</v>
      </c>
      <c r="AC100">
        <v>42.085504999999998</v>
      </c>
      <c r="AD100" s="1">
        <v>597</v>
      </c>
      <c r="AE100">
        <v>10</v>
      </c>
      <c r="AF100">
        <v>207</v>
      </c>
      <c r="AG100">
        <v>70</v>
      </c>
      <c r="AH100">
        <v>16.340077000000001</v>
      </c>
      <c r="AI100">
        <v>292.60000000000002</v>
      </c>
      <c r="AJ100">
        <v>0</v>
      </c>
      <c r="AK100">
        <v>1</v>
      </c>
      <c r="AL100">
        <v>71</v>
      </c>
      <c r="AM100" t="s">
        <v>565</v>
      </c>
      <c r="AN100" t="s">
        <v>566</v>
      </c>
      <c r="AO100">
        <v>2028.633</v>
      </c>
      <c r="AR100" t="s">
        <v>119</v>
      </c>
      <c r="AS100" t="s">
        <v>120</v>
      </c>
      <c r="AT100" t="s">
        <v>215</v>
      </c>
      <c r="AU100" t="s">
        <v>564</v>
      </c>
      <c r="AV100" t="s">
        <v>48</v>
      </c>
      <c r="AW100">
        <v>2</v>
      </c>
      <c r="BB100">
        <v>0.98144926566036839</v>
      </c>
      <c r="BC100" t="s">
        <v>66</v>
      </c>
      <c r="BF100" t="s">
        <v>119</v>
      </c>
      <c r="BG100" t="s">
        <v>120</v>
      </c>
      <c r="BH100" t="s">
        <v>564</v>
      </c>
      <c r="BI100">
        <v>8648</v>
      </c>
      <c r="BJ100">
        <v>2</v>
      </c>
      <c r="BK100" t="s">
        <v>215</v>
      </c>
      <c r="BL100" t="s">
        <v>214</v>
      </c>
      <c r="BM100">
        <v>0.98144926566036839</v>
      </c>
      <c r="BN100" t="s">
        <v>66</v>
      </c>
      <c r="BO100" t="s">
        <v>179</v>
      </c>
      <c r="BP100">
        <v>2158.538</v>
      </c>
    </row>
  </sheetData>
  <sortState xmlns:xlrd2="http://schemas.microsoft.com/office/spreadsheetml/2017/richdata2" ref="T4:AN24">
    <sortCondition ref="AB4:AB24"/>
    <sortCondition descending="1" ref="AD4:AD24"/>
  </sortState>
  <phoneticPr fontId="2" type="noConversion"/>
  <conditionalFormatting sqref="C5:D100">
    <cfRule type="containsText" dxfId="27" priority="1" operator="containsText" text="F">
      <formula>NOT(ISERROR(SEARCH("F",C5)))</formula>
    </cfRule>
    <cfRule type="containsText" dxfId="26" priority="2" operator="containsText" text="D">
      <formula>NOT(ISERROR(SEARCH("D",C5)))</formula>
    </cfRule>
    <cfRule type="containsText" dxfId="25" priority="3" operator="containsText" text="C">
      <formula>NOT(ISERROR(SEARCH("C",C5)))</formula>
    </cfRule>
    <cfRule type="containsText" dxfId="24" priority="4" operator="containsText" text="B">
      <formula>NOT(ISERROR(SEARCH("B",C5)))</formula>
    </cfRule>
    <cfRule type="containsText" dxfId="23" priority="5" operator="containsText" text="A">
      <formula>NOT(ISERROR(SEARCH("A",C5)))</formula>
    </cfRule>
    <cfRule type="containsText" dxfId="2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4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10" t="s">
        <v>567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 x14ac:dyDescent="0.25">
      <c r="A4" s="235" t="s">
        <v>568</v>
      </c>
      <c r="B4" s="35"/>
      <c r="C4" s="103"/>
      <c r="D4" s="107"/>
      <c r="E4" s="11"/>
      <c r="F4" s="8"/>
      <c r="H4" s="11"/>
    </row>
    <row r="5" spans="1:18" ht="26.25" x14ac:dyDescent="0.25">
      <c r="A5" s="171" t="s">
        <v>569</v>
      </c>
    </row>
    <row r="6" spans="1:18" ht="17.25" x14ac:dyDescent="0.25">
      <c r="A6" s="172" t="s">
        <v>570</v>
      </c>
    </row>
    <row r="7" spans="1:18" ht="17.25" x14ac:dyDescent="0.25">
      <c r="A7" s="172"/>
    </row>
    <row r="8" spans="1:18" ht="17.25" x14ac:dyDescent="0.25">
      <c r="A8" s="174" t="s">
        <v>193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 x14ac:dyDescent="0.25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 x14ac:dyDescent="0.25">
      <c r="A10" s="175" t="s">
        <v>571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 x14ac:dyDescent="0.25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 x14ac:dyDescent="0.25">
      <c r="A13" s="263" t="s">
        <v>0</v>
      </c>
      <c r="B13" s="264" t="s">
        <v>74</v>
      </c>
      <c r="C13" s="256" t="s">
        <v>65</v>
      </c>
      <c r="D13" s="256" t="s">
        <v>160</v>
      </c>
      <c r="E13" s="265" t="s">
        <v>146</v>
      </c>
      <c r="F13" s="264" t="s">
        <v>151</v>
      </c>
      <c r="G13" s="265" t="s">
        <v>149</v>
      </c>
      <c r="H13" s="265" t="s">
        <v>153</v>
      </c>
      <c r="I13" s="257" t="s">
        <v>155</v>
      </c>
      <c r="J13" s="265" t="s">
        <v>11</v>
      </c>
      <c r="K13" s="265" t="s">
        <v>12</v>
      </c>
      <c r="L13" s="265" t="s">
        <v>13</v>
      </c>
      <c r="M13" s="265" t="s">
        <v>106</v>
      </c>
      <c r="N13" s="265" t="s">
        <v>6</v>
      </c>
      <c r="O13" s="265" t="s">
        <v>7</v>
      </c>
      <c r="P13" s="265" t="s">
        <v>181</v>
      </c>
      <c r="Q13" s="266" t="s">
        <v>183</v>
      </c>
      <c r="R13" s="266" t="s">
        <v>184</v>
      </c>
    </row>
    <row r="14" spans="1:18" ht="16.5" x14ac:dyDescent="0.25">
      <c r="A14" s="267" t="s">
        <v>119</v>
      </c>
      <c r="B14" s="268" t="s">
        <v>252</v>
      </c>
      <c r="C14" s="258" t="s">
        <v>67</v>
      </c>
      <c r="D14" s="259">
        <v>0.80925556240523089</v>
      </c>
      <c r="E14" s="269">
        <v>6592</v>
      </c>
      <c r="F14" s="260" t="s">
        <v>122</v>
      </c>
      <c r="G14" s="270" t="s">
        <v>247</v>
      </c>
      <c r="H14" s="271">
        <v>2</v>
      </c>
      <c r="I14" s="261">
        <v>2499.7129999999997</v>
      </c>
      <c r="J14" s="262">
        <v>3.7947970696785911E-2</v>
      </c>
      <c r="K14" s="262">
        <v>0.275915490878759</v>
      </c>
      <c r="L14" s="262">
        <v>0.271231137334566</v>
      </c>
      <c r="M14" s="272">
        <v>7.6420000000000003</v>
      </c>
      <c r="N14" s="273">
        <v>0.24002755516333277</v>
      </c>
      <c r="O14" s="273">
        <v>7.4408542100633159</v>
      </c>
      <c r="P14" s="274">
        <v>6</v>
      </c>
      <c r="Q14" s="275">
        <v>6</v>
      </c>
      <c r="R14" s="275">
        <v>186</v>
      </c>
    </row>
    <row r="15" spans="1:18" ht="16.5" x14ac:dyDescent="0.25">
      <c r="A15" s="267" t="s">
        <v>119</v>
      </c>
      <c r="B15" s="268" t="s">
        <v>254</v>
      </c>
      <c r="C15" s="258" t="s">
        <v>67</v>
      </c>
      <c r="D15" s="259">
        <v>0.81933333333333336</v>
      </c>
      <c r="E15" s="269">
        <v>7492</v>
      </c>
      <c r="F15" s="260" t="s">
        <v>122</v>
      </c>
      <c r="G15" s="270" t="s">
        <v>248</v>
      </c>
      <c r="H15" s="271">
        <v>1</v>
      </c>
      <c r="I15" s="261">
        <v>2650.181</v>
      </c>
      <c r="J15" s="262">
        <v>8.1703646061587233E-3</v>
      </c>
      <c r="K15" s="262">
        <v>0.2838052880765537</v>
      </c>
      <c r="L15" s="262">
        <v>0.23734227964052265</v>
      </c>
      <c r="M15" s="272">
        <v>8.875</v>
      </c>
      <c r="N15" s="273">
        <v>0.75466543605889558</v>
      </c>
      <c r="O15" s="273">
        <v>3.8865269957033122</v>
      </c>
      <c r="P15" s="274">
        <v>1</v>
      </c>
      <c r="Q15" s="275">
        <v>20</v>
      </c>
      <c r="R15" s="275">
        <v>103</v>
      </c>
    </row>
    <row r="16" spans="1:18" ht="16.5" x14ac:dyDescent="0.25">
      <c r="A16" s="267" t="s">
        <v>119</v>
      </c>
      <c r="B16" s="268" t="s">
        <v>262</v>
      </c>
      <c r="C16" s="258" t="s">
        <v>70</v>
      </c>
      <c r="D16" s="259">
        <v>0.78884615384615386</v>
      </c>
      <c r="E16" s="269">
        <v>2273</v>
      </c>
      <c r="F16" s="260" t="s">
        <v>121</v>
      </c>
      <c r="G16" s="270" t="s">
        <v>228</v>
      </c>
      <c r="H16" s="271">
        <v>1</v>
      </c>
      <c r="I16" s="261">
        <v>783.51</v>
      </c>
      <c r="J16" s="262">
        <v>1.8252009001445559E-2</v>
      </c>
      <c r="K16" s="262">
        <v>0.35941529830723923</v>
      </c>
      <c r="L16" s="262">
        <v>0.17995941340889077</v>
      </c>
      <c r="M16" s="272">
        <v>9.6850000000000005</v>
      </c>
      <c r="N16" s="273">
        <v>0</v>
      </c>
      <c r="O16" s="273">
        <v>3.0631389516406937</v>
      </c>
      <c r="P16" s="274">
        <v>3</v>
      </c>
      <c r="Q16" s="275">
        <v>0</v>
      </c>
      <c r="R16" s="275">
        <v>24</v>
      </c>
    </row>
    <row r="17" spans="1:18" ht="16.5" x14ac:dyDescent="0.25">
      <c r="A17" s="267" t="s">
        <v>119</v>
      </c>
      <c r="B17" s="268" t="s">
        <v>272</v>
      </c>
      <c r="C17" s="258" t="s">
        <v>70</v>
      </c>
      <c r="D17" s="259">
        <v>0.75700000000000001</v>
      </c>
      <c r="E17" s="269">
        <v>7349</v>
      </c>
      <c r="F17" s="260" t="s">
        <v>122</v>
      </c>
      <c r="G17" s="270" t="s">
        <v>245</v>
      </c>
      <c r="H17" s="271">
        <v>1</v>
      </c>
      <c r="I17" s="261">
        <v>2259.6350000000002</v>
      </c>
      <c r="J17" s="262">
        <v>1.0314529316677546E-2</v>
      </c>
      <c r="K17" s="262">
        <v>0.30385957658482193</v>
      </c>
      <c r="L17" s="262">
        <v>0.35271183177814114</v>
      </c>
      <c r="M17" s="272">
        <v>9.0850000000000009</v>
      </c>
      <c r="N17" s="273">
        <v>0.26552960987062069</v>
      </c>
      <c r="O17" s="273">
        <v>1.4161579193099769</v>
      </c>
      <c r="P17" s="274">
        <v>0</v>
      </c>
      <c r="Q17" s="275">
        <v>6</v>
      </c>
      <c r="R17" s="275">
        <v>32</v>
      </c>
    </row>
    <row r="18" spans="1:18" ht="16.5" x14ac:dyDescent="0.25">
      <c r="A18" s="267" t="s">
        <v>119</v>
      </c>
      <c r="B18" s="268" t="s">
        <v>276</v>
      </c>
      <c r="C18" s="258" t="s">
        <v>70</v>
      </c>
      <c r="D18" s="259">
        <v>0.71038461538461539</v>
      </c>
      <c r="E18" s="269">
        <v>3259</v>
      </c>
      <c r="F18" s="260" t="s">
        <v>121</v>
      </c>
      <c r="G18" s="270" t="s">
        <v>233</v>
      </c>
      <c r="H18" s="271">
        <v>1</v>
      </c>
      <c r="I18" s="261">
        <v>746.88300000000004</v>
      </c>
      <c r="J18" s="262">
        <v>9.2976011686612486E-2</v>
      </c>
      <c r="K18" s="262">
        <v>0.33801163965305936</v>
      </c>
      <c r="L18" s="262">
        <v>0.19414017992108534</v>
      </c>
      <c r="M18" s="272">
        <v>15.815</v>
      </c>
      <c r="N18" s="273">
        <v>0</v>
      </c>
      <c r="O18" s="273">
        <v>20.619026005411826</v>
      </c>
      <c r="P18" s="274">
        <v>13</v>
      </c>
      <c r="Q18" s="275">
        <v>0</v>
      </c>
      <c r="R18" s="275">
        <v>154</v>
      </c>
    </row>
    <row r="19" spans="1:18" ht="16.5" x14ac:dyDescent="0.25">
      <c r="A19" s="267" t="s">
        <v>119</v>
      </c>
      <c r="B19" s="268" t="s">
        <v>283</v>
      </c>
      <c r="C19" s="258" t="s">
        <v>67</v>
      </c>
      <c r="D19" s="259">
        <v>0.84933333333333338</v>
      </c>
      <c r="E19" s="269">
        <v>6321</v>
      </c>
      <c r="F19" s="260" t="s">
        <v>122</v>
      </c>
      <c r="G19" s="270" t="s">
        <v>246</v>
      </c>
      <c r="H19" s="271">
        <v>1</v>
      </c>
      <c r="I19" s="261">
        <v>1874.521</v>
      </c>
      <c r="J19" s="262">
        <v>8.8112154595096255E-3</v>
      </c>
      <c r="K19" s="262">
        <v>0.29662652266562689</v>
      </c>
      <c r="L19" s="262">
        <v>0.26940215660427386</v>
      </c>
      <c r="M19" s="272">
        <v>6.7560000000000002</v>
      </c>
      <c r="N19" s="273">
        <v>0.32008177022289963</v>
      </c>
      <c r="O19" s="273">
        <v>2.1338784681526639</v>
      </c>
      <c r="P19" s="274">
        <v>2</v>
      </c>
      <c r="Q19" s="275">
        <v>6</v>
      </c>
      <c r="R19" s="275">
        <v>40</v>
      </c>
    </row>
    <row r="20" spans="1:18" ht="16.5" x14ac:dyDescent="0.25">
      <c r="A20" s="267" t="s">
        <v>119</v>
      </c>
      <c r="B20" s="268" t="s">
        <v>285</v>
      </c>
      <c r="C20" s="258" t="s">
        <v>70</v>
      </c>
      <c r="D20" s="259">
        <v>0.69185331838101338</v>
      </c>
      <c r="E20" s="269">
        <v>7666</v>
      </c>
      <c r="F20" s="260" t="s">
        <v>121</v>
      </c>
      <c r="G20" s="270" t="s">
        <v>233</v>
      </c>
      <c r="H20" s="271">
        <v>3</v>
      </c>
      <c r="I20" s="261">
        <v>577.28800000000001</v>
      </c>
      <c r="J20" s="262">
        <v>6.4605416887011255E-2</v>
      </c>
      <c r="K20" s="262">
        <v>0.34528335695668988</v>
      </c>
      <c r="L20" s="262">
        <v>0.24944221948143733</v>
      </c>
      <c r="M20" s="272">
        <v>14.855</v>
      </c>
      <c r="N20" s="273">
        <v>0</v>
      </c>
      <c r="O20" s="273">
        <v>11.605992156427988</v>
      </c>
      <c r="P20" s="274">
        <v>7</v>
      </c>
      <c r="Q20" s="275">
        <v>0</v>
      </c>
      <c r="R20" s="275">
        <v>67</v>
      </c>
    </row>
    <row r="21" spans="1:18" ht="16.5" x14ac:dyDescent="0.25">
      <c r="A21" s="267" t="s">
        <v>119</v>
      </c>
      <c r="B21" s="268" t="s">
        <v>287</v>
      </c>
      <c r="C21" s="258" t="s">
        <v>70</v>
      </c>
      <c r="D21" s="259">
        <v>0.74641678863206651</v>
      </c>
      <c r="E21" s="269">
        <v>838</v>
      </c>
      <c r="F21" s="260" t="s">
        <v>121</v>
      </c>
      <c r="G21" s="270" t="s">
        <v>228</v>
      </c>
      <c r="H21" s="271">
        <v>3</v>
      </c>
      <c r="I21" s="261">
        <v>642.57400000000007</v>
      </c>
      <c r="J21" s="262">
        <v>2.3588731232154141E-2</v>
      </c>
      <c r="K21" s="262">
        <v>0.38020680873151708</v>
      </c>
      <c r="L21" s="262">
        <v>0.23654863097479825</v>
      </c>
      <c r="M21" s="272">
        <v>10.672000000000001</v>
      </c>
      <c r="N21" s="273">
        <v>0</v>
      </c>
      <c r="O21" s="273">
        <v>3.1124819865105029</v>
      </c>
      <c r="P21" s="274">
        <v>5</v>
      </c>
      <c r="Q21" s="275">
        <v>0</v>
      </c>
      <c r="R21" s="275">
        <v>20</v>
      </c>
    </row>
    <row r="22" spans="1:18" ht="16.5" x14ac:dyDescent="0.25">
      <c r="A22" s="267" t="s">
        <v>119</v>
      </c>
      <c r="B22" s="268" t="s">
        <v>291</v>
      </c>
      <c r="C22" s="258" t="s">
        <v>70</v>
      </c>
      <c r="D22" s="259">
        <v>0.68115384615384611</v>
      </c>
      <c r="E22" s="269">
        <v>4438</v>
      </c>
      <c r="F22" s="260" t="s">
        <v>121</v>
      </c>
      <c r="G22" s="270" t="s">
        <v>237</v>
      </c>
      <c r="H22" s="271">
        <v>1</v>
      </c>
      <c r="I22" s="261">
        <v>786.21699999999998</v>
      </c>
      <c r="J22" s="262">
        <v>0.13374762378549862</v>
      </c>
      <c r="K22" s="262">
        <v>0.34570399631888549</v>
      </c>
      <c r="L22" s="262">
        <v>0.25565460935085355</v>
      </c>
      <c r="M22" s="272">
        <v>15.8</v>
      </c>
      <c r="N22" s="273">
        <v>0</v>
      </c>
      <c r="O22" s="273">
        <v>37.521447641045668</v>
      </c>
      <c r="P22" s="274">
        <v>17</v>
      </c>
      <c r="Q22" s="275">
        <v>0</v>
      </c>
      <c r="R22" s="275">
        <v>295</v>
      </c>
    </row>
    <row r="23" spans="1:18" ht="16.5" x14ac:dyDescent="0.25">
      <c r="A23" s="267" t="s">
        <v>119</v>
      </c>
      <c r="B23" s="268" t="s">
        <v>295</v>
      </c>
      <c r="C23" s="258" t="s">
        <v>70</v>
      </c>
      <c r="D23" s="259">
        <v>0.78116927434353101</v>
      </c>
      <c r="E23" s="269">
        <v>664</v>
      </c>
      <c r="F23" s="260" t="s">
        <v>122</v>
      </c>
      <c r="G23" s="270" t="s">
        <v>248</v>
      </c>
      <c r="H23" s="271">
        <v>5</v>
      </c>
      <c r="I23" s="261">
        <v>468.87199999999996</v>
      </c>
      <c r="J23" s="262">
        <v>3.5673788853501248E-3</v>
      </c>
      <c r="K23" s="262">
        <v>0.27217043429236593</v>
      </c>
      <c r="L23" s="262">
        <v>0.29468990751129798</v>
      </c>
      <c r="M23" s="272">
        <v>11.074999999999999</v>
      </c>
      <c r="N23" s="273">
        <v>0.63983347267484525</v>
      </c>
      <c r="O23" s="273">
        <v>21.541060246719788</v>
      </c>
      <c r="P23" s="274">
        <v>0</v>
      </c>
      <c r="Q23" s="275">
        <v>4</v>
      </c>
      <c r="R23" s="275">
        <v>117</v>
      </c>
    </row>
    <row r="24" spans="1:18" ht="16.5" x14ac:dyDescent="0.25">
      <c r="A24" s="267" t="s">
        <v>119</v>
      </c>
      <c r="B24" s="268" t="s">
        <v>299</v>
      </c>
      <c r="C24" s="258" t="s">
        <v>67</v>
      </c>
      <c r="D24" s="259">
        <v>0.81038461538461548</v>
      </c>
      <c r="E24" s="269">
        <v>2794</v>
      </c>
      <c r="F24" s="260" t="s">
        <v>121</v>
      </c>
      <c r="G24" s="270" t="s">
        <v>231</v>
      </c>
      <c r="H24" s="271">
        <v>1</v>
      </c>
      <c r="I24" s="261">
        <v>644.02200000000005</v>
      </c>
      <c r="J24" s="262">
        <v>2.5643020605276425E-2</v>
      </c>
      <c r="K24" s="262">
        <v>0.35606091922785921</v>
      </c>
      <c r="L24" s="262">
        <v>0.24843871793199609</v>
      </c>
      <c r="M24" s="272">
        <v>10.098000000000001</v>
      </c>
      <c r="N24" s="273">
        <v>0</v>
      </c>
      <c r="O24" s="273">
        <v>6.5215163457148977</v>
      </c>
      <c r="P24" s="274">
        <v>0</v>
      </c>
      <c r="Q24" s="275">
        <v>0</v>
      </c>
      <c r="R24" s="275">
        <v>42</v>
      </c>
    </row>
    <row r="25" spans="1:18" ht="16.5" x14ac:dyDescent="0.25">
      <c r="A25" s="267" t="s">
        <v>119</v>
      </c>
      <c r="B25" s="268" t="s">
        <v>309</v>
      </c>
      <c r="C25" s="258" t="s">
        <v>70</v>
      </c>
      <c r="D25" s="259">
        <v>0.76200000000000001</v>
      </c>
      <c r="E25" s="269">
        <v>714</v>
      </c>
      <c r="F25" s="260" t="s">
        <v>122</v>
      </c>
      <c r="G25" s="270" t="s">
        <v>245</v>
      </c>
      <c r="H25" s="271">
        <v>1</v>
      </c>
      <c r="I25" s="261">
        <v>2349.6559999999999</v>
      </c>
      <c r="J25" s="262">
        <v>1.2757660908662365E-2</v>
      </c>
      <c r="K25" s="262">
        <v>0.30577628347001917</v>
      </c>
      <c r="L25" s="262">
        <v>0.27323148580047463</v>
      </c>
      <c r="M25" s="272">
        <v>10.145</v>
      </c>
      <c r="N25" s="273">
        <v>0.21279710732124194</v>
      </c>
      <c r="O25" s="273">
        <v>20.641319410160467</v>
      </c>
      <c r="P25" s="274">
        <v>0</v>
      </c>
      <c r="Q25" s="275">
        <v>5</v>
      </c>
      <c r="R25" s="275">
        <v>485</v>
      </c>
    </row>
    <row r="26" spans="1:18" ht="16.5" x14ac:dyDescent="0.25">
      <c r="A26" s="267" t="s">
        <v>119</v>
      </c>
      <c r="B26" s="268" t="s">
        <v>311</v>
      </c>
      <c r="C26" s="258" t="s">
        <v>70</v>
      </c>
      <c r="D26" s="259">
        <v>0.73576923076923073</v>
      </c>
      <c r="E26" s="269">
        <v>3134</v>
      </c>
      <c r="F26" s="260" t="s">
        <v>121</v>
      </c>
      <c r="G26" s="270" t="s">
        <v>228</v>
      </c>
      <c r="H26" s="271">
        <v>1</v>
      </c>
      <c r="I26" s="261">
        <v>550.66200000000003</v>
      </c>
      <c r="J26" s="262">
        <v>5.9947419292855887E-2</v>
      </c>
      <c r="K26" s="262">
        <v>0.32679403647084554</v>
      </c>
      <c r="L26" s="262">
        <v>0.17615161387566236</v>
      </c>
      <c r="M26" s="272">
        <v>10.305999999999999</v>
      </c>
      <c r="N26" s="273">
        <v>0</v>
      </c>
      <c r="O26" s="273">
        <v>5.6295876599438488</v>
      </c>
      <c r="P26" s="274">
        <v>5</v>
      </c>
      <c r="Q26" s="275">
        <v>0</v>
      </c>
      <c r="R26" s="275">
        <v>31</v>
      </c>
    </row>
    <row r="27" spans="1:18" ht="16.5" x14ac:dyDescent="0.25">
      <c r="A27" s="267" t="s">
        <v>119</v>
      </c>
      <c r="B27" s="268" t="s">
        <v>319</v>
      </c>
      <c r="C27" s="258" t="s">
        <v>67</v>
      </c>
      <c r="D27" s="259">
        <v>0.82750947961714028</v>
      </c>
      <c r="E27" s="269">
        <v>7427</v>
      </c>
      <c r="F27" s="260" t="s">
        <v>121</v>
      </c>
      <c r="G27" s="270" t="s">
        <v>229</v>
      </c>
      <c r="H27" s="271">
        <v>2</v>
      </c>
      <c r="I27" s="261">
        <v>845.62</v>
      </c>
      <c r="J27" s="262">
        <v>3.1801887497347595E-2</v>
      </c>
      <c r="K27" s="262">
        <v>0.34107389424187262</v>
      </c>
      <c r="L27" s="262">
        <v>0.16082874104207565</v>
      </c>
      <c r="M27" s="272">
        <v>9.68</v>
      </c>
      <c r="N27" s="273">
        <v>0</v>
      </c>
      <c r="O27" s="273">
        <v>3.0746671081573282</v>
      </c>
      <c r="P27" s="274">
        <v>6</v>
      </c>
      <c r="Q27" s="275">
        <v>0</v>
      </c>
      <c r="R27" s="275">
        <v>26</v>
      </c>
    </row>
    <row r="28" spans="1:18" ht="16.5" x14ac:dyDescent="0.25">
      <c r="A28" s="267" t="s">
        <v>119</v>
      </c>
      <c r="B28" s="268" t="s">
        <v>321</v>
      </c>
      <c r="C28" s="258" t="s">
        <v>70</v>
      </c>
      <c r="D28" s="259">
        <v>0.7799916366528904</v>
      </c>
      <c r="E28" s="269">
        <v>2824</v>
      </c>
      <c r="F28" s="260" t="s">
        <v>122</v>
      </c>
      <c r="G28" s="270" t="s">
        <v>248</v>
      </c>
      <c r="H28" s="271">
        <v>6</v>
      </c>
      <c r="I28" s="261">
        <v>1242.4850000000001</v>
      </c>
      <c r="J28" s="262">
        <v>2.9333322192293936E-2</v>
      </c>
      <c r="K28" s="262">
        <v>0.3115213400972705</v>
      </c>
      <c r="L28" s="262">
        <v>0.25432902610494296</v>
      </c>
      <c r="M28" s="272">
        <v>10.173</v>
      </c>
      <c r="N28" s="273">
        <v>0.56338708314386088</v>
      </c>
      <c r="O28" s="273">
        <v>11.026290055815561</v>
      </c>
      <c r="P28" s="274">
        <v>5</v>
      </c>
      <c r="Q28" s="275">
        <v>7</v>
      </c>
      <c r="R28" s="275">
        <v>137</v>
      </c>
    </row>
    <row r="29" spans="1:18" ht="16.5" x14ac:dyDescent="0.25">
      <c r="A29" s="267" t="s">
        <v>119</v>
      </c>
      <c r="B29" s="268" t="s">
        <v>325</v>
      </c>
      <c r="C29" s="258" t="s">
        <v>70</v>
      </c>
      <c r="D29" s="259">
        <v>0.79633333333333323</v>
      </c>
      <c r="E29" s="269">
        <v>8777</v>
      </c>
      <c r="F29" s="260" t="s">
        <v>122</v>
      </c>
      <c r="G29" s="270" t="s">
        <v>241</v>
      </c>
      <c r="H29" s="271">
        <v>1</v>
      </c>
      <c r="I29" s="261">
        <v>2117.1320000000001</v>
      </c>
      <c r="J29" s="262">
        <v>1.6002459537890774E-2</v>
      </c>
      <c r="K29" s="262">
        <v>0.26692751846089557</v>
      </c>
      <c r="L29" s="262">
        <v>0.26356410464723029</v>
      </c>
      <c r="M29" s="272">
        <v>7.9619999999999997</v>
      </c>
      <c r="N29" s="273">
        <v>0.37786968408205063</v>
      </c>
      <c r="O29" s="273">
        <v>6.7544206029666549</v>
      </c>
      <c r="P29" s="274">
        <v>3</v>
      </c>
      <c r="Q29" s="275">
        <v>8</v>
      </c>
      <c r="R29" s="275">
        <v>143</v>
      </c>
    </row>
    <row r="30" spans="1:18" ht="16.5" x14ac:dyDescent="0.25">
      <c r="A30" s="267" t="s">
        <v>119</v>
      </c>
      <c r="B30" s="268" t="s">
        <v>329</v>
      </c>
      <c r="C30" s="258" t="s">
        <v>70</v>
      </c>
      <c r="D30" s="259">
        <v>0.79633333333333323</v>
      </c>
      <c r="E30" s="269">
        <v>5169</v>
      </c>
      <c r="F30" s="260" t="s">
        <v>122</v>
      </c>
      <c r="G30" s="270" t="s">
        <v>243</v>
      </c>
      <c r="H30" s="271">
        <v>1</v>
      </c>
      <c r="I30" s="261">
        <v>2371.7759999999998</v>
      </c>
      <c r="J30" s="262">
        <v>5.1789736831578108E-2</v>
      </c>
      <c r="K30" s="262">
        <v>0.27694913557494538</v>
      </c>
      <c r="L30" s="262">
        <v>0.22303961250978172</v>
      </c>
      <c r="M30" s="272">
        <v>8.6549999999999994</v>
      </c>
      <c r="N30" s="273">
        <v>0.42162497638900137</v>
      </c>
      <c r="O30" s="273">
        <v>5.1016622143069164</v>
      </c>
      <c r="P30" s="274">
        <v>6</v>
      </c>
      <c r="Q30" s="275">
        <v>10</v>
      </c>
      <c r="R30" s="275">
        <v>121</v>
      </c>
    </row>
    <row r="31" spans="1:18" ht="16.5" x14ac:dyDescent="0.25">
      <c r="A31" s="267" t="s">
        <v>119</v>
      </c>
      <c r="B31" s="268" t="s">
        <v>333</v>
      </c>
      <c r="C31" s="258" t="s">
        <v>67</v>
      </c>
      <c r="D31" s="259">
        <v>0.82550000000000001</v>
      </c>
      <c r="E31" s="269">
        <v>1934</v>
      </c>
      <c r="F31" s="260" t="s">
        <v>120</v>
      </c>
      <c r="G31" s="270" t="s">
        <v>211</v>
      </c>
      <c r="H31" s="271">
        <v>1</v>
      </c>
      <c r="I31" s="261">
        <v>513.84</v>
      </c>
      <c r="J31" s="262">
        <v>3.4856104617017172E-2</v>
      </c>
      <c r="K31" s="262">
        <v>0.37717422814595375</v>
      </c>
      <c r="L31" s="262">
        <v>0.16347501167678655</v>
      </c>
      <c r="M31" s="272">
        <v>16.545000000000002</v>
      </c>
      <c r="N31" s="273">
        <v>0</v>
      </c>
      <c r="O31" s="273">
        <v>23.353573096683792</v>
      </c>
      <c r="P31" s="274">
        <v>13</v>
      </c>
      <c r="Q31" s="275">
        <v>0</v>
      </c>
      <c r="R31" s="275">
        <v>120</v>
      </c>
    </row>
    <row r="32" spans="1:18" ht="16.5" x14ac:dyDescent="0.25">
      <c r="A32" s="267" t="s">
        <v>119</v>
      </c>
      <c r="B32" s="268" t="s">
        <v>335</v>
      </c>
      <c r="C32" s="258" t="s">
        <v>70</v>
      </c>
      <c r="D32" s="259">
        <v>0.77766666666666673</v>
      </c>
      <c r="E32" s="269">
        <v>11</v>
      </c>
      <c r="F32" s="260" t="s">
        <v>122</v>
      </c>
      <c r="G32" s="270" t="s">
        <v>248</v>
      </c>
      <c r="H32" s="271">
        <v>1</v>
      </c>
      <c r="I32" s="261">
        <v>2592.1060000000002</v>
      </c>
      <c r="J32" s="262">
        <v>2.8520138280293834E-2</v>
      </c>
      <c r="K32" s="262">
        <v>0.30834054223080282</v>
      </c>
      <c r="L32" s="262">
        <v>0.22064657934153969</v>
      </c>
      <c r="M32" s="272">
        <v>9.5579999999999998</v>
      </c>
      <c r="N32" s="273">
        <v>0.34720802312868376</v>
      </c>
      <c r="O32" s="273">
        <v>2.3918774926642659</v>
      </c>
      <c r="P32" s="274">
        <v>4</v>
      </c>
      <c r="Q32" s="275">
        <v>9</v>
      </c>
      <c r="R32" s="275">
        <v>62</v>
      </c>
    </row>
    <row r="33" spans="1:18" ht="16.5" x14ac:dyDescent="0.25">
      <c r="A33" s="267" t="s">
        <v>119</v>
      </c>
      <c r="B33" s="268" t="s">
        <v>349</v>
      </c>
      <c r="C33" s="258" t="s">
        <v>67</v>
      </c>
      <c r="D33" s="259">
        <v>0.80056793369773482</v>
      </c>
      <c r="E33" s="269">
        <v>3423</v>
      </c>
      <c r="F33" s="260" t="s">
        <v>122</v>
      </c>
      <c r="G33" s="270" t="s">
        <v>248</v>
      </c>
      <c r="H33" s="271">
        <v>6</v>
      </c>
      <c r="I33" s="261">
        <v>1695.7489999999998</v>
      </c>
      <c r="J33" s="262">
        <v>2.1598891679091833E-2</v>
      </c>
      <c r="K33" s="262">
        <v>0.30602065297636272</v>
      </c>
      <c r="L33" s="262">
        <v>0.26183120261312259</v>
      </c>
      <c r="M33" s="272">
        <v>8.9860000000000007</v>
      </c>
      <c r="N33" s="273">
        <v>0.29485495789766059</v>
      </c>
      <c r="O33" s="273">
        <v>2.4767816463403491</v>
      </c>
      <c r="P33" s="274">
        <v>2</v>
      </c>
      <c r="Q33" s="275">
        <v>5</v>
      </c>
      <c r="R33" s="275">
        <v>42</v>
      </c>
    </row>
    <row r="34" spans="1:18" ht="16.5" x14ac:dyDescent="0.25">
      <c r="A34" s="267" t="s">
        <v>119</v>
      </c>
      <c r="B34" s="268" t="s">
        <v>351</v>
      </c>
      <c r="C34" s="258" t="s">
        <v>70</v>
      </c>
      <c r="D34" s="259">
        <v>0.75700000000000001</v>
      </c>
      <c r="E34" s="269">
        <v>6998</v>
      </c>
      <c r="F34" s="260" t="s">
        <v>122</v>
      </c>
      <c r="G34" s="270" t="s">
        <v>241</v>
      </c>
      <c r="H34" s="271">
        <v>1</v>
      </c>
      <c r="I34" s="261">
        <v>2349.7440000000001</v>
      </c>
      <c r="J34" s="262">
        <v>2.2062014380561025E-2</v>
      </c>
      <c r="K34" s="262">
        <v>0.28069544577652061</v>
      </c>
      <c r="L34" s="262">
        <v>0.31407676751169489</v>
      </c>
      <c r="M34" s="272">
        <v>8.8970000000000002</v>
      </c>
      <c r="N34" s="273">
        <v>0.55325175848943542</v>
      </c>
      <c r="O34" s="273">
        <v>2.2555648615338519</v>
      </c>
      <c r="P34" s="274">
        <v>2</v>
      </c>
      <c r="Q34" s="275">
        <v>13</v>
      </c>
      <c r="R34" s="275">
        <v>53</v>
      </c>
    </row>
    <row r="35" spans="1:18" ht="16.5" x14ac:dyDescent="0.25">
      <c r="A35" s="267" t="s">
        <v>119</v>
      </c>
      <c r="B35" s="268" t="s">
        <v>355</v>
      </c>
      <c r="C35" s="258" t="s">
        <v>67</v>
      </c>
      <c r="D35" s="259">
        <v>0.80523233268789651</v>
      </c>
      <c r="E35" s="269">
        <v>1232</v>
      </c>
      <c r="F35" s="260" t="s">
        <v>121</v>
      </c>
      <c r="G35" s="270" t="s">
        <v>229</v>
      </c>
      <c r="H35" s="271">
        <v>5</v>
      </c>
      <c r="I35" s="261">
        <v>717.54199999999992</v>
      </c>
      <c r="J35" s="262">
        <v>1.2066091685538811E-2</v>
      </c>
      <c r="K35" s="262">
        <v>0.3734487272922109</v>
      </c>
      <c r="L35" s="262">
        <v>0.21601522977052212</v>
      </c>
      <c r="M35" s="272">
        <v>11.757999999999999</v>
      </c>
      <c r="N35" s="273">
        <v>0</v>
      </c>
      <c r="O35" s="273">
        <v>7.5256918758762561</v>
      </c>
      <c r="P35" s="274">
        <v>5</v>
      </c>
      <c r="Q35" s="275">
        <v>0</v>
      </c>
      <c r="R35" s="275">
        <v>54</v>
      </c>
    </row>
    <row r="36" spans="1:18" ht="16.5" x14ac:dyDescent="0.25">
      <c r="A36" s="267" t="s">
        <v>119</v>
      </c>
      <c r="B36" s="268" t="s">
        <v>361</v>
      </c>
      <c r="C36" s="258" t="s">
        <v>67</v>
      </c>
      <c r="D36" s="259">
        <v>0.82692680758263848</v>
      </c>
      <c r="E36" s="269">
        <v>7912</v>
      </c>
      <c r="F36" s="260" t="s">
        <v>122</v>
      </c>
      <c r="G36" s="270" t="s">
        <v>243</v>
      </c>
      <c r="H36" s="271">
        <v>6</v>
      </c>
      <c r="I36" s="261">
        <v>1858.0339999999999</v>
      </c>
      <c r="J36" s="262">
        <v>3.0642428014830917E-2</v>
      </c>
      <c r="K36" s="262">
        <v>0.28622403635262395</v>
      </c>
      <c r="L36" s="262">
        <v>0.24434429079338699</v>
      </c>
      <c r="M36" s="272">
        <v>7.5679999999999996</v>
      </c>
      <c r="N36" s="273">
        <v>0.53820328368587445</v>
      </c>
      <c r="O36" s="273">
        <v>1.6146098510576234</v>
      </c>
      <c r="P36" s="274">
        <v>4</v>
      </c>
      <c r="Q36" s="275">
        <v>10</v>
      </c>
      <c r="R36" s="275">
        <v>30</v>
      </c>
    </row>
    <row r="37" spans="1:18" ht="16.5" x14ac:dyDescent="0.25">
      <c r="A37" s="267" t="s">
        <v>119</v>
      </c>
      <c r="B37" s="268" t="s">
        <v>365</v>
      </c>
      <c r="C37" s="258" t="s">
        <v>70</v>
      </c>
      <c r="D37" s="259">
        <v>0.74807692307692308</v>
      </c>
      <c r="E37" s="269">
        <v>9731</v>
      </c>
      <c r="F37" s="260" t="s">
        <v>121</v>
      </c>
      <c r="G37" s="270" t="s">
        <v>229</v>
      </c>
      <c r="H37" s="271">
        <v>1</v>
      </c>
      <c r="I37" s="261">
        <v>682.45500000000004</v>
      </c>
      <c r="J37" s="262">
        <v>2.987024206116003E-2</v>
      </c>
      <c r="K37" s="262">
        <v>0.35816968419722889</v>
      </c>
      <c r="L37" s="262">
        <v>0.15239100013920331</v>
      </c>
      <c r="M37" s="272">
        <v>12.057</v>
      </c>
      <c r="N37" s="273">
        <v>0</v>
      </c>
      <c r="O37" s="273">
        <v>2.9305961565231406</v>
      </c>
      <c r="P37" s="274">
        <v>5</v>
      </c>
      <c r="Q37" s="275">
        <v>0</v>
      </c>
      <c r="R37" s="275">
        <v>20</v>
      </c>
    </row>
    <row r="38" spans="1:18" ht="16.5" x14ac:dyDescent="0.25">
      <c r="A38" s="267" t="s">
        <v>119</v>
      </c>
      <c r="B38" s="268" t="s">
        <v>367</v>
      </c>
      <c r="C38" s="258" t="s">
        <v>70</v>
      </c>
      <c r="D38" s="259">
        <v>0.7606303848724757</v>
      </c>
      <c r="E38" s="269">
        <v>259</v>
      </c>
      <c r="F38" s="260" t="s">
        <v>122</v>
      </c>
      <c r="G38" s="270" t="s">
        <v>247</v>
      </c>
      <c r="H38" s="271">
        <v>2</v>
      </c>
      <c r="I38" s="261">
        <v>2484.9009999999998</v>
      </c>
      <c r="J38" s="262">
        <v>3.0450787512326282E-2</v>
      </c>
      <c r="K38" s="262">
        <v>0.31740736735279923</v>
      </c>
      <c r="L38" s="262">
        <v>0.2660065733001033</v>
      </c>
      <c r="M38" s="272">
        <v>10.051</v>
      </c>
      <c r="N38" s="273">
        <v>0.44267357130123092</v>
      </c>
      <c r="O38" s="273">
        <v>1.488992921649595</v>
      </c>
      <c r="P38" s="274">
        <v>34</v>
      </c>
      <c r="Q38" s="275">
        <v>11</v>
      </c>
      <c r="R38" s="275">
        <v>37</v>
      </c>
    </row>
    <row r="39" spans="1:18" ht="16.5" x14ac:dyDescent="0.25">
      <c r="A39" s="267" t="s">
        <v>119</v>
      </c>
      <c r="B39" s="268" t="s">
        <v>385</v>
      </c>
      <c r="C39" s="258" t="s">
        <v>67</v>
      </c>
      <c r="D39" s="259">
        <v>0.84791025880784843</v>
      </c>
      <c r="E39" s="269">
        <v>6585</v>
      </c>
      <c r="F39" s="260" t="s">
        <v>120</v>
      </c>
      <c r="G39" s="270" t="s">
        <v>200</v>
      </c>
      <c r="H39" s="271">
        <v>7</v>
      </c>
      <c r="I39" s="261">
        <v>588.197</v>
      </c>
      <c r="J39" s="262">
        <v>6.0335431317202204E-3</v>
      </c>
      <c r="K39" s="262">
        <v>0.38080923963568469</v>
      </c>
      <c r="L39" s="262">
        <v>0.16829713506492386</v>
      </c>
      <c r="M39" s="272">
        <v>13.249000000000001</v>
      </c>
      <c r="N39" s="273">
        <v>0</v>
      </c>
      <c r="O39" s="273">
        <v>26.69173763211985</v>
      </c>
      <c r="P39" s="274">
        <v>3</v>
      </c>
      <c r="Q39" s="275">
        <v>1</v>
      </c>
      <c r="R39" s="275">
        <v>191</v>
      </c>
    </row>
    <row r="40" spans="1:18" ht="16.5" x14ac:dyDescent="0.25">
      <c r="A40" s="267" t="s">
        <v>119</v>
      </c>
      <c r="B40" s="268" t="s">
        <v>399</v>
      </c>
      <c r="C40" s="258" t="s">
        <v>70</v>
      </c>
      <c r="D40" s="259">
        <v>0.70923076923076922</v>
      </c>
      <c r="E40" s="269">
        <v>3248</v>
      </c>
      <c r="F40" s="260" t="s">
        <v>121</v>
      </c>
      <c r="G40" s="270" t="s">
        <v>231</v>
      </c>
      <c r="H40" s="271">
        <v>1</v>
      </c>
      <c r="I40" s="261">
        <v>811.04200000000003</v>
      </c>
      <c r="J40" s="262">
        <v>5.5742851665580018E-2</v>
      </c>
      <c r="K40" s="262">
        <v>0.38340000535648189</v>
      </c>
      <c r="L40" s="262">
        <v>0.15288973937231365</v>
      </c>
      <c r="M40" s="272">
        <v>12.031000000000001</v>
      </c>
      <c r="N40" s="273">
        <v>0</v>
      </c>
      <c r="O40" s="273">
        <v>1.9727708306104985</v>
      </c>
      <c r="P40" s="274">
        <v>12</v>
      </c>
      <c r="Q40" s="275">
        <v>0</v>
      </c>
      <c r="R40" s="275">
        <v>16</v>
      </c>
    </row>
    <row r="41" spans="1:18" ht="16.5" x14ac:dyDescent="0.25">
      <c r="A41" s="267" t="s">
        <v>119</v>
      </c>
      <c r="B41" s="268" t="s">
        <v>401</v>
      </c>
      <c r="C41" s="258" t="s">
        <v>70</v>
      </c>
      <c r="D41" s="259">
        <v>0.79199999999999993</v>
      </c>
      <c r="E41" s="269">
        <v>160</v>
      </c>
      <c r="F41" s="260" t="s">
        <v>122</v>
      </c>
      <c r="G41" s="270" t="s">
        <v>244</v>
      </c>
      <c r="H41" s="271">
        <v>1</v>
      </c>
      <c r="I41" s="261">
        <v>2345.078</v>
      </c>
      <c r="J41" s="262">
        <v>2.1932186758350909E-2</v>
      </c>
      <c r="K41" s="262">
        <v>0.28034306026208433</v>
      </c>
      <c r="L41" s="262">
        <v>0.3117167104889475</v>
      </c>
      <c r="M41" s="272">
        <v>8.548</v>
      </c>
      <c r="N41" s="273">
        <v>0.6396375728227377</v>
      </c>
      <c r="O41" s="273">
        <v>6.0125931845337339</v>
      </c>
      <c r="P41" s="274">
        <v>6</v>
      </c>
      <c r="Q41" s="275">
        <v>15</v>
      </c>
      <c r="R41" s="275">
        <v>141</v>
      </c>
    </row>
    <row r="42" spans="1:18" ht="16.5" x14ac:dyDescent="0.25">
      <c r="A42" s="267" t="s">
        <v>119</v>
      </c>
      <c r="B42" s="268" t="s">
        <v>411</v>
      </c>
      <c r="C42" s="258" t="s">
        <v>67</v>
      </c>
      <c r="D42" s="259">
        <v>0.82580667846355926</v>
      </c>
      <c r="E42" s="269">
        <v>2343</v>
      </c>
      <c r="F42" s="260" t="s">
        <v>121</v>
      </c>
      <c r="G42" s="270" t="s">
        <v>225</v>
      </c>
      <c r="H42" s="271">
        <v>4</v>
      </c>
      <c r="I42" s="261">
        <v>477.35299999999995</v>
      </c>
      <c r="J42" s="262">
        <v>3.8346061672836045E-2</v>
      </c>
      <c r="K42" s="262">
        <v>0.35083733652867505</v>
      </c>
      <c r="L42" s="262">
        <v>0.20320391827431691</v>
      </c>
      <c r="M42" s="272">
        <v>9.7319999999999993</v>
      </c>
      <c r="N42" s="273">
        <v>0</v>
      </c>
      <c r="O42" s="273">
        <v>6.9131229928375859</v>
      </c>
      <c r="P42" s="274">
        <v>11</v>
      </c>
      <c r="Q42" s="275">
        <v>0</v>
      </c>
      <c r="R42" s="275">
        <v>33</v>
      </c>
    </row>
    <row r="43" spans="1:18" ht="16.5" x14ac:dyDescent="0.25">
      <c r="A43" s="267" t="s">
        <v>119</v>
      </c>
      <c r="B43" s="268" t="s">
        <v>417</v>
      </c>
      <c r="C43" s="258" t="s">
        <v>67</v>
      </c>
      <c r="D43" s="259">
        <v>0.82433333333333325</v>
      </c>
      <c r="E43" s="269">
        <v>8378</v>
      </c>
      <c r="F43" s="260" t="s">
        <v>122</v>
      </c>
      <c r="G43" s="270" t="s">
        <v>243</v>
      </c>
      <c r="H43" s="271">
        <v>1</v>
      </c>
      <c r="I43" s="261">
        <v>2334.7190000000001</v>
      </c>
      <c r="J43" s="262">
        <v>1.4104798591732021E-2</v>
      </c>
      <c r="K43" s="262">
        <v>0.2846961878728988</v>
      </c>
      <c r="L43" s="262">
        <v>0.17304009604581963</v>
      </c>
      <c r="M43" s="272">
        <v>7.2880000000000003</v>
      </c>
      <c r="N43" s="273">
        <v>0.42831706942034564</v>
      </c>
      <c r="O43" s="273">
        <v>1.8845951054495209</v>
      </c>
      <c r="P43" s="274">
        <v>0</v>
      </c>
      <c r="Q43" s="275">
        <v>10</v>
      </c>
      <c r="R43" s="275">
        <v>44</v>
      </c>
    </row>
    <row r="44" spans="1:18" ht="16.5" x14ac:dyDescent="0.25">
      <c r="A44" s="267" t="s">
        <v>119</v>
      </c>
      <c r="B44" s="268" t="s">
        <v>425</v>
      </c>
      <c r="C44" s="258" t="s">
        <v>70</v>
      </c>
      <c r="D44" s="259">
        <v>0.74615384615384606</v>
      </c>
      <c r="E44" s="269">
        <v>7121</v>
      </c>
      <c r="F44" s="260" t="s">
        <v>121</v>
      </c>
      <c r="G44" s="270" t="s">
        <v>237</v>
      </c>
      <c r="H44" s="271">
        <v>1</v>
      </c>
      <c r="I44" s="261">
        <v>846.49300000000005</v>
      </c>
      <c r="J44" s="262">
        <v>3.8721985780366966E-2</v>
      </c>
      <c r="K44" s="262">
        <v>0.38421855807599087</v>
      </c>
      <c r="L44" s="262">
        <v>0.13112925919056626</v>
      </c>
      <c r="M44" s="272">
        <v>12.129</v>
      </c>
      <c r="N44" s="273">
        <v>0</v>
      </c>
      <c r="O44" s="273">
        <v>11.695312306185638</v>
      </c>
      <c r="P44" s="274">
        <v>8</v>
      </c>
      <c r="Q44" s="275">
        <v>0</v>
      </c>
      <c r="R44" s="275">
        <v>99</v>
      </c>
    </row>
  </sheetData>
  <phoneticPr fontId="2" type="noConversion"/>
  <conditionalFormatting sqref="C14:D44">
    <cfRule type="containsText" dxfId="21" priority="1" operator="containsText" text="F">
      <formula>NOT(ISERROR(SEARCH("F",C14)))</formula>
    </cfRule>
    <cfRule type="containsText" dxfId="20" priority="2" operator="containsText" text="D">
      <formula>NOT(ISERROR(SEARCH("D",C14)))</formula>
    </cfRule>
    <cfRule type="containsText" dxfId="19" priority="3" operator="containsText" text="C">
      <formula>NOT(ISERROR(SEARCH("C",C14)))</formula>
    </cfRule>
    <cfRule type="containsText" dxfId="18" priority="4" operator="containsText" text="B">
      <formula>NOT(ISERROR(SEARCH("B",C14)))</formula>
    </cfRule>
    <cfRule type="containsText" dxfId="17" priority="5" operator="containsText" text="A">
      <formula>NOT(ISERROR(SEARCH("A",C14)))</formula>
    </cfRule>
    <cfRule type="containsText" dxfId="1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2024-08-02T03:01:44Z</dcterms:modified>
</cp:coreProperties>
</file>