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110\유카연료절감\★이정현\유정씌♥\"/>
    </mc:Choice>
  </mc:AlternateContent>
  <xr:revisionPtr revIDLastSave="0" documentId="13_ncr:1_{3C570353-EA68-4E68-A604-8BC3C99AFB8E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공회전과다 명단" sheetId="70" state="hidden" r:id="rId8"/>
  </sheets>
  <definedNames>
    <definedName name="_xlnm._FilterDatabase" localSheetId="4" hidden="1">운전자별!$A$4:$BR$24</definedName>
    <definedName name="_xlnm._FilterDatabase" localSheetId="3" hidden="1">차량별!$A$4:$AY$4</definedName>
    <definedName name="_xlnm.Print_Area" localSheetId="4">운전자별!$A$1:$R$122</definedName>
    <definedName name="_xlnm.Print_Area" localSheetId="1">종합!$A$1:$L$103</definedName>
    <definedName name="_xlnm.Print_Area" localSheetId="3">차량별!$A$1:$T$57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4" i="12" l="1"/>
  <c r="A25" i="7" l="1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6" i="60"/>
  <c r="B16" i="60"/>
  <c r="C16" i="60"/>
  <c r="D16" i="60"/>
  <c r="E16" i="60"/>
  <c r="G16" i="60"/>
  <c r="F16" i="60" s="1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F20" i="60" s="1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F23" i="60" s="1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F26" i="60" s="1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F32" i="60" s="1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F33" i="60" s="1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F35" i="60" s="1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F38" i="60" s="1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F39" i="60" s="1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F40" i="60" s="1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F44" i="60" s="1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F47" i="60" s="1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F50" i="60" s="1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F51" i="60" s="1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F52" i="60" s="1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F53" i="60" s="1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F49" i="60" l="1"/>
  <c r="F56" i="60"/>
  <c r="F37" i="60"/>
  <c r="F25" i="60"/>
  <c r="F48" i="60"/>
  <c r="F36" i="60"/>
  <c r="F24" i="60"/>
  <c r="F43" i="60"/>
  <c r="F41" i="60"/>
  <c r="F29" i="60"/>
  <c r="F17" i="60"/>
  <c r="F46" i="60"/>
  <c r="F34" i="60"/>
  <c r="F22" i="60"/>
  <c r="F27" i="60"/>
  <c r="F31" i="60"/>
  <c r="F55" i="60"/>
  <c r="F54" i="60"/>
  <c r="F42" i="60"/>
  <c r="F30" i="60"/>
  <c r="F18" i="60"/>
  <c r="F19" i="60"/>
  <c r="F28" i="60"/>
  <c r="F57" i="60"/>
  <c r="F45" i="60"/>
  <c r="F21" i="60"/>
  <c r="A15" i="7" l="1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F14" i="60" l="1"/>
  <c r="F15" i="60"/>
  <c r="F13" i="60"/>
  <c r="F12" i="60"/>
  <c r="F11" i="60"/>
  <c r="B24" i="12" l="1"/>
  <c r="J47" i="12" a="1"/>
  <c r="J47" i="12" l="1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93" i="12" l="1"/>
  <c r="B94" i="12" l="1"/>
  <c r="B95" i="12"/>
  <c r="I95" i="12" s="1"/>
  <c r="J10" i="12" l="1"/>
  <c r="J29" i="12" s="1"/>
  <c r="N23" i="12"/>
  <c r="K25" i="12"/>
  <c r="D25" i="12" l="1"/>
  <c r="G47" i="12" a="1"/>
  <c r="D47" i="12" a="1"/>
  <c r="I47" i="12" a="1"/>
  <c r="N47" i="12" a="1"/>
  <c r="E47" i="12" a="1"/>
  <c r="F47" i="12" a="1"/>
  <c r="H47" i="12" a="1"/>
  <c r="N47" i="12" l="1"/>
  <c r="K47" i="12" s="1" a="1"/>
  <c r="K47" i="12" s="1"/>
  <c r="E47" i="12"/>
  <c r="F47" i="12"/>
  <c r="G47" i="12"/>
  <c r="D47" i="12"/>
  <c r="I47" i="12"/>
  <c r="H47" i="12"/>
  <c r="E25" i="12" l="1"/>
  <c r="F25" i="12" l="1"/>
  <c r="G25" i="12" l="1"/>
  <c r="H25" i="12" l="1"/>
  <c r="I25" i="12" l="1"/>
  <c r="J25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H93" i="12"/>
  <c r="G93" i="12"/>
  <c r="H95" i="12"/>
  <c r="E94" i="12"/>
  <c r="J93" i="12"/>
  <c r="D94" i="12"/>
  <c r="E93" i="12"/>
  <c r="E95" i="12"/>
  <c r="F95" i="12"/>
  <c r="I94" i="12"/>
  <c r="F93" i="12"/>
  <c r="I93" i="12"/>
  <c r="F94" i="12"/>
  <c r="G94" i="12"/>
  <c r="J94" i="12"/>
  <c r="G95" i="12"/>
  <c r="D93" i="12"/>
  <c r="D95" i="12"/>
  <c r="J95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<sst xmlns="http://schemas.openxmlformats.org/spreadsheetml/2006/main" count="3192" uniqueCount="697">
  <si>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</si>
  <si>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</si>
  <si>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</si>
  <si>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</si>
  <si>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</si>
  <si>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</si>
  <si>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</si>
  <si>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</si>
  <si>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</si>
  <si>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</si>
  <si>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</si>
  <si>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</si>
  <si>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</si>
  <si>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</si>
  <si>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</si>
  <si>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</si>
  <si>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</si>
  <si>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</si>
  <si>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</si>
  <si>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</si>
  <si>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</si>
  <si>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</si>
  <si>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</si>
  <si>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</si>
  <si>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</si>
  <si>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</si>
  <si>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</si>
  <si>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</si>
  <si>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</si>
  <si>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</si>
  <si>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</si>
  <si>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</si>
  <si>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</si>
  <si>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</si>
  <si>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</si>
  <si>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</si>
  <si>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</si>
  <si>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</si>
  <si>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</si>
  <si>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</si>
  <si>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</si>
  <si>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</si>
  <si>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</si>
  <si>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</si>
  <si>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</si>
  <si>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</si>
  <si>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</si>
  <si>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</si>
  <si>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</si>
  <si>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</si>
  <si>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</si>
  <si>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</si>
  <si>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</si>
  <si>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</si>
  <si>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</si>
  <si>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</si>
  <si>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</si>
  <si>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</si>
  <si>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</si>
  <si>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</si>
  <si>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</si>
  <si>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</si>
  <si>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</si>
  <si>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</si>
  <si>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</si>
  <si>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</si>
  <si>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</si>
  <si>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</si>
  <si>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</si>
  <si>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</si>
  <si>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</si>
  <si>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</si>
  <si>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</si>
  <si>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</si>
  <si>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</si>
  <si>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</si>
  <si>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</si>
  <si>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</si>
  <si>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</si>
  <si>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</si>
  <si>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</si>
  <si>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</si>
  <si>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</si>
  <si>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</si>
  <si>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</si>
  <si>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</si>
  <si>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</si>
  <si>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</si>
  <si>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</si>
  <si>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</si>
  <si>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</si>
  <si>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예비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</si>
  <si>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</si>
  <si>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</si>
  <si>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</si>
  <si>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</si>
  <si>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</si>
  <si>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</si>
  <si>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</si>
  <si>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</si>
  <si>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</si>
  <si>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</si>
  <si>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</si>
  <si>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</si>
  <si>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</si>
  <si>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</si>
  <si>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</si>
  <si>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</si>
  <si>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</si>
  <si>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</si>
  <si>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</si>
  <si>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</si>
  <si>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</si>
  <si>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</si>
  <si>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</si>
  <si>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</si>
  <si>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</si>
  <si>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</si>
  <si>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</si>
  <si>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B</t>
    <phoneticPr fontId="2" type="noConversion"/>
  </si>
  <si>
    <t>부성여객</t>
  </si>
  <si>
    <t>33</t>
  </si>
  <si>
    <t>36</t>
  </si>
  <si>
    <t>790</t>
  </si>
  <si>
    <t>이상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</si>
  <si>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</si>
  <si>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</si>
  <si>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</si>
  <si>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</si>
  <si>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</si>
  <si>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</si>
  <si>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</si>
  <si>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</si>
  <si>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</si>
  <si>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</si>
  <si>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</si>
  <si>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</si>
  <si>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</si>
  <si>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</si>
  <si>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</si>
  <si>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</si>
  <si>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</si>
  <si>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</si>
  <si>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</si>
  <si>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</si>
  <si>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</si>
  <si>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</si>
  <si>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</si>
  <si>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</si>
  <si>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</si>
  <si>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</si>
  <si>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</si>
  <si>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</si>
  <si>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</si>
  <si>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</si>
  <si>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</si>
  <si>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</si>
  <si>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</si>
  <si>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</si>
  <si>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</si>
  <si>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</si>
  <si>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</si>
  <si>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</si>
  <si>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</si>
  <si>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</si>
  <si>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</si>
  <si>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</si>
  <si>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</si>
  <si>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</si>
  <si>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</si>
  <si>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</si>
  <si>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</si>
  <si>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</si>
  <si>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</si>
  <si>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</si>
  <si>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</si>
  <si>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</si>
  <si>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</si>
  <si>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</si>
  <si>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</si>
  <si>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</si>
  <si>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</si>
  <si>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</si>
  <si>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</si>
  <si>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</si>
  <si>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</si>
  <si>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</si>
  <si>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</si>
  <si>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</si>
  <si>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</si>
  <si>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운전자코드</t>
  </si>
  <si>
    <t>맥스거리코드</t>
  </si>
  <si>
    <t>최대주행거리</t>
  </si>
  <si>
    <t>[TIP!!] 특별관리 운행사원 관리하려면?</t>
  </si>
  <si>
    <t>대형</t>
  </si>
  <si>
    <t>저상</t>
  </si>
  <si>
    <t>하이</t>
  </si>
  <si>
    <t>HH</t>
  </si>
  <si>
    <t>부성여객</t>
    <phoneticPr fontId="2" type="noConversion"/>
  </si>
  <si>
    <t>70바2010</t>
  </si>
  <si>
    <t>3333</t>
  </si>
  <si>
    <t>부성여객33F4</t>
  </si>
  <si>
    <t>70바2018</t>
  </si>
  <si>
    <t>부성여객33F1</t>
  </si>
  <si>
    <t>70바2020</t>
  </si>
  <si>
    <t>부성여객33C1</t>
  </si>
  <si>
    <t>70바2034</t>
  </si>
  <si>
    <t>부성여객33D2</t>
  </si>
  <si>
    <t>70바2037</t>
  </si>
  <si>
    <t>70바2049</t>
  </si>
  <si>
    <t>부성여객33S1</t>
  </si>
  <si>
    <t>70바2054</t>
  </si>
  <si>
    <t>70바2084</t>
  </si>
  <si>
    <t>부성여객33B1</t>
  </si>
  <si>
    <t>70바2092</t>
  </si>
  <si>
    <t>부성여객33D1</t>
  </si>
  <si>
    <t>70바2132</t>
  </si>
  <si>
    <t>부성여객33F3</t>
  </si>
  <si>
    <t>70바2133</t>
  </si>
  <si>
    <t>부성여객33F2</t>
  </si>
  <si>
    <t>70바2134</t>
  </si>
  <si>
    <t>70바2135</t>
  </si>
  <si>
    <t>70바2138</t>
  </si>
  <si>
    <t>70바2002</t>
  </si>
  <si>
    <t>3636</t>
  </si>
  <si>
    <t>부성여객36B2</t>
  </si>
  <si>
    <t>70바2005</t>
  </si>
  <si>
    <t>70바2008</t>
  </si>
  <si>
    <t>부성여객36D1</t>
  </si>
  <si>
    <t>70바2011</t>
  </si>
  <si>
    <t>부성여객36A1</t>
  </si>
  <si>
    <t>70바2012</t>
  </si>
  <si>
    <t>부성여객36C2</t>
  </si>
  <si>
    <t>부성여객36B5</t>
  </si>
  <si>
    <t>70바2036</t>
  </si>
  <si>
    <t>부성여객36이상2</t>
  </si>
  <si>
    <t>70바2044</t>
  </si>
  <si>
    <t>70바2046</t>
  </si>
  <si>
    <t>부성여객36D4</t>
  </si>
  <si>
    <t>70바2057</t>
  </si>
  <si>
    <t>70바2058</t>
  </si>
  <si>
    <t>부성여객36D3</t>
  </si>
  <si>
    <t>70바2062</t>
  </si>
  <si>
    <t>70바2064</t>
  </si>
  <si>
    <t>70바2091</t>
  </si>
  <si>
    <t>부성여객36D2</t>
  </si>
  <si>
    <t>70바2093</t>
  </si>
  <si>
    <t>부성여객36B3</t>
  </si>
  <si>
    <t>70바2094</t>
  </si>
  <si>
    <t>부성여객36C1</t>
  </si>
  <si>
    <t>70바2096</t>
  </si>
  <si>
    <t>부성여객36B6</t>
  </si>
  <si>
    <t>70바2097</t>
  </si>
  <si>
    <t>부성여객36B4</t>
  </si>
  <si>
    <t>70바2098</t>
  </si>
  <si>
    <t>70바2101</t>
  </si>
  <si>
    <t>70바2102</t>
  </si>
  <si>
    <t>부성여객36B1</t>
  </si>
  <si>
    <t>70바2103</t>
  </si>
  <si>
    <t>70바2104</t>
  </si>
  <si>
    <t>부성여객36C3</t>
  </si>
  <si>
    <t>70바2122</t>
  </si>
  <si>
    <t>70바2127</t>
  </si>
  <si>
    <t>부성여객36이상1</t>
  </si>
  <si>
    <t>70바2129</t>
  </si>
  <si>
    <t>70바2130</t>
  </si>
  <si>
    <t>70바2131</t>
  </si>
  <si>
    <t>70바2136</t>
  </si>
  <si>
    <t>70바2137</t>
  </si>
  <si>
    <t>70바2139</t>
  </si>
  <si>
    <t>70바2024</t>
  </si>
  <si>
    <t>좌석</t>
  </si>
  <si>
    <t>70바2028</t>
  </si>
  <si>
    <t>70바2045</t>
  </si>
  <si>
    <t>70바2065</t>
  </si>
  <si>
    <t>70바2078</t>
  </si>
  <si>
    <t>70바2123</t>
  </si>
  <si>
    <t>70바2017</t>
  </si>
  <si>
    <t>70바2050</t>
  </si>
  <si>
    <t>강명식</t>
  </si>
  <si>
    <t>5129966</t>
  </si>
  <si>
    <t>(양  호)</t>
  </si>
  <si>
    <t>강신봉</t>
  </si>
  <si>
    <t>5125654</t>
  </si>
  <si>
    <t>강태호</t>
  </si>
  <si>
    <t>5122024</t>
  </si>
  <si>
    <t>고창환</t>
  </si>
  <si>
    <t>5127324</t>
  </si>
  <si>
    <t>구자입</t>
  </si>
  <si>
    <t>5121597</t>
  </si>
  <si>
    <t>권영규</t>
  </si>
  <si>
    <t>5127366</t>
  </si>
  <si>
    <t>권영도</t>
  </si>
  <si>
    <t>5123549</t>
  </si>
  <si>
    <t>김기수</t>
  </si>
  <si>
    <t>5126975</t>
  </si>
  <si>
    <t>김기식</t>
  </si>
  <si>
    <t>5128671</t>
  </si>
  <si>
    <t>김길남</t>
  </si>
  <si>
    <t>5126369</t>
  </si>
  <si>
    <t>김도년</t>
  </si>
  <si>
    <t>5121880</t>
  </si>
  <si>
    <t>김동곤</t>
  </si>
  <si>
    <t>5125826</t>
  </si>
  <si>
    <t>김동현</t>
  </si>
  <si>
    <t>5125943</t>
  </si>
  <si>
    <t>김박수</t>
  </si>
  <si>
    <t>512249</t>
  </si>
  <si>
    <t>김상선</t>
  </si>
  <si>
    <t>5124002</t>
  </si>
  <si>
    <t>김상환</t>
  </si>
  <si>
    <t>5126415</t>
  </si>
  <si>
    <t>김세환</t>
  </si>
  <si>
    <t>5121838</t>
  </si>
  <si>
    <t>김수영</t>
  </si>
  <si>
    <t>5125667</t>
  </si>
  <si>
    <t>김영규</t>
  </si>
  <si>
    <t>5121467</t>
  </si>
  <si>
    <t>김영주</t>
  </si>
  <si>
    <t>512844</t>
  </si>
  <si>
    <t>김외수</t>
  </si>
  <si>
    <t>5121031</t>
  </si>
  <si>
    <t>김윤희</t>
  </si>
  <si>
    <t>5128370</t>
  </si>
  <si>
    <t>김인철</t>
  </si>
  <si>
    <t>5128475</t>
  </si>
  <si>
    <t>김주흥</t>
  </si>
  <si>
    <t>5121052</t>
  </si>
  <si>
    <t>김진용</t>
  </si>
  <si>
    <t>5124906</t>
  </si>
  <si>
    <t>김진우</t>
  </si>
  <si>
    <t>5128616</t>
  </si>
  <si>
    <t>김창남</t>
  </si>
  <si>
    <t>5127965</t>
  </si>
  <si>
    <t>김창선</t>
  </si>
  <si>
    <t>5129374</t>
  </si>
  <si>
    <t>김학연</t>
  </si>
  <si>
    <t>5129799</t>
  </si>
  <si>
    <t>김한석</t>
  </si>
  <si>
    <t>5126728</t>
  </si>
  <si>
    <t>나승균</t>
  </si>
  <si>
    <t>5129456</t>
  </si>
  <si>
    <t>노화균</t>
  </si>
  <si>
    <t>5126521</t>
  </si>
  <si>
    <t>류승환</t>
  </si>
  <si>
    <t>5123824</t>
  </si>
  <si>
    <t>문영종</t>
  </si>
  <si>
    <t>5124341</t>
  </si>
  <si>
    <t>박상준</t>
  </si>
  <si>
    <t>5125781</t>
  </si>
  <si>
    <t>박오영</t>
  </si>
  <si>
    <t>5121322</t>
  </si>
  <si>
    <t>박종팔</t>
  </si>
  <si>
    <t>5129114</t>
  </si>
  <si>
    <t>박형도</t>
  </si>
  <si>
    <t>5129001</t>
  </si>
  <si>
    <t>박희동</t>
  </si>
  <si>
    <t>5125880</t>
  </si>
  <si>
    <t>박희종</t>
  </si>
  <si>
    <t>5122031</t>
  </si>
  <si>
    <t>배진기</t>
  </si>
  <si>
    <t>5125086</t>
  </si>
  <si>
    <t>백인범</t>
  </si>
  <si>
    <t>5126186</t>
  </si>
  <si>
    <t>백창선</t>
  </si>
  <si>
    <t>5123016</t>
  </si>
  <si>
    <t>손영수</t>
  </si>
  <si>
    <t>5124205</t>
  </si>
  <si>
    <t>송시우</t>
  </si>
  <si>
    <t>5128732</t>
  </si>
  <si>
    <t>송해명</t>
  </si>
  <si>
    <t>5126015</t>
  </si>
  <si>
    <t>신광우</t>
  </si>
  <si>
    <t>5124654</t>
  </si>
  <si>
    <t>신동선</t>
  </si>
  <si>
    <t>5124546</t>
  </si>
  <si>
    <t>신명수</t>
  </si>
  <si>
    <t>5121212</t>
  </si>
  <si>
    <t>심승현</t>
  </si>
  <si>
    <t>5128485</t>
  </si>
  <si>
    <t>안철수</t>
  </si>
  <si>
    <t>5128371</t>
  </si>
  <si>
    <t>엄원호</t>
  </si>
  <si>
    <t>5128372</t>
  </si>
  <si>
    <t>여명호</t>
  </si>
  <si>
    <t>5123279</t>
  </si>
  <si>
    <t>여재철</t>
  </si>
  <si>
    <t>5123800</t>
  </si>
  <si>
    <t>오명곤</t>
  </si>
  <si>
    <t>5129440</t>
  </si>
  <si>
    <t>오상준</t>
  </si>
  <si>
    <t>5127692</t>
  </si>
  <si>
    <t>온병선</t>
  </si>
  <si>
    <t>5125548</t>
  </si>
  <si>
    <t>왕영문</t>
  </si>
  <si>
    <t>5121067</t>
  </si>
  <si>
    <t>유정열</t>
  </si>
  <si>
    <t>512101</t>
  </si>
  <si>
    <t>윤두호</t>
  </si>
  <si>
    <t>5127571</t>
  </si>
  <si>
    <t>윤병선</t>
  </si>
  <si>
    <t>5122741</t>
  </si>
  <si>
    <t>윤상석</t>
  </si>
  <si>
    <t>5123810</t>
  </si>
  <si>
    <t>윤종권</t>
  </si>
  <si>
    <t>512246</t>
  </si>
  <si>
    <t>이광진</t>
  </si>
  <si>
    <t>5121145</t>
  </si>
  <si>
    <t>이길용</t>
  </si>
  <si>
    <t>5123027</t>
  </si>
  <si>
    <t>이상권</t>
  </si>
  <si>
    <t>5127247</t>
  </si>
  <si>
    <t>이상근</t>
  </si>
  <si>
    <t>5122459</t>
  </si>
  <si>
    <t>이상길</t>
  </si>
  <si>
    <t>5127315</t>
  </si>
  <si>
    <t>이선형</t>
  </si>
  <si>
    <t>5125240</t>
  </si>
  <si>
    <t>이용림</t>
  </si>
  <si>
    <t>5129587</t>
  </si>
  <si>
    <t>이종원</t>
  </si>
  <si>
    <t>5124777</t>
  </si>
  <si>
    <t>이주석</t>
  </si>
  <si>
    <t>5121944</t>
  </si>
  <si>
    <t>이진형</t>
  </si>
  <si>
    <t>5122255</t>
  </si>
  <si>
    <t>이진희</t>
  </si>
  <si>
    <t>5123335</t>
  </si>
  <si>
    <t>이창욱</t>
  </si>
  <si>
    <t>5121397</t>
  </si>
  <si>
    <t>이창현</t>
  </si>
  <si>
    <t>5121090</t>
  </si>
  <si>
    <t>이창희</t>
  </si>
  <si>
    <t>5127719</t>
  </si>
  <si>
    <t>이철</t>
  </si>
  <si>
    <t>5123773</t>
  </si>
  <si>
    <t>이춘진</t>
  </si>
  <si>
    <t>5127094</t>
  </si>
  <si>
    <t>이현우</t>
  </si>
  <si>
    <t>5124979</t>
  </si>
  <si>
    <t>임광묵</t>
  </si>
  <si>
    <t>5128808</t>
  </si>
  <si>
    <t>임주현</t>
  </si>
  <si>
    <t>5129788</t>
  </si>
  <si>
    <t>장문봉</t>
  </si>
  <si>
    <t>5125179</t>
  </si>
  <si>
    <t>장정효</t>
  </si>
  <si>
    <t>5127982</t>
  </si>
  <si>
    <t>장형표</t>
  </si>
  <si>
    <t>5121235</t>
  </si>
  <si>
    <t>정병옥</t>
  </si>
  <si>
    <t>5121478</t>
  </si>
  <si>
    <t>정수경</t>
  </si>
  <si>
    <t>5126044</t>
  </si>
  <si>
    <t>정승우</t>
  </si>
  <si>
    <t>5124163</t>
  </si>
  <si>
    <t>정영수</t>
  </si>
  <si>
    <t>512842</t>
  </si>
  <si>
    <t>정재엽</t>
  </si>
  <si>
    <t>5122480</t>
  </si>
  <si>
    <t>정재화B</t>
  </si>
  <si>
    <t>5122201</t>
  </si>
  <si>
    <t>정준혁</t>
  </si>
  <si>
    <t>5129738</t>
  </si>
  <si>
    <t>조남성</t>
  </si>
  <si>
    <t>5127157</t>
  </si>
  <si>
    <t>조영만</t>
  </si>
  <si>
    <t>5124250</t>
  </si>
  <si>
    <t>주용태</t>
  </si>
  <si>
    <t>5122808</t>
  </si>
  <si>
    <t>최 준</t>
  </si>
  <si>
    <t>512826</t>
  </si>
  <si>
    <t>최광진</t>
  </si>
  <si>
    <t>5127048</t>
  </si>
  <si>
    <t>최병회</t>
  </si>
  <si>
    <t>512723</t>
  </si>
  <si>
    <t>최성훈</t>
  </si>
  <si>
    <t>5122876</t>
  </si>
  <si>
    <t>최영기</t>
  </si>
  <si>
    <t>5122131</t>
  </si>
  <si>
    <t>최영필</t>
  </si>
  <si>
    <t>5121695</t>
  </si>
  <si>
    <t>최용수</t>
  </si>
  <si>
    <t>5123354</t>
  </si>
  <si>
    <t>최재현</t>
  </si>
  <si>
    <t>5124704</t>
  </si>
  <si>
    <t>최창문</t>
  </si>
  <si>
    <t>5125832</t>
  </si>
  <si>
    <t>최현만</t>
  </si>
  <si>
    <t>5122895</t>
  </si>
  <si>
    <t>최희우</t>
  </si>
  <si>
    <t>5129630</t>
  </si>
  <si>
    <t>한영수</t>
  </si>
  <si>
    <t>5121066</t>
  </si>
  <si>
    <t>허갑동</t>
  </si>
  <si>
    <t>5125705</t>
  </si>
  <si>
    <t>허기철</t>
  </si>
  <si>
    <t>5124315</t>
  </si>
  <si>
    <t>홍완호</t>
  </si>
  <si>
    <t>5128364</t>
  </si>
  <si>
    <t>홍종원</t>
  </si>
  <si>
    <t>5127263</t>
  </si>
  <si>
    <t>황범섭</t>
  </si>
  <si>
    <t>512602</t>
  </si>
  <si>
    <t>황의훈</t>
  </si>
  <si>
    <t>512251</t>
  </si>
  <si>
    <t>황인갑</t>
  </si>
  <si>
    <t>5129060</t>
  </si>
  <si>
    <t>[TIP!!] 공회전 과다 운행사원 관리하려면?</t>
    <phoneticPr fontId="2" type="noConversion"/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</si>
  <si>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</si>
  <si>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</si>
  <si>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</si>
  <si>
    <t>[24년 7월] 공회전과다 명단</t>
    <phoneticPr fontId="2" type="noConversion"/>
  </si>
  <si>
    <t>7676</t>
  </si>
  <si>
    <t>미추홀교통76D5</t>
  </si>
  <si>
    <t>▽</t>
  </si>
  <si>
    <t>미추홀교통76D1</t>
  </si>
  <si>
    <t>미추홀교통76D6</t>
  </si>
  <si>
    <t>미추홀교통76D2</t>
  </si>
  <si>
    <t>미추홀교통76C1</t>
  </si>
  <si>
    <t>70바2040</t>
  </si>
  <si>
    <t>미추홀교통76D3</t>
  </si>
  <si>
    <t>미추홀교통76D4</t>
  </si>
  <si>
    <t>부성여객33B4</t>
  </si>
  <si>
    <t>=</t>
  </si>
  <si>
    <t>부성여객33B3</t>
  </si>
  <si>
    <t>부성여객33B5</t>
  </si>
  <si>
    <t>부성여객33C2</t>
  </si>
  <si>
    <t>부성여객33D3</t>
  </si>
  <si>
    <t>부성여객33B2</t>
  </si>
  <si>
    <t>부성여객36S5</t>
  </si>
  <si>
    <t>부성여객36A2</t>
  </si>
  <si>
    <t>부성여객36A7</t>
  </si>
  <si>
    <t>▲</t>
  </si>
  <si>
    <t>부성여객36B7</t>
  </si>
  <si>
    <t>부성여객36A5</t>
  </si>
  <si>
    <t>부성여객36S4</t>
  </si>
  <si>
    <t>부성여객36S1</t>
  </si>
  <si>
    <t>부성여객36C4</t>
  </si>
  <si>
    <t>부성여객36C6</t>
  </si>
  <si>
    <t>부성여객36A3</t>
  </si>
  <si>
    <t>부성여객36S2</t>
  </si>
  <si>
    <t>부성여객36A6</t>
  </si>
  <si>
    <t>부성여객36A4</t>
  </si>
  <si>
    <t>부성여객36B8</t>
  </si>
  <si>
    <t>부성여객36S3</t>
  </si>
  <si>
    <t>51299662139.89</t>
  </si>
  <si>
    <t>5125654912.567</t>
  </si>
  <si>
    <t>5122024414.389</t>
  </si>
  <si>
    <t>5127324247.365</t>
  </si>
  <si>
    <t>5121597842.434</t>
  </si>
  <si>
    <t>51273661092.158</t>
  </si>
  <si>
    <t>51235492312.59</t>
  </si>
  <si>
    <t>5126975216.393</t>
  </si>
  <si>
    <t>51286712167.707</t>
  </si>
  <si>
    <t>5126369279.378</t>
  </si>
  <si>
    <t>5121880199.675</t>
  </si>
  <si>
    <t>5125826379.73</t>
  </si>
  <si>
    <t>5125943743.48</t>
  </si>
  <si>
    <t>5122492225.917</t>
  </si>
  <si>
    <t>51240021727.806</t>
  </si>
  <si>
    <t>51264151835.615</t>
  </si>
  <si>
    <t>51218381864.23</t>
  </si>
  <si>
    <t>51256672175.093</t>
  </si>
  <si>
    <t>51214671325.85</t>
  </si>
  <si>
    <t>김영식A</t>
  </si>
  <si>
    <t>5129928</t>
  </si>
  <si>
    <t>5129928453.355</t>
  </si>
  <si>
    <t>512844805.435</t>
  </si>
  <si>
    <t>51210313691.417</t>
  </si>
  <si>
    <t>51283702010.256</t>
  </si>
  <si>
    <t>5128475217.616</t>
  </si>
  <si>
    <t>5121052516.46</t>
  </si>
  <si>
    <t>5124906480.993</t>
  </si>
  <si>
    <t>5128616642.451</t>
  </si>
  <si>
    <t>51279652771.688</t>
  </si>
  <si>
    <t>51293743422.448</t>
  </si>
  <si>
    <t>51297991230.177</t>
  </si>
  <si>
    <t>51267281582.65</t>
  </si>
  <si>
    <t>51294561240.82</t>
  </si>
  <si>
    <t>51265213401.291</t>
  </si>
  <si>
    <t>5123824892.708</t>
  </si>
  <si>
    <t>5124341434.662</t>
  </si>
  <si>
    <t>5125781338.863</t>
  </si>
  <si>
    <t>5121322765.2</t>
  </si>
  <si>
    <t>5129114411.871</t>
  </si>
  <si>
    <t>박찬성</t>
  </si>
  <si>
    <t>5123345</t>
  </si>
  <si>
    <t>5123345596.622</t>
  </si>
  <si>
    <t>5129001854.85</t>
  </si>
  <si>
    <t>5125880474.714</t>
  </si>
  <si>
    <t>5122031228.294</t>
  </si>
  <si>
    <t>5125086209.839</t>
  </si>
  <si>
    <t>5126186285.708</t>
  </si>
  <si>
    <t>51230161789.081</t>
  </si>
  <si>
    <t>51242052084.256</t>
  </si>
  <si>
    <t>51287321455.448</t>
  </si>
  <si>
    <t>5126015952.143</t>
  </si>
  <si>
    <t>51246543315.228</t>
  </si>
  <si>
    <t>5124546783.016</t>
  </si>
  <si>
    <t>5121212607.759</t>
  </si>
  <si>
    <t>51284851106.64</t>
  </si>
  <si>
    <t>51283713961.251</t>
  </si>
  <si>
    <t>51283724119.726</t>
  </si>
  <si>
    <t>51232792323.621</t>
  </si>
  <si>
    <t>51238002442.424</t>
  </si>
  <si>
    <t>51294401597.605</t>
  </si>
  <si>
    <t>51276922487.817</t>
  </si>
  <si>
    <t>51255481235.284</t>
  </si>
  <si>
    <t>51210672406.786</t>
  </si>
  <si>
    <t>원종복</t>
  </si>
  <si>
    <t>5128015</t>
  </si>
  <si>
    <t>51280151325.394</t>
  </si>
  <si>
    <t>512101776.891</t>
  </si>
  <si>
    <t>51275713184.701</t>
  </si>
  <si>
    <t>5122741209.857</t>
  </si>
  <si>
    <t>5123810420.67</t>
  </si>
  <si>
    <t>5122463733.664</t>
  </si>
  <si>
    <t>5121145327.286</t>
  </si>
  <si>
    <t>5123027696.477</t>
  </si>
  <si>
    <t>5127247751.189</t>
  </si>
  <si>
    <t>5122459668.877</t>
  </si>
  <si>
    <t>51273153420.033</t>
  </si>
  <si>
    <t>5125240566.927</t>
  </si>
  <si>
    <t>5129587627.063</t>
  </si>
  <si>
    <t>5124777165.743</t>
  </si>
  <si>
    <t>51219442128.031</t>
  </si>
  <si>
    <t>51222551268.26</t>
  </si>
  <si>
    <t>51233351069.919</t>
  </si>
  <si>
    <t>5121397217.498</t>
  </si>
  <si>
    <t>5121090204.194</t>
  </si>
  <si>
    <t>5127719217.685</t>
  </si>
  <si>
    <t>51237733006.887</t>
  </si>
  <si>
    <t>51270941365.463</t>
  </si>
  <si>
    <t>5124979275.96</t>
  </si>
  <si>
    <t>5128808433.991</t>
  </si>
  <si>
    <t>51297881213.106</t>
  </si>
  <si>
    <t>5125179220.275</t>
  </si>
  <si>
    <t>5127982111.14</t>
  </si>
  <si>
    <t>51212352413.801</t>
  </si>
  <si>
    <t>51214782387.5</t>
  </si>
  <si>
    <t>51260442333.128</t>
  </si>
  <si>
    <t>5124163162.62</t>
  </si>
  <si>
    <t>5128422144.082</t>
  </si>
  <si>
    <t>5122480360.102</t>
  </si>
  <si>
    <t>51222012230.501</t>
  </si>
  <si>
    <t>5129738226.708</t>
  </si>
  <si>
    <t>51271571328.945</t>
  </si>
  <si>
    <t>조성은</t>
  </si>
  <si>
    <t>5121956</t>
  </si>
  <si>
    <t>5121956840.553</t>
  </si>
  <si>
    <t>5124250877.03</t>
  </si>
  <si>
    <t>5122808499.879</t>
  </si>
  <si>
    <t>512826212.995</t>
  </si>
  <si>
    <t>51270481774.219</t>
  </si>
  <si>
    <t>512723914.074</t>
  </si>
  <si>
    <t>5122876212.548</t>
  </si>
  <si>
    <t>5122131632.292</t>
  </si>
  <si>
    <t>5121695483.905</t>
  </si>
  <si>
    <t>5123354217.776</t>
  </si>
  <si>
    <t>5124704324.874</t>
  </si>
  <si>
    <t>5125832978.959</t>
  </si>
  <si>
    <t>51228952861.777</t>
  </si>
  <si>
    <t>5129630216.369</t>
  </si>
  <si>
    <t>5121066681.862</t>
  </si>
  <si>
    <t>51257052366.774</t>
  </si>
  <si>
    <t>5124315171.459</t>
  </si>
  <si>
    <t>70바2041</t>
  </si>
  <si>
    <t>51283641984.511</t>
  </si>
  <si>
    <t>51272631842.026</t>
  </si>
  <si>
    <t>512602163.559</t>
  </si>
  <si>
    <t>5122512170.677</t>
  </si>
  <si>
    <t>51290601053.181</t>
  </si>
  <si>
    <t>[24년 8월] 특별관리 운행사원 명단</t>
  </si>
  <si>
    <t>하기사원님, 8월에는 꼭 "C등급" 이상 달성 바랍니다.</t>
  </si>
  <si>
    <t>7~8월 연속 ,D/F 등급시 9월초, 대면교육대상입니다.</t>
  </si>
  <si>
    <t>[24.07월 D,F 등급 운행사원]</t>
  </si>
  <si>
    <t>8월 한달간, 연비등급관리 대장에 서명할 수 있도록 적극 활용하십시오.</t>
  </si>
  <si>
    <t>13%(4명)</t>
  </si>
  <si>
    <t>0%(0명)</t>
  </si>
  <si>
    <t>7%(1명)</t>
  </si>
  <si>
    <t>20%(6명)</t>
  </si>
  <si>
    <t>13%(2명)</t>
  </si>
  <si>
    <t>17%(5명)</t>
  </si>
  <si>
    <t>67%(4명)</t>
  </si>
  <si>
    <t>33%(2명)</t>
  </si>
  <si>
    <t>40%(6명)</t>
  </si>
  <si>
    <t>9%(11명)</t>
  </si>
  <si>
    <t>5%(6명)</t>
  </si>
  <si>
    <t>20%(24명)</t>
  </si>
  <si>
    <t>21%(25명)</t>
  </si>
  <si>
    <t>27%(31명)</t>
  </si>
  <si>
    <t>17%(21명)</t>
  </si>
  <si>
    <t>개선율(유카전)</t>
  </si>
  <si>
    <t>1위/(32개사)</t>
  </si>
  <si>
    <t>분석기간: 24.07.01-24.07.30</t>
  </si>
  <si>
    <t>24'07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</si>
</sst>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2" x14ac:knownFonts="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0"/>
      <color rgb="FFC00000"/>
      <name val="맑은 고딕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/>
      <top style="hair">
        <color theme="2" tint="-9.9887081514938816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299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9" fontId="27" fillId="0" borderId="0" xfId="2" applyFont="1" applyFill="1" applyBorder="1">
      <alignment vertical="center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8" xfId="1" applyNumberFormat="1" applyFont="1" applyBorder="1" applyAlignment="1">
      <alignment horizontal="center" vertical="center" wrapText="1"/>
    </xf>
    <xf numFmtId="177" fontId="44" fillId="10" borderId="28" xfId="1" applyNumberFormat="1" applyFont="1" applyFill="1" applyBorder="1" applyAlignment="1">
      <alignment horizontal="center" vertical="center" wrapText="1"/>
    </xf>
    <xf numFmtId="9" fontId="44" fillId="0" borderId="29" xfId="2" applyFont="1" applyBorder="1" applyAlignment="1">
      <alignment horizontal="center" vertical="center"/>
    </xf>
    <xf numFmtId="0" fontId="42" fillId="9" borderId="30" xfId="0" applyFont="1" applyFill="1" applyBorder="1" applyAlignment="1">
      <alignment horizontal="center" vertical="center"/>
    </xf>
    <xf numFmtId="0" fontId="42" fillId="0" borderId="31" xfId="0" applyFont="1" applyBorder="1" applyAlignment="1">
      <alignment horizontal="center" vertical="center" wrapText="1"/>
    </xf>
    <xf numFmtId="185" fontId="42" fillId="10" borderId="31" xfId="0" applyNumberFormat="1" applyFont="1" applyFill="1" applyBorder="1" applyAlignment="1">
      <alignment horizontal="center" vertical="center" wrapText="1"/>
    </xf>
    <xf numFmtId="0" fontId="42" fillId="0" borderId="32" xfId="0" applyFont="1" applyBorder="1" applyAlignment="1">
      <alignment horizontal="center" vertical="center" wrapText="1"/>
    </xf>
    <xf numFmtId="0" fontId="42" fillId="9" borderId="36" xfId="0" applyFont="1" applyFill="1" applyBorder="1" applyAlignment="1">
      <alignment horizontal="center" vertical="center"/>
    </xf>
    <xf numFmtId="0" fontId="42" fillId="0" borderId="37" xfId="0" applyFont="1" applyBorder="1" applyAlignment="1">
      <alignment horizontal="center" vertical="center" wrapText="1"/>
    </xf>
    <xf numFmtId="185" fontId="42" fillId="10" borderId="37" xfId="0" applyNumberFormat="1" applyFont="1" applyFill="1" applyBorder="1" applyAlignment="1">
      <alignment horizontal="center" vertical="center" wrapText="1"/>
    </xf>
    <xf numFmtId="0" fontId="42" fillId="0" borderId="38" xfId="0" applyFont="1" applyBorder="1" applyAlignment="1">
      <alignment horizontal="center" vertical="center" wrapText="1"/>
    </xf>
    <xf numFmtId="0" fontId="58" fillId="9" borderId="33" xfId="0" applyFont="1" applyFill="1" applyBorder="1" applyAlignment="1">
      <alignment horizontal="center" vertical="center"/>
    </xf>
    <xf numFmtId="9" fontId="43" fillId="0" borderId="34" xfId="2" applyFont="1" applyBorder="1" applyAlignment="1">
      <alignment horizontal="center" vertical="center" wrapText="1"/>
    </xf>
    <xf numFmtId="9" fontId="44" fillId="10" borderId="34" xfId="2" applyFont="1" applyFill="1" applyBorder="1" applyAlignment="1">
      <alignment horizontal="center" vertical="center" wrapText="1"/>
    </xf>
    <xf numFmtId="9" fontId="44" fillId="0" borderId="35" xfId="2" applyFont="1" applyBorder="1" applyAlignment="1">
      <alignment horizontal="center" vertical="center"/>
    </xf>
    <xf numFmtId="0" fontId="42" fillId="9" borderId="39" xfId="0" applyFont="1" applyFill="1" applyBorder="1" applyAlignment="1">
      <alignment horizontal="center" vertical="center"/>
    </xf>
    <xf numFmtId="177" fontId="46" fillId="6" borderId="40" xfId="1" applyNumberFormat="1" applyFont="1" applyFill="1" applyBorder="1" applyAlignment="1">
      <alignment horizontal="center" vertical="center" wrapText="1"/>
    </xf>
    <xf numFmtId="177" fontId="46" fillId="10" borderId="40" xfId="1" applyNumberFormat="1" applyFont="1" applyFill="1" applyBorder="1" applyAlignment="1">
      <alignment horizontal="center" vertical="center" wrapText="1"/>
    </xf>
    <xf numFmtId="0" fontId="42" fillId="6" borderId="41" xfId="0" applyFont="1" applyFill="1" applyBorder="1" applyAlignment="1">
      <alignment horizontal="center" vertical="center"/>
    </xf>
    <xf numFmtId="0" fontId="42" fillId="9" borderId="44" xfId="0" applyFont="1" applyFill="1" applyBorder="1" applyAlignment="1">
      <alignment horizontal="center" vertical="center"/>
    </xf>
    <xf numFmtId="0" fontId="42" fillId="10" borderId="45" xfId="0" applyFont="1" applyFill="1" applyBorder="1" applyAlignment="1">
      <alignment horizontal="center" vertical="center" wrapText="1"/>
    </xf>
    <xf numFmtId="0" fontId="42" fillId="10" borderId="46" xfId="0" applyFont="1" applyFill="1" applyBorder="1" applyAlignment="1">
      <alignment horizontal="center" vertical="center" wrapText="1"/>
    </xf>
    <xf numFmtId="0" fontId="58" fillId="9" borderId="42" xfId="0" applyFont="1" applyFill="1" applyBorder="1" applyAlignment="1">
      <alignment horizontal="center" vertical="center"/>
    </xf>
    <xf numFmtId="9" fontId="43" fillId="0" borderId="43" xfId="2" applyFont="1" applyBorder="1" applyAlignment="1">
      <alignment horizontal="center" vertical="center" wrapText="1"/>
    </xf>
    <xf numFmtId="0" fontId="42" fillId="9" borderId="47" xfId="0" applyFont="1" applyFill="1" applyBorder="1" applyAlignment="1">
      <alignment horizontal="center" vertical="center"/>
    </xf>
    <xf numFmtId="185" fontId="72" fillId="0" borderId="48" xfId="0" applyNumberFormat="1" applyFont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8" fillId="14" borderId="0" xfId="0" applyNumberFormat="1" applyFont="1" applyFill="1" applyAlignment="1">
      <alignment horizontal="center" vertical="center" wrapText="1"/>
    </xf>
    <xf numFmtId="194" fontId="42" fillId="9" borderId="27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9" fontId="80" fillId="0" borderId="24" xfId="2" applyFont="1" applyBorder="1" applyAlignment="1">
      <alignment horizontal="center" vertical="center"/>
    </xf>
    <xf numFmtId="0" fontId="79" fillId="9" borderId="22" xfId="0" applyFont="1" applyFill="1" applyBorder="1" applyAlignment="1">
      <alignment horizontal="center" vertical="center"/>
    </xf>
    <xf numFmtId="178" fontId="80" fillId="0" borderId="24" xfId="2" applyNumberFormat="1" applyFont="1" applyBorder="1" applyAlignment="1">
      <alignment horizontal="center" vertical="center"/>
    </xf>
    <xf numFmtId="41" fontId="30" fillId="0" borderId="0" xfId="1" applyFont="1" applyFill="1" applyBorder="1">
      <alignment vertical="center"/>
    </xf>
    <xf numFmtId="9" fontId="30" fillId="0" borderId="0" xfId="0" applyNumberFormat="1" applyFont="1" applyAlignment="1">
      <alignment horizontal="left"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9" fontId="67" fillId="15" borderId="0" xfId="563" applyFont="1" applyFill="1" applyBorder="1" applyAlignment="1">
      <alignment horizontal="center" vertical="center" wrapText="1"/>
    </xf>
    <xf numFmtId="41" fontId="67" fillId="15" borderId="0" xfId="4" applyFont="1" applyFill="1" applyBorder="1" applyAlignment="1">
      <alignment horizontal="center" vertical="center" wrapText="1"/>
    </xf>
    <xf numFmtId="9" fontId="76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39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49" fontId="62" fillId="15" borderId="0" xfId="562" applyNumberFormat="1" applyFont="1" applyFill="1" applyAlignment="1">
      <alignment horizontal="center" vertical="center" wrapText="1"/>
    </xf>
    <xf numFmtId="49" fontId="39" fillId="15" borderId="0" xfId="562" applyNumberFormat="1" applyFont="1" applyFill="1" applyAlignment="1">
      <alignment horizontal="center" vertical="center" wrapText="1"/>
    </xf>
    <xf numFmtId="49" fontId="67" fillId="15" borderId="0" xfId="562" applyNumberFormat="1" applyFont="1" applyFill="1" applyAlignment="1">
      <alignment horizontal="center" vertical="center" wrapText="1"/>
    </xf>
    <xf numFmtId="49" fontId="75" fillId="15" borderId="0" xfId="562" applyNumberFormat="1" applyFont="1" applyFill="1" applyAlignment="1">
      <alignment horizontal="center" vertical="center" wrapText="1"/>
    </xf>
    <xf numFmtId="180" fontId="62" fillId="16" borderId="0" xfId="562" applyNumberFormat="1" applyFont="1" applyFill="1" applyAlignment="1">
      <alignment horizontal="center" vertical="center"/>
    </xf>
    <xf numFmtId="183" fontId="33" fillId="16" borderId="0" xfId="562" applyNumberFormat="1" applyFont="1" applyFill="1" applyAlignment="1">
      <alignment horizontal="center" vertical="center"/>
    </xf>
    <xf numFmtId="191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79" fontId="6" fillId="16" borderId="0" xfId="562" applyNumberFormat="1" applyFont="1" applyFill="1" applyAlignment="1">
      <alignment horizontal="right" vertical="center"/>
    </xf>
    <xf numFmtId="192" fontId="6" fillId="16" borderId="0" xfId="562" applyNumberFormat="1" applyFont="1" applyFill="1" applyAlignment="1">
      <alignment horizontal="right" vertical="center"/>
    </xf>
    <xf numFmtId="193" fontId="6" fillId="16" borderId="0" xfId="562" applyNumberFormat="1" applyFont="1" applyFill="1" applyAlignment="1">
      <alignment horizontal="right" vertical="center"/>
    </xf>
    <xf numFmtId="193" fontId="75" fillId="16" borderId="0" xfId="562" applyNumberFormat="1" applyFont="1" applyFill="1" applyAlignment="1">
      <alignment horizontal="right" vertical="center"/>
    </xf>
    <xf numFmtId="0" fontId="3" fillId="7" borderId="0" xfId="568" applyFill="1">
      <alignment vertical="center"/>
    </xf>
    <xf numFmtId="0" fontId="34" fillId="8" borderId="0" xfId="568" applyFont="1" applyFill="1">
      <alignment vertical="center"/>
    </xf>
    <xf numFmtId="9" fontId="7" fillId="8" borderId="0" xfId="569" applyFont="1" applyFill="1" applyAlignment="1">
      <alignment horizontal="center" vertical="center"/>
    </xf>
    <xf numFmtId="0" fontId="3" fillId="8" borderId="0" xfId="568" applyFill="1">
      <alignment vertical="center"/>
    </xf>
    <xf numFmtId="0" fontId="10" fillId="8" borderId="0" xfId="568" applyFont="1" applyFill="1">
      <alignment vertical="center"/>
    </xf>
    <xf numFmtId="0" fontId="3" fillId="0" borderId="0" xfId="568">
      <alignment vertical="center"/>
    </xf>
    <xf numFmtId="0" fontId="60" fillId="2" borderId="0" xfId="568" applyFont="1" applyFill="1">
      <alignment vertical="center"/>
    </xf>
    <xf numFmtId="0" fontId="3" fillId="2" borderId="0" xfId="568" applyFill="1">
      <alignment vertical="center"/>
    </xf>
    <xf numFmtId="0" fontId="70" fillId="0" borderId="0" xfId="568" applyFont="1">
      <alignment vertical="center"/>
    </xf>
    <xf numFmtId="0" fontId="71" fillId="0" borderId="0" xfId="568" applyFont="1">
      <alignment vertical="center"/>
    </xf>
    <xf numFmtId="193" fontId="81" fillId="16" borderId="0" xfId="562" applyNumberFormat="1" applyFont="1" applyFill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0" fontId="19" fillId="0" borderId="0" xfId="568" applyFont="1" applyAlignment="1">
      <alignment horizontal="center" vertical="center"/>
    </xf>
    <xf numFmtId="188" fontId="54" fillId="10" borderId="50" xfId="2" applyNumberFormat="1" applyFont="1" applyFill="1" applyBorder="1" applyAlignment="1">
      <alignment horizontal="center" vertical="center"/>
    </xf>
    <xf numFmtId="188" fontId="54" fillId="10" borderId="51" xfId="2" applyNumberFormat="1" applyFont="1" applyFill="1" applyBorder="1" applyAlignment="1">
      <alignment horizontal="center" vertical="center"/>
    </xf>
    <xf numFmtId="189" fontId="30" fillId="0" borderId="0" xfId="2" applyNumberFormat="1" applyFont="1">
      <alignment vertical="center"/>
    </xf>
    <xf numFmtId="177" fontId="30" fillId="0" borderId="0" xfId="1" applyNumberFormat="1" applyFont="1" applyFill="1" applyBorder="1">
      <alignment vertical="center"/>
    </xf>
  </cellXfs>
  <cellStyles count="571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73"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border>
        <bottom style="thin">
          <color theme="2"/>
        </bottom>
        <vertical/>
        <horizontal/>
      </border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부성여객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F0D-4BF8-A970-36CD6356B0DB}"/>
              </c:ext>
            </c:extLst>
          </c:dPt>
          <c:dPt>
            <c:idx val="6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02C2-4CE2-851A-11663D43D9E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종합!$H$11:$H$17</c:f>
              <c:numCache>
                <c:formatCode>"유카후("0"월)"</c:formatCode>
                <c:ptCount val="7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종합!$J$11:$J$17</c:f>
              <c:numCache>
                <c:formatCode>_-* #,##0.00_-;\-* #,##0.00_-;_-* "-"_-;_-@_-</c:formatCode>
                <c:ptCount val="7"/>
                <c:pt idx="0">
                  <c:v>1.6245051003765973</c:v>
                </c:pt>
                <c:pt idx="1">
                  <c:v>1.9818810353028944</c:v>
                </c:pt>
                <c:pt idx="2">
                  <c:v>2.026778695833316</c:v>
                </c:pt>
                <c:pt idx="3">
                  <c:v>2.0113628976401672</c:v>
                </c:pt>
                <c:pt idx="4">
                  <c:v>2.0058236206737452</c:v>
                </c:pt>
                <c:pt idx="5">
                  <c:v>1.68</c:v>
                </c:pt>
                <c:pt idx="6">
                  <c:v>1.875949456434103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1"/>
          <c:min val="1.6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종합!$H$31:$H$36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종합!$N$25:$N$30</c:f>
              <c:numCache>
                <c:formatCode>0%</c:formatCode>
                <c:ptCount val="6"/>
                <c:pt idx="0">
                  <c:v>9.0909090909090912E-2</c:v>
                </c:pt>
                <c:pt idx="1">
                  <c:v>4.9586776859504134E-2</c:v>
                </c:pt>
                <c:pt idx="2">
                  <c:v>0.19834710743801653</c:v>
                </c:pt>
                <c:pt idx="3">
                  <c:v>0.21487603305785125</c:v>
                </c:pt>
                <c:pt idx="4">
                  <c:v>0.27272727272727271</c:v>
                </c:pt>
                <c:pt idx="5">
                  <c:v>0.17355371900826447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3"/>
                <c:pt idx="0">
                  <c:v> 36 </c:v>
                </c:pt>
                <c:pt idx="1">
                  <c:v> 790 </c:v>
                </c:pt>
                <c:pt idx="2">
                  <c:v> 33 </c:v>
                </c:pt>
              </c:strCache>
            </c:strRef>
          </c:cat>
          <c:val>
            <c:numRef>
              <c:f>종합!$M$68:$R$68</c:f>
              <c:numCache>
                <c:formatCode>0%</c:formatCode>
                <c:ptCount val="6"/>
                <c:pt idx="0">
                  <c:v>0.13333333333333333</c:v>
                </c:pt>
                <c:pt idx="1">
                  <c:v>0</c:v>
                </c:pt>
                <c:pt idx="2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3"/>
                <c:pt idx="0">
                  <c:v> 36 </c:v>
                </c:pt>
                <c:pt idx="1">
                  <c:v> 790 </c:v>
                </c:pt>
                <c:pt idx="2">
                  <c:v> 33 </c:v>
                </c:pt>
              </c:strCache>
            </c:strRef>
          </c:cat>
          <c:val>
            <c:numRef>
              <c:f>종합!$M$67:$R$67</c:f>
              <c:numCache>
                <c:formatCode>0%</c:formatCode>
                <c:ptCount val="6"/>
                <c:pt idx="0">
                  <c:v>0.16666666666666666</c:v>
                </c:pt>
                <c:pt idx="1">
                  <c:v>0.33333333333333331</c:v>
                </c:pt>
                <c:pt idx="2">
                  <c:v>0.13333333333333333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3"/>
                <c:pt idx="0">
                  <c:v> 36 </c:v>
                </c:pt>
                <c:pt idx="1">
                  <c:v> 790 </c:v>
                </c:pt>
                <c:pt idx="2">
                  <c:v> 33 </c:v>
                </c:pt>
              </c:strCache>
            </c:strRef>
          </c:cat>
          <c:val>
            <c:numRef>
              <c:f>종합!$M$66:$R$66</c:f>
              <c:numCache>
                <c:formatCode>0%</c:formatCode>
                <c:ptCount val="6"/>
                <c:pt idx="0">
                  <c:v>0.16666666666666666</c:v>
                </c:pt>
                <c:pt idx="1">
                  <c:v>0.66666666666666663</c:v>
                </c:pt>
                <c:pt idx="2">
                  <c:v>0.13333333333333333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3"/>
                <c:pt idx="0">
                  <c:v> 36 </c:v>
                </c:pt>
                <c:pt idx="1">
                  <c:v> 790 </c:v>
                </c:pt>
                <c:pt idx="2">
                  <c:v> 33 </c:v>
                </c:pt>
              </c:strCache>
            </c:strRef>
          </c:cat>
          <c:val>
            <c:numRef>
              <c:f>종합!$M$65:$R$65</c:f>
              <c:numCache>
                <c:formatCode>0%</c:formatCode>
                <c:ptCount val="6"/>
                <c:pt idx="0">
                  <c:v>0.16666666666666666</c:v>
                </c:pt>
                <c:pt idx="1">
                  <c:v>0</c:v>
                </c:pt>
                <c:pt idx="2">
                  <c:v>0.13333333333333333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3"/>
                <c:pt idx="0">
                  <c:v> 36 </c:v>
                </c:pt>
                <c:pt idx="1">
                  <c:v> 790 </c:v>
                </c:pt>
                <c:pt idx="2">
                  <c:v> 33 </c:v>
                </c:pt>
              </c:strCache>
            </c:strRef>
          </c:cat>
          <c:val>
            <c:numRef>
              <c:f>종합!$M$64:$R$64</c:f>
              <c:numCache>
                <c:formatCode>0%</c:formatCode>
                <c:ptCount val="6"/>
                <c:pt idx="0">
                  <c:v>0.2</c:v>
                </c:pt>
                <c:pt idx="1">
                  <c:v>0</c:v>
                </c:pt>
                <c:pt idx="2">
                  <c:v>0.13333333333333333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3"/>
                <c:pt idx="0">
                  <c:v> 36 </c:v>
                </c:pt>
                <c:pt idx="1">
                  <c:v> 790 </c:v>
                </c:pt>
                <c:pt idx="2">
                  <c:v> 33 </c:v>
                </c:pt>
              </c:strCache>
            </c:strRef>
          </c:cat>
          <c:val>
            <c:numRef>
              <c:f>종합!$M$63:$R$63</c:f>
              <c:numCache>
                <c:formatCode>0%</c:formatCode>
                <c:ptCount val="6"/>
                <c:pt idx="0">
                  <c:v>0.13333333333333333</c:v>
                </c:pt>
                <c:pt idx="1">
                  <c:v>0</c:v>
                </c:pt>
                <c:pt idx="2">
                  <c:v>6.6666666666666666E-2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3"/>
                <c:pt idx="0">
                  <c:v> 36 </c:v>
                </c:pt>
                <c:pt idx="1">
                  <c:v> 790 </c:v>
                </c:pt>
                <c:pt idx="2">
                  <c:v> 33 </c:v>
                </c:pt>
              </c:strCache>
            </c:strRef>
          </c:cat>
          <c:val>
            <c:numRef>
              <c:f>종합!$M$62:$P$62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101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19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784412</xdr:colOff>
      <xdr:row>8</xdr:row>
      <xdr:rowOff>784412</xdr:rowOff>
    </xdr:from>
    <xdr:to>
      <xdr:col>2</xdr:col>
      <xdr:colOff>336177</xdr:colOff>
      <xdr:row>16</xdr:row>
      <xdr:rowOff>145677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885265" y="2969559"/>
          <a:ext cx="481853" cy="227479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358586</xdr:colOff>
      <xdr:row>11</xdr:row>
      <xdr:rowOff>89647</xdr:rowOff>
    </xdr:from>
    <xdr:to>
      <xdr:col>2</xdr:col>
      <xdr:colOff>459443</xdr:colOff>
      <xdr:row>12</xdr:row>
      <xdr:rowOff>280148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459439" y="373155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28</xdr:row>
      <xdr:rowOff>0</xdr:rowOff>
    </xdr:from>
    <xdr:to>
      <xdr:col>6</xdr:col>
      <xdr:colOff>790016</xdr:colOff>
      <xdr:row>36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49</xdr:row>
      <xdr:rowOff>303679</xdr:rowOff>
    </xdr:from>
    <xdr:to>
      <xdr:col>10</xdr:col>
      <xdr:colOff>829235</xdr:colOff>
      <xdr:row>58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51</xdr:row>
      <xdr:rowOff>145773</xdr:rowOff>
    </xdr:from>
    <xdr:to>
      <xdr:col>10</xdr:col>
      <xdr:colOff>794931</xdr:colOff>
      <xdr:row>56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28</xdr:row>
      <xdr:rowOff>33618</xdr:rowOff>
    </xdr:from>
    <xdr:to>
      <xdr:col>6</xdr:col>
      <xdr:colOff>761218</xdr:colOff>
      <xdr:row>28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425823</xdr:colOff>
      <xdr:row>8</xdr:row>
      <xdr:rowOff>179293</xdr:rowOff>
    </xdr:from>
    <xdr:to>
      <xdr:col>3</xdr:col>
      <xdr:colOff>336179</xdr:colOff>
      <xdr:row>8</xdr:row>
      <xdr:rowOff>661147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DE281926-8757-43DD-86E9-70C16B44D252}"/>
            </a:ext>
          </a:extLst>
        </xdr:cNvPr>
        <xdr:cNvSpPr txBox="1"/>
      </xdr:nvSpPr>
      <xdr:spPr>
        <a:xfrm>
          <a:off x="1456764" y="2364440"/>
          <a:ext cx="78441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5C1C89-720D-48A1-A2B3-8460814B844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2</xdr:col>
      <xdr:colOff>560295</xdr:colOff>
      <xdr:row>8</xdr:row>
      <xdr:rowOff>515471</xdr:rowOff>
    </xdr:from>
    <xdr:to>
      <xdr:col>3</xdr:col>
      <xdr:colOff>134471</xdr:colOff>
      <xdr:row>8</xdr:row>
      <xdr:rowOff>661146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BA5067A9-F6C9-4DF6-BA37-E05008675274}"/>
            </a:ext>
          </a:extLst>
        </xdr:cNvPr>
        <xdr:cNvCxnSpPr/>
      </xdr:nvCxnSpPr>
      <xdr:spPr>
        <a:xfrm flipV="1">
          <a:off x="1591236" y="2700618"/>
          <a:ext cx="448235" cy="14567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437029</xdr:colOff>
      <xdr:row>8</xdr:row>
      <xdr:rowOff>437030</xdr:rowOff>
    </xdr:from>
    <xdr:to>
      <xdr:col>3</xdr:col>
      <xdr:colOff>806824</xdr:colOff>
      <xdr:row>8</xdr:row>
      <xdr:rowOff>504265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C4A748D8-29E6-4F15-AF16-C1D1249673E0}"/>
            </a:ext>
          </a:extLst>
        </xdr:cNvPr>
        <xdr:cNvCxnSpPr/>
      </xdr:nvCxnSpPr>
      <xdr:spPr>
        <a:xfrm>
          <a:off x="2342029" y="2622177"/>
          <a:ext cx="369795" cy="6723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129988</xdr:colOff>
      <xdr:row>8</xdr:row>
      <xdr:rowOff>6725</xdr:rowOff>
    </xdr:from>
    <xdr:to>
      <xdr:col>4</xdr:col>
      <xdr:colOff>286874</xdr:colOff>
      <xdr:row>8</xdr:row>
      <xdr:rowOff>488579</xdr:rowOff>
    </xdr:to>
    <xdr:sp macro="" textlink="$K$14">
      <xdr:nvSpPr>
        <xdr:cNvPr id="11" name="TextBox 10">
          <a:extLst>
            <a:ext uri="{FF2B5EF4-FFF2-40B4-BE49-F238E27FC236}">
              <a16:creationId xmlns:a16="http://schemas.microsoft.com/office/drawing/2014/main" id="{0E5ACD13-AB40-4E1E-B338-1BC5DE22CE41}"/>
            </a:ext>
          </a:extLst>
        </xdr:cNvPr>
        <xdr:cNvSpPr txBox="1"/>
      </xdr:nvSpPr>
      <xdr:spPr>
        <a:xfrm>
          <a:off x="2034988" y="219187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44FF54-148D-418F-AEEE-15691142CEB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3</xdr:col>
      <xdr:colOff>809063</xdr:colOff>
      <xdr:row>8</xdr:row>
      <xdr:rowOff>125507</xdr:rowOff>
    </xdr:from>
    <xdr:to>
      <xdr:col>5</xdr:col>
      <xdr:colOff>91890</xdr:colOff>
      <xdr:row>8</xdr:row>
      <xdr:rowOff>607361</xdr:rowOff>
    </xdr:to>
    <xdr:sp macro="" textlink="$K$15">
      <xdr:nvSpPr>
        <xdr:cNvPr id="3" name="TextBox 2">
          <a:extLst>
            <a:ext uri="{FF2B5EF4-FFF2-40B4-BE49-F238E27FC236}">
              <a16:creationId xmlns:a16="http://schemas.microsoft.com/office/drawing/2014/main" id="{D84B3D0C-EB81-40C3-9794-C58615850B21}"/>
            </a:ext>
          </a:extLst>
        </xdr:cNvPr>
        <xdr:cNvSpPr txBox="1"/>
      </xdr:nvSpPr>
      <xdr:spPr>
        <a:xfrm>
          <a:off x="2714063" y="231065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CE96136-DB79-4B4F-9EBF-77C829CE6876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224117</xdr:colOff>
      <xdr:row>8</xdr:row>
      <xdr:rowOff>526677</xdr:rowOff>
    </xdr:from>
    <xdr:to>
      <xdr:col>4</xdr:col>
      <xdr:colOff>582706</xdr:colOff>
      <xdr:row>8</xdr:row>
      <xdr:rowOff>582706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8C38A306-FC34-4031-A832-29BC5A175780}"/>
            </a:ext>
          </a:extLst>
        </xdr:cNvPr>
        <xdr:cNvCxnSpPr/>
      </xdr:nvCxnSpPr>
      <xdr:spPr>
        <a:xfrm>
          <a:off x="3003176" y="2711824"/>
          <a:ext cx="358589" cy="5602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8964</xdr:colOff>
      <xdr:row>10</xdr:row>
      <xdr:rowOff>199467</xdr:rowOff>
    </xdr:from>
    <xdr:to>
      <xdr:col>6</xdr:col>
      <xdr:colOff>165851</xdr:colOff>
      <xdr:row>12</xdr:row>
      <xdr:rowOff>98615</xdr:rowOff>
    </xdr:to>
    <xdr:sp macro="" textlink="$K$16">
      <xdr:nvSpPr>
        <xdr:cNvPr id="15" name="TextBox 14">
          <a:extLst>
            <a:ext uri="{FF2B5EF4-FFF2-40B4-BE49-F238E27FC236}">
              <a16:creationId xmlns:a16="http://schemas.microsoft.com/office/drawing/2014/main" id="{1BBD6D1C-76D5-496A-B0D6-142AF17CC328}"/>
            </a:ext>
          </a:extLst>
        </xdr:cNvPr>
        <xdr:cNvSpPr txBox="1"/>
      </xdr:nvSpPr>
      <xdr:spPr>
        <a:xfrm>
          <a:off x="3662082" y="355002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32D9BBB-C986-49A9-9DA3-8135A0B17056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-16.2%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874058</xdr:colOff>
      <xdr:row>8</xdr:row>
      <xdr:rowOff>694764</xdr:rowOff>
    </xdr:from>
    <xdr:to>
      <xdr:col>5</xdr:col>
      <xdr:colOff>470646</xdr:colOff>
      <xdr:row>15</xdr:row>
      <xdr:rowOff>11205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2520A60B-D9E2-4F1C-BA8F-A35F2C9DA242}"/>
            </a:ext>
          </a:extLst>
        </xdr:cNvPr>
        <xdr:cNvCxnSpPr/>
      </xdr:nvCxnSpPr>
      <xdr:spPr>
        <a:xfrm>
          <a:off x="3653117" y="2879911"/>
          <a:ext cx="470647" cy="193861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620806</xdr:colOff>
      <xdr:row>12</xdr:row>
      <xdr:rowOff>15687</xdr:rowOff>
    </xdr:from>
    <xdr:to>
      <xdr:col>6</xdr:col>
      <xdr:colOff>777693</xdr:colOff>
      <xdr:row>13</xdr:row>
      <xdr:rowOff>206188</xdr:rowOff>
    </xdr:to>
    <xdr:sp macro="" textlink="$K$17">
      <xdr:nvSpPr>
        <xdr:cNvPr id="18" name="TextBox 17">
          <a:extLst>
            <a:ext uri="{FF2B5EF4-FFF2-40B4-BE49-F238E27FC236}">
              <a16:creationId xmlns:a16="http://schemas.microsoft.com/office/drawing/2014/main" id="{DAF93201-B7F5-42D9-9767-D049994D5A37}"/>
            </a:ext>
          </a:extLst>
        </xdr:cNvPr>
        <xdr:cNvSpPr txBox="1"/>
      </xdr:nvSpPr>
      <xdr:spPr>
        <a:xfrm>
          <a:off x="4273924" y="394895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17CE43A6-1599-48B2-B8D1-43608F7648E6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11.7%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690282</xdr:colOff>
      <xdr:row>11</xdr:row>
      <xdr:rowOff>22412</xdr:rowOff>
    </xdr:from>
    <xdr:to>
      <xdr:col>6</xdr:col>
      <xdr:colOff>145677</xdr:colOff>
      <xdr:row>15</xdr:row>
      <xdr:rowOff>129987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5CB6DF9E-0A2E-4B1F-998E-AD30C35EFA83}"/>
            </a:ext>
          </a:extLst>
        </xdr:cNvPr>
        <xdr:cNvCxnSpPr/>
      </xdr:nvCxnSpPr>
      <xdr:spPr>
        <a:xfrm flipV="1">
          <a:off x="4343400" y="3664324"/>
          <a:ext cx="329453" cy="127298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05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 x14ac:dyDescent="0.2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40" customWidth="1"/>
    <col min="13" max="23" width="11.5703125" style="40" customWidth="1"/>
    <col min="24" max="25" width="9.140625" style="40"/>
    <col min="26" max="26" width="9.42578125" style="2" bestFit="1" customWidth="1"/>
    <col min="27" max="30" width="9.140625" style="2"/>
    <col min="31" max="34" width="9.140625" style="32"/>
    <col min="35" max="16384" width="9.140625" style="4"/>
  </cols>
  <sheetData>
    <row r="1" spans="1:28" ht="9.75" customHeight="1" x14ac:dyDescent="0.25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 x14ac:dyDescent="0.3">
      <c r="B2" s="61" t="s">
        <v>113</v>
      </c>
      <c r="C2" s="59"/>
      <c r="D2" s="59"/>
      <c r="E2" s="59"/>
      <c r="F2" s="59"/>
      <c r="G2" s="59"/>
      <c r="H2" s="59"/>
      <c r="I2" s="59"/>
      <c r="J2" s="59"/>
      <c r="K2" s="67" t="s">
        <v>695</v>
      </c>
      <c r="L2" s="60"/>
    </row>
    <row r="3" spans="1:28" ht="15.75" customHeight="1" x14ac:dyDescent="0.25">
      <c r="B3" s="63"/>
      <c r="C3" s="63"/>
      <c r="D3" s="63"/>
      <c r="E3" s="63"/>
      <c r="F3" s="63"/>
      <c r="G3" s="63"/>
    </row>
    <row r="4" spans="1:28" ht="16.5" customHeight="1" x14ac:dyDescent="0.25">
      <c r="B4" s="64" t="s">
        <v>115</v>
      </c>
      <c r="C4" s="292" t="s">
        <v>38</v>
      </c>
      <c r="D4" s="292"/>
      <c r="E4" s="64" t="s">
        <v>114</v>
      </c>
      <c r="F4" s="64" t="s">
        <v>64</v>
      </c>
      <c r="G4" s="96" t="s">
        <v>117</v>
      </c>
      <c r="H4" s="39"/>
      <c r="I4" s="39"/>
      <c r="J4" s="100" t="s">
        <v>35</v>
      </c>
      <c r="K4" s="100" t="s">
        <v>36</v>
      </c>
    </row>
    <row r="5" spans="1:28" ht="48.75" customHeight="1" x14ac:dyDescent="0.25">
      <c r="B5" s="66" t="s">
        <v>696</v>
      </c>
      <c r="C5" s="293" t="s">
        <v>198</v>
      </c>
      <c r="D5" s="293"/>
      <c r="E5" s="65">
        <v>3</v>
      </c>
      <c r="F5" s="66">
        <v>62</v>
      </c>
      <c r="G5" s="97" t="s">
        <v>69</v>
      </c>
      <c r="H5" s="39"/>
      <c r="I5" s="39"/>
      <c r="J5" s="99" t="s">
        <v>50</v>
      </c>
      <c r="K5" s="98"/>
    </row>
    <row r="6" spans="1:28" ht="15.75" customHeight="1" x14ac:dyDescent="0.25">
      <c r="B6" s="52"/>
      <c r="C6" s="52"/>
      <c r="D6" s="52"/>
      <c r="E6" s="52"/>
      <c r="F6" s="52"/>
      <c r="G6" s="52"/>
      <c r="H6" s="52"/>
      <c r="I6" s="52"/>
      <c r="M6" s="249"/>
    </row>
    <row r="7" spans="1:28" ht="16.5" customHeight="1" x14ac:dyDescent="0.25">
      <c r="B7" s="54" t="s">
        <v>129</v>
      </c>
      <c r="C7" s="54"/>
      <c r="D7" s="53"/>
      <c r="E7" s="53"/>
      <c r="F7" s="53"/>
      <c r="G7" s="53"/>
      <c r="H7" s="53"/>
      <c r="I7" s="53"/>
      <c r="J7" s="53"/>
      <c r="K7" s="53"/>
    </row>
    <row r="8" spans="1:28" ht="10.5" customHeight="1" x14ac:dyDescent="0.25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 x14ac:dyDescent="0.25">
      <c r="B9" s="6"/>
      <c r="C9" s="6"/>
      <c r="E9" s="7"/>
      <c r="F9" s="6"/>
      <c r="G9" s="6"/>
      <c r="H9" s="6"/>
      <c r="I9" s="6"/>
      <c r="J9" s="6"/>
      <c r="K9" s="6"/>
      <c r="O9" s="291"/>
      <c r="P9" s="291"/>
    </row>
    <row r="10" spans="1:28" ht="23.25" customHeight="1" thickBot="1" x14ac:dyDescent="0.3">
      <c r="G10" s="6"/>
      <c r="H10" s="207" t="s">
        <v>92</v>
      </c>
      <c r="I10" s="208" t="s">
        <v>93</v>
      </c>
      <c r="J10" s="209" t="str">
        <f>C5</f>
        <v>부성여객</v>
      </c>
      <c r="K10" s="210" t="s">
        <v>94</v>
      </c>
      <c r="X10" s="249"/>
      <c r="Z10" s="40"/>
      <c r="AA10" s="20"/>
      <c r="AB10" s="20"/>
    </row>
    <row r="11" spans="1:28" ht="23.25" customHeight="1" thickTop="1" x14ac:dyDescent="0.25">
      <c r="G11" s="6"/>
      <c r="H11" s="244">
        <v>1</v>
      </c>
      <c r="I11" s="204">
        <v>2.0099999999999998</v>
      </c>
      <c r="J11" s="205">
        <v>1.6245051003765973</v>
      </c>
      <c r="K11" s="206"/>
      <c r="M11" s="2"/>
      <c r="Y11" s="297"/>
      <c r="Z11" s="298"/>
      <c r="AA11" s="51"/>
      <c r="AB11" s="20"/>
    </row>
    <row r="12" spans="1:28" ht="23.25" customHeight="1" x14ac:dyDescent="0.25">
      <c r="G12" s="6"/>
      <c r="H12" s="245">
        <v>2</v>
      </c>
      <c r="I12" s="198">
        <v>2.3662575846193561</v>
      </c>
      <c r="J12" s="205">
        <v>1.9818810353028944</v>
      </c>
      <c r="K12" s="246">
        <v>0.21999065121029737</v>
      </c>
      <c r="M12" s="251"/>
      <c r="Y12" s="297"/>
      <c r="Z12" s="298"/>
      <c r="AA12" s="51"/>
      <c r="AB12" s="20"/>
    </row>
    <row r="13" spans="1:28" ht="23.25" customHeight="1" x14ac:dyDescent="0.25">
      <c r="G13" s="6"/>
      <c r="H13" s="245">
        <v>3</v>
      </c>
      <c r="I13" s="198">
        <v>2.37</v>
      </c>
      <c r="J13" s="205">
        <v>2.026778695833316</v>
      </c>
      <c r="K13" s="248">
        <v>2.2654064361416149E-2</v>
      </c>
      <c r="M13" s="251"/>
      <c r="Y13" s="297"/>
      <c r="Z13" s="298"/>
      <c r="AA13" s="51"/>
      <c r="AB13" s="20"/>
    </row>
    <row r="14" spans="1:28" ht="23.25" customHeight="1" x14ac:dyDescent="0.25">
      <c r="G14" s="6"/>
      <c r="H14" s="245">
        <v>4</v>
      </c>
      <c r="I14" s="198">
        <v>2.33</v>
      </c>
      <c r="J14" s="205">
        <v>2.0113628976401672</v>
      </c>
      <c r="K14" s="248">
        <v>-7.6060589273219126E-3</v>
      </c>
      <c r="M14" s="251"/>
      <c r="Y14" s="297"/>
      <c r="Z14" s="298"/>
      <c r="AA14" s="51"/>
      <c r="AB14" s="20"/>
    </row>
    <row r="15" spans="1:28" ht="23.25" customHeight="1" x14ac:dyDescent="0.25">
      <c r="G15" s="6"/>
      <c r="H15" s="245">
        <v>5</v>
      </c>
      <c r="I15" s="198">
        <v>2.29</v>
      </c>
      <c r="J15" s="205">
        <v>2.0058236206737452</v>
      </c>
      <c r="K15" s="248">
        <v>-2.7539918196367585E-3</v>
      </c>
      <c r="M15" s="251"/>
      <c r="Y15" s="297"/>
      <c r="Z15" s="298"/>
      <c r="AA15" s="51"/>
      <c r="AB15" s="20"/>
    </row>
    <row r="16" spans="1:28" ht="23.25" customHeight="1" x14ac:dyDescent="0.25">
      <c r="G16" s="6"/>
      <c r="H16" s="245">
        <v>6</v>
      </c>
      <c r="I16" s="198">
        <v>2.0664933427553414</v>
      </c>
      <c r="J16" s="205">
        <v>1.68</v>
      </c>
      <c r="K16" s="248">
        <v>-0.16243881930371473</v>
      </c>
      <c r="M16" s="251"/>
      <c r="Y16" s="297"/>
      <c r="Z16" s="298"/>
      <c r="AA16" s="51"/>
      <c r="AB16" s="20"/>
    </row>
    <row r="17" spans="2:28" ht="23.25" customHeight="1" x14ac:dyDescent="0.25">
      <c r="G17" s="6"/>
      <c r="H17" s="245">
        <v>7</v>
      </c>
      <c r="I17" s="198">
        <v>2.13</v>
      </c>
      <c r="J17" s="205">
        <v>1.875949456434103</v>
      </c>
      <c r="K17" s="248">
        <v>0.11663658121077569</v>
      </c>
      <c r="M17" s="251"/>
      <c r="Y17" s="297"/>
      <c r="Z17" s="298"/>
      <c r="AA17" s="51"/>
      <c r="AB17" s="20"/>
    </row>
    <row r="18" spans="2:28" ht="23.25" customHeight="1" x14ac:dyDescent="0.25">
      <c r="G18" s="6"/>
      <c r="H18" s="247" t="s">
        <v>693</v>
      </c>
      <c r="I18" s="199">
        <v>5.9701492537313383E-2</v>
      </c>
      <c r="J18" s="200">
        <v>0.15478212779954648</v>
      </c>
      <c r="K18" s="201">
        <v>9.5080635262233093E-2</v>
      </c>
      <c r="M18" s="251"/>
      <c r="Y18" s="297"/>
      <c r="Z18" s="298"/>
      <c r="AA18" s="51"/>
      <c r="AB18" s="20"/>
    </row>
    <row r="19" spans="2:28" ht="23.25" customHeight="1" x14ac:dyDescent="0.25">
      <c r="H19" s="202" t="s">
        <v>110</v>
      </c>
      <c r="I19" s="203"/>
      <c r="J19" s="295" t="s">
        <v>694</v>
      </c>
      <c r="K19" s="296"/>
      <c r="M19" s="251"/>
      <c r="X19" s="2"/>
      <c r="Y19" s="2"/>
      <c r="AA19" s="4"/>
      <c r="AB19" s="20"/>
    </row>
    <row r="20" spans="2:28" ht="9" customHeight="1" x14ac:dyDescent="0.25">
      <c r="M20" s="251"/>
      <c r="X20" s="2"/>
      <c r="Y20" s="2"/>
      <c r="AA20" s="4"/>
      <c r="AB20" s="51"/>
    </row>
    <row r="21" spans="2:28" ht="16.5" customHeight="1" x14ac:dyDescent="0.25">
      <c r="B21" s="54" t="s">
        <v>130</v>
      </c>
      <c r="C21" s="54"/>
      <c r="D21" s="53"/>
      <c r="E21" s="53"/>
      <c r="F21" s="53"/>
      <c r="G21" s="53"/>
      <c r="H21" s="53"/>
      <c r="I21" s="53"/>
      <c r="J21" s="53"/>
      <c r="K21" s="53"/>
      <c r="M21" s="251"/>
      <c r="X21" s="2"/>
      <c r="Y21" s="2"/>
      <c r="AA21" s="4"/>
      <c r="AB21" s="51"/>
    </row>
    <row r="22" spans="2:28" ht="27.75" customHeight="1" x14ac:dyDescent="0.25">
      <c r="B22" s="58" t="s">
        <v>62</v>
      </c>
      <c r="C22" s="58" t="s">
        <v>102</v>
      </c>
      <c r="D22" s="58" t="s">
        <v>104</v>
      </c>
      <c r="E22" s="58" t="s">
        <v>105</v>
      </c>
      <c r="F22" s="58" t="s">
        <v>106</v>
      </c>
      <c r="G22" s="58" t="s">
        <v>107</v>
      </c>
      <c r="H22" s="58" t="s">
        <v>6</v>
      </c>
      <c r="I22" s="58" t="s">
        <v>7</v>
      </c>
      <c r="J22" s="58" t="s">
        <v>108</v>
      </c>
      <c r="K22" s="58" t="s">
        <v>72</v>
      </c>
      <c r="M22" s="251"/>
      <c r="X22" s="2"/>
      <c r="Y22" s="2"/>
      <c r="AA22" s="4"/>
      <c r="AB22" s="51"/>
    </row>
    <row r="23" spans="2:28" ht="23.25" customHeight="1" x14ac:dyDescent="0.25">
      <c r="B23" s="78" t="s">
        <v>101</v>
      </c>
      <c r="C23" s="79">
        <v>7</v>
      </c>
      <c r="D23" s="80">
        <v>2.0966943106046632E-2</v>
      </c>
      <c r="E23" s="80">
        <v>0.34918580012920813</v>
      </c>
      <c r="F23" s="80">
        <v>0.17214696080935904</v>
      </c>
      <c r="G23" s="81">
        <v>13.642531811268087</v>
      </c>
      <c r="H23" s="82">
        <v>0.23169009484557068</v>
      </c>
      <c r="I23" s="82">
        <v>13.887296246282647</v>
      </c>
      <c r="J23" s="83">
        <v>2.1318458931757065</v>
      </c>
      <c r="K23" s="84" t="s">
        <v>69</v>
      </c>
      <c r="M23" s="251"/>
      <c r="N23" s="252" t="str">
        <f>C5</f>
        <v>부성여객</v>
      </c>
      <c r="Y23" s="2"/>
      <c r="AA23" s="4"/>
      <c r="AB23" s="4"/>
    </row>
    <row r="24" spans="2:28" ht="22.5" customHeight="1" x14ac:dyDescent="0.25">
      <c r="B24" s="240" t="str">
        <f>C5</f>
        <v>부성여객</v>
      </c>
      <c r="C24" s="71">
        <v>7</v>
      </c>
      <c r="D24" s="72">
        <v>2.9926059817815525E-2</v>
      </c>
      <c r="E24" s="72">
        <v>0.32724684880456534</v>
      </c>
      <c r="F24" s="72">
        <v>0.19541933315421145</v>
      </c>
      <c r="G24" s="73">
        <v>15.78749019607843</v>
      </c>
      <c r="H24" s="74">
        <v>0.14514776503144211</v>
      </c>
      <c r="I24" s="74">
        <v>9.9704161575321457</v>
      </c>
      <c r="J24" s="75">
        <v>1.875949456434103</v>
      </c>
      <c r="K24" s="76" t="s">
        <v>69</v>
      </c>
      <c r="M24" s="251"/>
      <c r="N24" s="40" t="s">
        <v>69</v>
      </c>
      <c r="O24" s="40">
        <v>118</v>
      </c>
      <c r="Y24" s="2"/>
      <c r="AA24" s="4"/>
      <c r="AB24" s="4"/>
    </row>
    <row r="25" spans="2:28" ht="22.5" customHeight="1" x14ac:dyDescent="0.25">
      <c r="B25" s="55" t="s">
        <v>109</v>
      </c>
      <c r="C25" s="55"/>
      <c r="D25" s="69">
        <f>D24/D23-1</f>
        <v>0.42729723004710141</v>
      </c>
      <c r="E25" s="69">
        <f t="shared" ref="E25:J25" si="0">E24/E23-1</f>
        <v>-6.2828875963812925E-2</v>
      </c>
      <c r="F25" s="69">
        <f t="shared" si="0"/>
        <v>0.13518898175974758</v>
      </c>
      <c r="G25" s="69">
        <f t="shared" si="0"/>
        <v>0.15722582981545319</v>
      </c>
      <c r="H25" s="69">
        <f t="shared" si="0"/>
        <v>-0.37352623931468443</v>
      </c>
      <c r="I25" s="69">
        <f t="shared" si="0"/>
        <v>-0.28204770887630282</v>
      </c>
      <c r="J25" s="69">
        <f t="shared" si="0"/>
        <v>-0.12003514773781654</v>
      </c>
      <c r="K25" s="70" t="str">
        <f>J19</f>
        <v>1위/(32개사)</v>
      </c>
      <c r="M25" s="2" t="s">
        <v>185</v>
      </c>
      <c r="N25" s="253">
        <v>9.0909090909090912E-2</v>
      </c>
      <c r="O25" s="40">
        <v>11</v>
      </c>
      <c r="X25" s="2"/>
      <c r="Y25" s="2"/>
      <c r="AA25" s="4"/>
      <c r="AB25" s="4"/>
    </row>
    <row r="26" spans="2:28" ht="22.5" customHeight="1" x14ac:dyDescent="0.25">
      <c r="M26" s="2" t="s">
        <v>186</v>
      </c>
      <c r="N26" s="253">
        <v>4.9586776859504134E-2</v>
      </c>
      <c r="O26" s="40">
        <v>6</v>
      </c>
      <c r="X26" s="2"/>
      <c r="Y26" s="2"/>
      <c r="AA26" s="4"/>
      <c r="AB26" s="4"/>
    </row>
    <row r="27" spans="2:28" ht="17.25" customHeight="1" x14ac:dyDescent="0.25">
      <c r="B27" s="54" t="s">
        <v>131</v>
      </c>
      <c r="C27" s="54"/>
      <c r="D27" s="53"/>
      <c r="E27" s="53"/>
      <c r="F27" s="53"/>
      <c r="G27" s="53"/>
      <c r="H27" s="53"/>
      <c r="I27" s="53"/>
      <c r="J27" s="53"/>
      <c r="K27" s="53"/>
      <c r="M27" s="2" t="s">
        <v>119</v>
      </c>
      <c r="N27" s="253">
        <v>0.19834710743801653</v>
      </c>
      <c r="O27" s="40">
        <v>24</v>
      </c>
      <c r="X27" s="2"/>
      <c r="Y27" s="2"/>
      <c r="AA27" s="4"/>
      <c r="AB27" s="4"/>
    </row>
    <row r="28" spans="2:28" ht="22.5" customHeight="1" x14ac:dyDescent="0.25">
      <c r="B28" s="62"/>
      <c r="C28" s="62"/>
      <c r="M28" s="2" t="s">
        <v>187</v>
      </c>
      <c r="N28" s="253">
        <v>0.21487603305785125</v>
      </c>
      <c r="O28" s="40">
        <v>25</v>
      </c>
      <c r="X28" s="2"/>
      <c r="Y28" s="2"/>
      <c r="AA28" s="4"/>
      <c r="AB28" s="4"/>
    </row>
    <row r="29" spans="2:28" ht="22.5" customHeight="1" thickBot="1" x14ac:dyDescent="0.3">
      <c r="H29" s="211" t="s">
        <v>92</v>
      </c>
      <c r="I29" s="212" t="s">
        <v>93</v>
      </c>
      <c r="J29" s="213" t="str">
        <f>J10</f>
        <v>부성여객</v>
      </c>
      <c r="K29" s="214" t="s">
        <v>118</v>
      </c>
      <c r="M29" s="2" t="s">
        <v>188</v>
      </c>
      <c r="N29" s="253">
        <v>0.27272727272727271</v>
      </c>
      <c r="O29" s="40">
        <v>31</v>
      </c>
      <c r="X29" s="2"/>
      <c r="Y29" s="2"/>
      <c r="AA29" s="4"/>
      <c r="AB29" s="4"/>
    </row>
    <row r="30" spans="2:28" ht="22.5" customHeight="1" thickTop="1" x14ac:dyDescent="0.25">
      <c r="H30" s="219" t="s">
        <v>112</v>
      </c>
      <c r="I30" s="220" t="s">
        <v>69</v>
      </c>
      <c r="J30" s="221" t="s">
        <v>69</v>
      </c>
      <c r="K30" s="222"/>
      <c r="M30" s="2" t="s">
        <v>76</v>
      </c>
      <c r="N30" s="253">
        <v>0.17355371900826447</v>
      </c>
      <c r="O30" s="40">
        <v>21</v>
      </c>
      <c r="X30" s="2"/>
      <c r="Z30" s="40"/>
      <c r="AA30" s="20"/>
      <c r="AB30" s="20"/>
    </row>
    <row r="31" spans="2:28" ht="21" customHeight="1" x14ac:dyDescent="0.25">
      <c r="H31" s="215" t="s">
        <v>95</v>
      </c>
      <c r="I31" s="216">
        <v>4.5564191905655319E-2</v>
      </c>
      <c r="J31" s="217" t="s">
        <v>687</v>
      </c>
      <c r="K31" s="218">
        <v>4.5344899003435593E-2</v>
      </c>
      <c r="M31" s="2"/>
      <c r="X31" s="2"/>
      <c r="Z31" s="40"/>
      <c r="AA31" s="20"/>
      <c r="AB31" s="20"/>
    </row>
    <row r="32" spans="2:28" ht="21" customHeight="1" x14ac:dyDescent="0.25">
      <c r="H32" s="190" t="s">
        <v>96</v>
      </c>
      <c r="I32" s="182">
        <v>6.968641114982578E-2</v>
      </c>
      <c r="J32" s="191" t="s">
        <v>688</v>
      </c>
      <c r="K32" s="192">
        <v>-2.0099634290321647E-2</v>
      </c>
      <c r="L32" s="4"/>
      <c r="M32" s="2"/>
      <c r="X32" s="2"/>
      <c r="Z32" s="40"/>
      <c r="AA32" s="20"/>
      <c r="AB32" s="20"/>
    </row>
    <row r="33" spans="2:28" ht="21" customHeight="1" x14ac:dyDescent="0.25">
      <c r="H33" s="189" t="s">
        <v>97</v>
      </c>
      <c r="I33" s="182">
        <v>0.13669257571696597</v>
      </c>
      <c r="J33" s="191" t="s">
        <v>689</v>
      </c>
      <c r="K33" s="192">
        <v>6.1654531721050565E-2</v>
      </c>
      <c r="L33" s="4"/>
      <c r="M33" s="2"/>
      <c r="X33" s="2"/>
      <c r="Z33" s="40"/>
      <c r="AA33" s="20"/>
      <c r="AB33" s="20"/>
    </row>
    <row r="34" spans="2:28" ht="21" customHeight="1" x14ac:dyDescent="0.25">
      <c r="H34" s="189" t="s">
        <v>100</v>
      </c>
      <c r="I34" s="182">
        <v>0.22728491021173949</v>
      </c>
      <c r="J34" s="191" t="s">
        <v>690</v>
      </c>
      <c r="K34" s="192">
        <v>-1.2408877153888248E-2</v>
      </c>
      <c r="L34" s="4"/>
      <c r="M34" s="2"/>
      <c r="X34" s="2"/>
      <c r="Z34" s="40"/>
      <c r="AA34" s="20"/>
      <c r="AB34" s="20"/>
    </row>
    <row r="35" spans="2:28" ht="21" customHeight="1" x14ac:dyDescent="0.25">
      <c r="H35" s="193" t="s">
        <v>98</v>
      </c>
      <c r="I35" s="182">
        <v>0.24658268560707586</v>
      </c>
      <c r="J35" s="191" t="s">
        <v>691</v>
      </c>
      <c r="K35" s="192">
        <v>2.6144587120196849E-2</v>
      </c>
      <c r="L35" s="4"/>
      <c r="M35" s="2"/>
      <c r="X35" s="2"/>
      <c r="Z35" s="40"/>
      <c r="AA35" s="20"/>
      <c r="AB35" s="20"/>
    </row>
    <row r="36" spans="2:28" ht="21" customHeight="1" x14ac:dyDescent="0.25">
      <c r="H36" s="194" t="s">
        <v>99</v>
      </c>
      <c r="I36" s="195">
        <v>0.27418922540873758</v>
      </c>
      <c r="J36" s="196" t="s">
        <v>692</v>
      </c>
      <c r="K36" s="197">
        <v>-0.10063550640047311</v>
      </c>
      <c r="L36" s="4"/>
      <c r="M36" s="2"/>
      <c r="X36" s="2"/>
      <c r="Z36" s="40"/>
      <c r="AA36" s="20"/>
      <c r="AB36" s="20"/>
    </row>
    <row r="37" spans="2:28" ht="22.5" customHeight="1" x14ac:dyDescent="0.25">
      <c r="L37" s="4"/>
      <c r="M37" s="2"/>
      <c r="X37" s="2"/>
      <c r="Z37" s="40"/>
      <c r="AA37" s="20"/>
      <c r="AB37" s="20"/>
    </row>
    <row r="38" spans="2:28" ht="18" customHeight="1" x14ac:dyDescent="0.25">
      <c r="B38" s="54" t="s">
        <v>132</v>
      </c>
      <c r="C38" s="54"/>
      <c r="D38" s="53"/>
      <c r="E38" s="53"/>
      <c r="F38" s="53"/>
      <c r="G38" s="53"/>
      <c r="H38" s="53"/>
      <c r="I38" s="53"/>
      <c r="J38" s="53"/>
      <c r="K38" s="53"/>
      <c r="L38" s="4"/>
      <c r="M38" s="2"/>
      <c r="X38" s="2"/>
      <c r="Z38" s="40"/>
      <c r="AA38" s="20"/>
      <c r="AB38" s="20"/>
    </row>
    <row r="39" spans="2:28" ht="30.75" customHeight="1" x14ac:dyDescent="0.25">
      <c r="B39" s="58" t="s">
        <v>62</v>
      </c>
      <c r="C39" s="58" t="s">
        <v>103</v>
      </c>
      <c r="D39" s="58" t="s">
        <v>104</v>
      </c>
      <c r="E39" s="58" t="s">
        <v>105</v>
      </c>
      <c r="F39" s="58" t="s">
        <v>106</v>
      </c>
      <c r="G39" s="58" t="s">
        <v>107</v>
      </c>
      <c r="H39" s="58" t="s">
        <v>6</v>
      </c>
      <c r="I39" s="58" t="s">
        <v>7</v>
      </c>
      <c r="J39" s="58" t="s">
        <v>108</v>
      </c>
      <c r="K39" s="58" t="s">
        <v>72</v>
      </c>
      <c r="L39" s="4"/>
      <c r="M39" s="2"/>
      <c r="N39" s="40" t="s">
        <v>125</v>
      </c>
      <c r="X39" s="2"/>
      <c r="Z39" s="40"/>
      <c r="AA39" s="20"/>
      <c r="AB39" s="20"/>
    </row>
    <row r="40" spans="2:28" ht="22.5" customHeight="1" x14ac:dyDescent="0.25">
      <c r="B40" s="242" t="s">
        <v>120</v>
      </c>
      <c r="C40" s="79">
        <v>1</v>
      </c>
      <c r="D40" s="80">
        <v>5.9860773283974843E-2</v>
      </c>
      <c r="E40" s="80">
        <v>0.43194458066410824</v>
      </c>
      <c r="F40" s="80">
        <v>0.20146967747153111</v>
      </c>
      <c r="G40" s="81">
        <v>15.867333333333335</v>
      </c>
      <c r="H40" s="82">
        <v>3.9322881453522411</v>
      </c>
      <c r="I40" s="82">
        <v>31.553647927548354</v>
      </c>
      <c r="J40" s="83">
        <v>1.6245051003765973</v>
      </c>
      <c r="K40" s="85" t="s">
        <v>76</v>
      </c>
      <c r="L40" s="4"/>
      <c r="M40" s="2"/>
      <c r="N40" s="40">
        <v>1</v>
      </c>
      <c r="X40" s="2"/>
      <c r="Z40" s="40"/>
      <c r="AA40" s="20"/>
      <c r="AB40" s="20"/>
    </row>
    <row r="41" spans="2:28" ht="22.5" customHeight="1" x14ac:dyDescent="0.25">
      <c r="B41" s="240" t="s">
        <v>120</v>
      </c>
      <c r="C41" s="71">
        <v>2</v>
      </c>
      <c r="D41" s="72">
        <v>5.7925636431370907E-2</v>
      </c>
      <c r="E41" s="72">
        <v>0.35531658792639387</v>
      </c>
      <c r="F41" s="72">
        <v>0.19401281973974993</v>
      </c>
      <c r="G41" s="73">
        <v>12.89903703703704</v>
      </c>
      <c r="H41" s="74">
        <v>0.23147759148636943</v>
      </c>
      <c r="I41" s="74">
        <v>10.178423916034095</v>
      </c>
      <c r="J41" s="75">
        <v>1.9818810353028944</v>
      </c>
      <c r="K41" s="76" t="s">
        <v>68</v>
      </c>
      <c r="M41" s="2"/>
      <c r="N41" s="40">
        <v>4</v>
      </c>
      <c r="X41" s="2"/>
      <c r="Z41" s="40"/>
      <c r="AA41" s="20"/>
      <c r="AB41" s="20"/>
    </row>
    <row r="42" spans="2:28" ht="22.5" customHeight="1" x14ac:dyDescent="0.25">
      <c r="B42" s="240" t="s">
        <v>120</v>
      </c>
      <c r="C42" s="71">
        <v>3</v>
      </c>
      <c r="D42" s="72">
        <v>2.7612018023191038E-2</v>
      </c>
      <c r="E42" s="72">
        <v>0.33648417445752543</v>
      </c>
      <c r="F42" s="72">
        <v>0.20561354586034156</v>
      </c>
      <c r="G42" s="73">
        <v>12.516716666666662</v>
      </c>
      <c r="H42" s="74">
        <v>0.23696312714009149</v>
      </c>
      <c r="I42" s="74">
        <v>9.6677462559243708</v>
      </c>
      <c r="J42" s="75">
        <v>2.026778695833316</v>
      </c>
      <c r="K42" s="76" t="s">
        <v>68</v>
      </c>
      <c r="M42" s="2"/>
      <c r="N42" s="40">
        <v>4</v>
      </c>
      <c r="X42" s="2"/>
      <c r="Z42" s="40"/>
      <c r="AA42" s="20"/>
      <c r="AB42" s="20"/>
    </row>
    <row r="43" spans="2:28" ht="22.5" customHeight="1" x14ac:dyDescent="0.25">
      <c r="B43" s="240" t="s">
        <v>120</v>
      </c>
      <c r="C43" s="71">
        <v>4</v>
      </c>
      <c r="D43" s="72">
        <v>2.5131006960933545E-2</v>
      </c>
      <c r="E43" s="72">
        <v>0.3351514360327803</v>
      </c>
      <c r="F43" s="72">
        <v>0.21358550215235628</v>
      </c>
      <c r="G43" s="73">
        <v>12.926881355932206</v>
      </c>
      <c r="H43" s="74">
        <v>0.2071939244819585</v>
      </c>
      <c r="I43" s="74">
        <v>10.401946208698652</v>
      </c>
      <c r="J43" s="75">
        <v>2.0113628976401672</v>
      </c>
      <c r="K43" s="76" t="s">
        <v>68</v>
      </c>
      <c r="M43" s="2"/>
      <c r="N43" s="40">
        <v>4</v>
      </c>
      <c r="X43" s="2"/>
      <c r="Z43" s="40"/>
      <c r="AA43" s="20"/>
      <c r="AB43" s="20"/>
    </row>
    <row r="44" spans="2:28" ht="22.5" customHeight="1" x14ac:dyDescent="0.25">
      <c r="B44" s="240" t="s">
        <v>120</v>
      </c>
      <c r="C44" s="71">
        <v>5</v>
      </c>
      <c r="D44" s="72">
        <v>2.6541321118326699E-2</v>
      </c>
      <c r="E44" s="72">
        <v>0.33180829748962865</v>
      </c>
      <c r="F44" s="72">
        <v>0.21046275172505616</v>
      </c>
      <c r="G44" s="73">
        <v>13.312298245614036</v>
      </c>
      <c r="H44" s="74">
        <v>1.1963450925127392</v>
      </c>
      <c r="I44" s="74">
        <v>11.325922345549408</v>
      </c>
      <c r="J44" s="75">
        <v>2.0058236206737452</v>
      </c>
      <c r="K44" s="76" t="s">
        <v>68</v>
      </c>
      <c r="M44" s="2"/>
      <c r="N44" s="40">
        <v>4</v>
      </c>
      <c r="X44" s="2"/>
      <c r="Z44" s="40"/>
      <c r="AA44" s="20"/>
      <c r="AB44" s="20"/>
    </row>
    <row r="45" spans="2:28" ht="22.5" customHeight="1" x14ac:dyDescent="0.25">
      <c r="B45" s="240" t="s">
        <v>120</v>
      </c>
      <c r="C45" s="71">
        <v>6</v>
      </c>
      <c r="D45" s="72">
        <v>2.6596127491437395E-2</v>
      </c>
      <c r="E45" s="72">
        <v>0.32912954688642854</v>
      </c>
      <c r="F45" s="72">
        <v>0.19921358535859254</v>
      </c>
      <c r="G45" s="73">
        <v>14.589407407407403</v>
      </c>
      <c r="H45" s="74">
        <v>0.15424366628418648</v>
      </c>
      <c r="I45" s="74">
        <v>10.648412578655488</v>
      </c>
      <c r="J45" s="75">
        <v>1.68</v>
      </c>
      <c r="K45" s="76" t="s">
        <v>67</v>
      </c>
      <c r="M45" s="2"/>
      <c r="N45" s="40">
        <v>2</v>
      </c>
      <c r="X45" s="2"/>
      <c r="Z45" s="40"/>
      <c r="AA45" s="20"/>
      <c r="AB45" s="20"/>
    </row>
    <row r="46" spans="2:28" ht="22.5" customHeight="1" x14ac:dyDescent="0.25">
      <c r="B46" s="240" t="s">
        <v>120</v>
      </c>
      <c r="C46" s="71">
        <v>7</v>
      </c>
      <c r="D46" s="72">
        <v>2.9926059817815525E-2</v>
      </c>
      <c r="E46" s="72">
        <v>0.32724684880456534</v>
      </c>
      <c r="F46" s="72">
        <v>0.19541933315421145</v>
      </c>
      <c r="G46" s="73">
        <v>15.78749019607843</v>
      </c>
      <c r="H46" s="74">
        <v>0.14514776503144211</v>
      </c>
      <c r="I46" s="74">
        <v>9.9704161575321457</v>
      </c>
      <c r="J46" s="75">
        <v>1.875949456434103</v>
      </c>
      <c r="K46" s="76" t="s">
        <v>69</v>
      </c>
      <c r="M46" s="2"/>
      <c r="N46" s="40">
        <v>3</v>
      </c>
      <c r="X46" s="2"/>
      <c r="Z46" s="40"/>
      <c r="AA46" s="20"/>
      <c r="AB46" s="20"/>
    </row>
    <row r="47" spans="2:28" ht="25.5" customHeight="1" x14ac:dyDescent="0.25">
      <c r="B47" s="55" t="s">
        <v>109</v>
      </c>
      <c r="C47" s="55"/>
      <c r="D47" s="69" cm="1">
        <f t="array" aca="1" ref="D47" ca="1">(INDIRECT(ADDRESS(ROW()-1,COLUMN()))/INDIRECT(ADDRESS(ROW()-2,COLUMN())))-1</f>
        <v>0.12520365333074146</v>
      </c>
      <c r="E47" s="69" cm="1">
        <f t="array" aca="1" ref="E47" ca="1">(INDIRECT(ADDRESS(ROW()-1,COLUMN()))/INDIRECT(ADDRESS(ROW()-2,COLUMN())))-1</f>
        <v>-5.7202341742743634E-3</v>
      </c>
      <c r="F47" s="69" cm="1">
        <f t="array" aca="1" ref="F47" ca="1">(INDIRECT(ADDRESS(ROW()-1,COLUMN()))/INDIRECT(ADDRESS(ROW()-2,COLUMN())))-1</f>
        <v>-1.9046151885431351E-2</v>
      </c>
      <c r="G47" s="69" cm="1">
        <f t="array" aca="1" ref="G47" ca="1">(INDIRECT(ADDRESS(ROW()-1,COLUMN()))/INDIRECT(ADDRESS(ROW()-2,COLUMN())))-1</f>
        <v>8.2120044715642715E-2</v>
      </c>
      <c r="H47" s="69" cm="1">
        <f t="array" aca="1" ref="H47" ca="1">(INDIRECT(ADDRESS(ROW()-1,COLUMN()))/INDIRECT(ADDRESS(ROW()-2,COLUMN())))-1</f>
        <v>-5.8970987087311633E-2</v>
      </c>
      <c r="I47" s="69" cm="1">
        <f t="array" aca="1" ref="I47" ca="1">(INDIRECT(ADDRESS(ROW()-1,COLUMN()))/INDIRECT(ADDRESS(ROW()-2,COLUMN())))-1</f>
        <v>-6.3671126199821737E-2</v>
      </c>
      <c r="J47" s="69" cm="1">
        <f t="array" aca="1" ref="J47" ca="1">(INDIRECT(ADDRESS(ROW()-1,COLUMN()))/INDIRECT(ADDRESS(ROW()-2,COLUMN())))-1</f>
        <v>0.11663658121077569</v>
      </c>
      <c r="K47" s="77" t="str" cm="1">
        <f t="array" aca="1" ref="K47" ca="1">_xlfn.IFS(N47=0,"등급유지",N47&gt;0,N47&amp;"등급 상승",N47&lt;0,N47&amp;"등급 하락")</f>
        <v>1등급 상승</v>
      </c>
      <c r="M47" s="254"/>
      <c r="N47" s="40" cm="1">
        <f t="array" aca="1" ref="N47" ca="1">(INDIRECT(ADDRESS(ROW()-1,COLUMN()))-INDIRECT(ADDRESS(ROW()-2,COLUMN())))</f>
        <v>1</v>
      </c>
      <c r="O47" s="40" t="s">
        <v>126</v>
      </c>
      <c r="X47" s="250"/>
      <c r="Z47" s="255"/>
      <c r="AA47" s="20"/>
      <c r="AB47" s="20"/>
    </row>
    <row r="48" spans="2:28" ht="25.5" customHeight="1" x14ac:dyDescent="0.25">
      <c r="B48" s="49"/>
      <c r="C48" s="49"/>
      <c r="D48" s="50"/>
      <c r="E48" s="50"/>
      <c r="F48" s="50"/>
      <c r="G48" s="50"/>
      <c r="H48" s="50"/>
      <c r="I48" s="50"/>
      <c r="J48" s="50"/>
      <c r="K48" s="50"/>
      <c r="M48" s="254"/>
      <c r="N48" s="2"/>
      <c r="O48" s="2"/>
      <c r="X48" s="250"/>
      <c r="Z48" s="255"/>
      <c r="AA48" s="20"/>
      <c r="AB48" s="20"/>
    </row>
    <row r="49" spans="2:28" ht="18" customHeight="1" x14ac:dyDescent="0.25">
      <c r="B49" s="54" t="s">
        <v>133</v>
      </c>
      <c r="C49" s="54"/>
      <c r="D49" s="53"/>
      <c r="E49" s="53"/>
      <c r="F49" s="53"/>
      <c r="G49" s="53"/>
      <c r="H49" s="53"/>
      <c r="I49" s="53"/>
      <c r="J49" s="53"/>
      <c r="K49" s="53"/>
      <c r="M49" s="254"/>
      <c r="X49" s="250"/>
      <c r="Z49" s="255"/>
      <c r="AA49" s="20"/>
      <c r="AB49" s="20"/>
    </row>
    <row r="50" spans="2:28" ht="21" customHeight="1" x14ac:dyDescent="0.25">
      <c r="B50" s="49"/>
      <c r="C50" s="49"/>
      <c r="D50" s="50"/>
      <c r="E50" s="50"/>
      <c r="F50" s="50"/>
      <c r="G50" s="50"/>
      <c r="H50" s="50"/>
      <c r="I50" s="50"/>
      <c r="J50" s="50"/>
      <c r="K50" s="50"/>
      <c r="M50" s="254"/>
      <c r="X50" s="250"/>
      <c r="Z50" s="255"/>
      <c r="AA50" s="20"/>
      <c r="AB50" s="20"/>
    </row>
    <row r="51" spans="2:28" ht="25.5" customHeight="1" x14ac:dyDescent="0.25">
      <c r="B51" s="49"/>
      <c r="C51" s="49"/>
      <c r="D51" s="50"/>
      <c r="E51" s="50"/>
      <c r="F51" s="50"/>
      <c r="G51" s="50"/>
      <c r="H51" s="50"/>
      <c r="I51" s="50"/>
      <c r="J51" s="50"/>
      <c r="K51" s="50"/>
      <c r="M51" s="254"/>
      <c r="N51" s="250"/>
      <c r="P51" s="255"/>
      <c r="AA51" s="41"/>
    </row>
    <row r="52" spans="2:28" ht="25.5" customHeight="1" x14ac:dyDescent="0.25">
      <c r="B52" s="49"/>
      <c r="C52" s="49"/>
      <c r="D52" s="50"/>
      <c r="M52" s="254"/>
      <c r="N52" s="250"/>
      <c r="P52" s="255"/>
      <c r="AA52" s="41"/>
    </row>
    <row r="53" spans="2:28" ht="25.5" customHeight="1" x14ac:dyDescent="0.25">
      <c r="B53" s="49"/>
      <c r="C53" s="49"/>
      <c r="D53" s="50"/>
      <c r="M53" s="254"/>
      <c r="N53" s="250"/>
      <c r="P53" s="255"/>
      <c r="AA53" s="41"/>
    </row>
    <row r="54" spans="2:28" ht="25.5" customHeight="1" x14ac:dyDescent="0.25">
      <c r="B54" s="49"/>
      <c r="C54" s="49"/>
      <c r="D54" s="50"/>
      <c r="M54" s="254"/>
      <c r="N54" s="250"/>
      <c r="P54" s="255"/>
      <c r="AA54" s="41"/>
    </row>
    <row r="55" spans="2:28" ht="25.5" customHeight="1" x14ac:dyDescent="0.25">
      <c r="B55" s="49"/>
      <c r="C55" s="49"/>
      <c r="D55" s="50"/>
      <c r="M55" s="254"/>
      <c r="N55" s="250"/>
      <c r="P55" s="255"/>
      <c r="AA55" s="41"/>
    </row>
    <row r="56" spans="2:28" ht="25.5" customHeight="1" x14ac:dyDescent="0.25">
      <c r="B56" s="49"/>
      <c r="C56" s="49"/>
      <c r="D56" s="50"/>
      <c r="M56" s="254"/>
      <c r="N56" s="250"/>
      <c r="P56" s="255"/>
      <c r="AA56" s="41"/>
    </row>
    <row r="57" spans="2:28" ht="25.5" customHeight="1" x14ac:dyDescent="0.25">
      <c r="B57" s="49"/>
      <c r="C57" s="49"/>
      <c r="D57" s="50"/>
      <c r="M57" s="254"/>
      <c r="N57" s="250"/>
      <c r="P57" s="255"/>
      <c r="AA57" s="41"/>
    </row>
    <row r="58" spans="2:28" ht="25.5" customHeight="1" x14ac:dyDescent="0.25">
      <c r="B58" s="49"/>
      <c r="C58" s="49"/>
      <c r="D58" s="50"/>
      <c r="E58" s="50"/>
      <c r="F58" s="50"/>
      <c r="G58" s="50"/>
      <c r="H58" s="50"/>
      <c r="I58" s="50"/>
      <c r="J58" s="50"/>
      <c r="K58" s="50"/>
      <c r="M58" s="254"/>
      <c r="N58" s="250"/>
      <c r="P58" s="255"/>
      <c r="AA58" s="41"/>
    </row>
    <row r="59" spans="2:28" ht="25.5" customHeight="1" x14ac:dyDescent="0.25">
      <c r="B59" s="49"/>
      <c r="C59" s="49"/>
      <c r="D59" s="50"/>
      <c r="E59" s="50"/>
      <c r="F59" s="50"/>
      <c r="G59" s="50"/>
      <c r="H59" s="50"/>
      <c r="I59" s="50"/>
      <c r="J59" s="50"/>
      <c r="K59" s="50"/>
      <c r="M59" s="254"/>
      <c r="N59" s="250"/>
      <c r="P59" s="255"/>
      <c r="AA59" s="41"/>
    </row>
    <row r="60" spans="2:28" ht="25.5" customHeight="1" thickBot="1" x14ac:dyDescent="0.3">
      <c r="B60" s="223" t="s">
        <v>92</v>
      </c>
      <c r="C60" s="224" t="s">
        <v>122</v>
      </c>
      <c r="D60" s="224" t="s">
        <v>123</v>
      </c>
      <c r="E60" s="224" t="s">
        <v>121</v>
      </c>
      <c r="F60" s="224"/>
      <c r="G60" s="224"/>
      <c r="H60" s="224"/>
      <c r="I60" s="224"/>
      <c r="J60" s="224"/>
      <c r="K60" s="225"/>
      <c r="M60" s="256">
        <v>1</v>
      </c>
      <c r="N60" s="257">
        <v>2</v>
      </c>
      <c r="O60" s="257">
        <v>3</v>
      </c>
      <c r="P60" s="256"/>
      <c r="Q60" s="257"/>
      <c r="R60" s="257"/>
      <c r="S60" s="256"/>
      <c r="T60" s="257"/>
      <c r="U60" s="258"/>
      <c r="AA60" s="41"/>
    </row>
    <row r="61" spans="2:28" ht="25.5" customHeight="1" thickTop="1" x14ac:dyDescent="0.25">
      <c r="B61" s="228" t="s">
        <v>112</v>
      </c>
      <c r="C61" s="229" t="s">
        <v>69</v>
      </c>
      <c r="D61" s="230" t="s">
        <v>69</v>
      </c>
      <c r="E61" s="230" t="s">
        <v>67</v>
      </c>
      <c r="F61" s="230"/>
      <c r="G61" s="230"/>
      <c r="H61" s="230"/>
      <c r="I61" s="230"/>
      <c r="J61" s="230"/>
      <c r="K61" s="230"/>
      <c r="M61" s="256" t="s">
        <v>122</v>
      </c>
      <c r="N61" s="256" t="s">
        <v>123</v>
      </c>
      <c r="O61" s="256" t="s">
        <v>121</v>
      </c>
      <c r="P61" s="256"/>
      <c r="Q61" s="256"/>
      <c r="R61" s="256"/>
      <c r="S61" s="256"/>
      <c r="T61" s="256"/>
      <c r="U61" s="254"/>
      <c r="AA61" s="41"/>
    </row>
    <row r="62" spans="2:28" ht="25.5" customHeight="1" x14ac:dyDescent="0.25">
      <c r="B62" s="226" t="s">
        <v>95</v>
      </c>
      <c r="C62" s="216" t="s">
        <v>678</v>
      </c>
      <c r="D62" s="216" t="s">
        <v>679</v>
      </c>
      <c r="E62" s="216" t="s">
        <v>680</v>
      </c>
      <c r="F62" s="216"/>
      <c r="G62" s="216"/>
      <c r="H62" s="216"/>
      <c r="I62" s="216"/>
      <c r="J62" s="216"/>
      <c r="K62" s="227"/>
      <c r="M62" s="254"/>
      <c r="N62" s="250"/>
      <c r="P62" s="255"/>
      <c r="AA62" s="41"/>
    </row>
    <row r="63" spans="2:28" ht="25.5" customHeight="1" x14ac:dyDescent="0.25">
      <c r="B63" s="181" t="s">
        <v>96</v>
      </c>
      <c r="C63" s="183" t="s">
        <v>681</v>
      </c>
      <c r="D63" s="183" t="s">
        <v>679</v>
      </c>
      <c r="E63" s="183" t="s">
        <v>682</v>
      </c>
      <c r="F63" s="183"/>
      <c r="G63" s="183"/>
      <c r="H63" s="183"/>
      <c r="I63" s="183"/>
      <c r="J63" s="183"/>
      <c r="K63" s="184"/>
      <c r="M63" s="259">
        <v>0.13333333333333333</v>
      </c>
      <c r="N63" s="259">
        <v>0</v>
      </c>
      <c r="O63" s="259">
        <v>6.6666666666666666E-2</v>
      </c>
      <c r="P63" s="259"/>
      <c r="Q63" s="259"/>
      <c r="R63" s="259"/>
      <c r="S63" s="259"/>
      <c r="T63" s="259"/>
      <c r="AA63" s="41"/>
    </row>
    <row r="64" spans="2:28" ht="25.5" customHeight="1" x14ac:dyDescent="0.25">
      <c r="B64" s="180" t="s">
        <v>97</v>
      </c>
      <c r="C64" s="183" t="s">
        <v>683</v>
      </c>
      <c r="D64" s="183" t="s">
        <v>679</v>
      </c>
      <c r="E64" s="183" t="s">
        <v>682</v>
      </c>
      <c r="F64" s="183"/>
      <c r="G64" s="183"/>
      <c r="H64" s="183"/>
      <c r="I64" s="183"/>
      <c r="J64" s="183"/>
      <c r="K64" s="184"/>
      <c r="M64" s="259">
        <v>0.2</v>
      </c>
      <c r="N64" s="259">
        <v>0</v>
      </c>
      <c r="O64" s="259">
        <v>0.13333333333333333</v>
      </c>
      <c r="P64" s="259"/>
      <c r="Q64" s="259"/>
      <c r="R64" s="259"/>
      <c r="S64" s="259"/>
      <c r="T64" s="259"/>
      <c r="AA64" s="41"/>
    </row>
    <row r="65" spans="2:27" ht="25.5" customHeight="1" x14ac:dyDescent="0.25">
      <c r="B65" s="180" t="s">
        <v>100</v>
      </c>
      <c r="C65" s="183" t="s">
        <v>683</v>
      </c>
      <c r="D65" s="183" t="s">
        <v>684</v>
      </c>
      <c r="E65" s="183" t="s">
        <v>682</v>
      </c>
      <c r="F65" s="183"/>
      <c r="G65" s="183"/>
      <c r="H65" s="183"/>
      <c r="I65" s="183"/>
      <c r="J65" s="183"/>
      <c r="K65" s="184"/>
      <c r="M65" s="259">
        <v>0.16666666666666666</v>
      </c>
      <c r="N65" s="259">
        <v>0</v>
      </c>
      <c r="O65" s="259">
        <v>0.13333333333333333</v>
      </c>
      <c r="P65" s="259"/>
      <c r="Q65" s="259"/>
      <c r="R65" s="259"/>
      <c r="S65" s="259"/>
      <c r="T65" s="259"/>
      <c r="AA65" s="41"/>
    </row>
    <row r="66" spans="2:27" ht="25.5" customHeight="1" x14ac:dyDescent="0.25">
      <c r="B66" s="185" t="s">
        <v>98</v>
      </c>
      <c r="C66" s="183" t="s">
        <v>683</v>
      </c>
      <c r="D66" s="183" t="s">
        <v>685</v>
      </c>
      <c r="E66" s="183" t="s">
        <v>682</v>
      </c>
      <c r="F66" s="183"/>
      <c r="G66" s="183"/>
      <c r="H66" s="183"/>
      <c r="I66" s="183"/>
      <c r="J66" s="183"/>
      <c r="K66" s="184"/>
      <c r="M66" s="259">
        <v>0.16666666666666666</v>
      </c>
      <c r="N66" s="259">
        <v>0.66666666666666663</v>
      </c>
      <c r="O66" s="259">
        <v>0.13333333333333333</v>
      </c>
      <c r="P66" s="259"/>
      <c r="Q66" s="259"/>
      <c r="R66" s="259"/>
      <c r="S66" s="259"/>
      <c r="T66" s="259"/>
      <c r="AA66" s="41"/>
    </row>
    <row r="67" spans="2:27" ht="25.5" customHeight="1" x14ac:dyDescent="0.25">
      <c r="B67" s="186" t="s">
        <v>99</v>
      </c>
      <c r="C67" s="187" t="s">
        <v>678</v>
      </c>
      <c r="D67" s="187" t="s">
        <v>679</v>
      </c>
      <c r="E67" s="187" t="s">
        <v>686</v>
      </c>
      <c r="F67" s="187"/>
      <c r="G67" s="187"/>
      <c r="H67" s="187"/>
      <c r="I67" s="187"/>
      <c r="J67" s="187"/>
      <c r="K67" s="188"/>
      <c r="M67" s="259">
        <v>0.16666666666666666</v>
      </c>
      <c r="N67" s="259">
        <v>0.33333333333333331</v>
      </c>
      <c r="O67" s="259">
        <v>0.13333333333333333</v>
      </c>
      <c r="P67" s="259"/>
      <c r="Q67" s="259"/>
      <c r="R67" s="259"/>
      <c r="S67" s="259"/>
      <c r="T67" s="259"/>
      <c r="AA67" s="41"/>
    </row>
    <row r="68" spans="2:27" ht="15.75" customHeight="1" x14ac:dyDescent="0.25">
      <c r="B68" s="49"/>
      <c r="C68" s="49"/>
      <c r="D68" s="50"/>
      <c r="E68" s="50"/>
      <c r="F68" s="50"/>
      <c r="G68" s="50"/>
      <c r="H68" s="50"/>
      <c r="I68" s="50"/>
      <c r="J68" s="50"/>
      <c r="K68" s="50"/>
      <c r="M68" s="259">
        <v>0.13333333333333333</v>
      </c>
      <c r="N68" s="259">
        <v>0</v>
      </c>
      <c r="O68" s="259">
        <v>0.4</v>
      </c>
      <c r="P68" s="259"/>
      <c r="Q68" s="259"/>
      <c r="R68" s="259"/>
      <c r="S68" s="259"/>
      <c r="T68" s="259"/>
      <c r="AA68" s="41"/>
    </row>
    <row r="69" spans="2:27" ht="17.25" customHeight="1" x14ac:dyDescent="0.25">
      <c r="B69" s="54" t="s">
        <v>134</v>
      </c>
      <c r="C69" s="54"/>
      <c r="D69" s="53"/>
      <c r="E69" s="53"/>
      <c r="F69" s="53"/>
      <c r="G69" s="53"/>
      <c r="H69" s="53"/>
      <c r="I69" s="53"/>
      <c r="J69" s="53"/>
      <c r="K69" s="53"/>
      <c r="M69" s="254"/>
      <c r="N69" s="250"/>
      <c r="P69" s="255"/>
      <c r="AA69" s="41"/>
    </row>
    <row r="70" spans="2:27" ht="30.75" customHeight="1" x14ac:dyDescent="0.25">
      <c r="B70" s="58" t="s">
        <v>75</v>
      </c>
      <c r="C70" s="58" t="s">
        <v>103</v>
      </c>
      <c r="D70" s="58" t="s">
        <v>104</v>
      </c>
      <c r="E70" s="58" t="s">
        <v>105</v>
      </c>
      <c r="F70" s="58" t="s">
        <v>106</v>
      </c>
      <c r="G70" s="58" t="s">
        <v>107</v>
      </c>
      <c r="H70" s="58" t="s">
        <v>6</v>
      </c>
      <c r="I70" s="58" t="s">
        <v>7</v>
      </c>
      <c r="J70" s="58" t="s">
        <v>108</v>
      </c>
      <c r="K70" s="58" t="s">
        <v>111</v>
      </c>
      <c r="M70" s="254"/>
      <c r="N70" s="250"/>
      <c r="P70" s="255"/>
      <c r="AA70" s="41"/>
    </row>
    <row r="71" spans="2:27" ht="27" customHeight="1" x14ac:dyDescent="0.25">
      <c r="B71" s="89" t="s">
        <v>122</v>
      </c>
      <c r="C71" s="68">
        <v>1</v>
      </c>
      <c r="D71" s="90">
        <v>5.6968887198506131E-2</v>
      </c>
      <c r="E71" s="90">
        <v>0.43904558085902051</v>
      </c>
      <c r="F71" s="90">
        <v>0.20094873360040671</v>
      </c>
      <c r="G71" s="91">
        <v>16.676639999999992</v>
      </c>
      <c r="H71" s="92">
        <v>4.9243495778672539</v>
      </c>
      <c r="I71" s="92">
        <v>33.858633915699393</v>
      </c>
      <c r="J71" s="93">
        <v>1.6527205739044275</v>
      </c>
      <c r="K71" s="76"/>
      <c r="M71" s="254"/>
      <c r="N71" s="250"/>
      <c r="P71" s="255"/>
      <c r="AA71" s="41"/>
    </row>
    <row r="72" spans="2:27" ht="20.25" customHeight="1" x14ac:dyDescent="0.25">
      <c r="B72" s="89" t="s">
        <v>122</v>
      </c>
      <c r="C72" s="68">
        <v>2</v>
      </c>
      <c r="D72" s="90">
        <v>5.5857798654191555E-2</v>
      </c>
      <c r="E72" s="90">
        <v>0.36725496298422677</v>
      </c>
      <c r="F72" s="90">
        <v>0.18725475495163699</v>
      </c>
      <c r="G72" s="91">
        <v>13.269827586206898</v>
      </c>
      <c r="H72" s="92">
        <v>0.30903902100820285</v>
      </c>
      <c r="I72" s="92">
        <v>12.356655459042269</v>
      </c>
      <c r="J72" s="93">
        <v>1.8316460248563078</v>
      </c>
      <c r="K72" s="76"/>
      <c r="M72" s="254"/>
      <c r="N72" s="250"/>
      <c r="P72" s="255"/>
      <c r="AA72" s="41"/>
    </row>
    <row r="73" spans="2:27" ht="20.25" customHeight="1" x14ac:dyDescent="0.25">
      <c r="B73" s="89" t="s">
        <v>122</v>
      </c>
      <c r="C73" s="68">
        <v>3</v>
      </c>
      <c r="D73" s="90">
        <v>2.828954012375047E-2</v>
      </c>
      <c r="E73" s="90">
        <v>0.35165462992425212</v>
      </c>
      <c r="F73" s="90">
        <v>0.19342812717437888</v>
      </c>
      <c r="G73" s="91">
        <v>13.070562499999999</v>
      </c>
      <c r="H73" s="92">
        <v>0.30764501569868979</v>
      </c>
      <c r="I73" s="92">
        <v>11.662275489946889</v>
      </c>
      <c r="J73" s="93">
        <v>1.9350947465611295</v>
      </c>
      <c r="K73" s="76"/>
      <c r="M73" s="254"/>
      <c r="N73" s="250"/>
      <c r="P73" s="255"/>
      <c r="AA73" s="41"/>
    </row>
    <row r="74" spans="2:27" ht="20.25" customHeight="1" x14ac:dyDescent="0.25">
      <c r="B74" s="89" t="s">
        <v>122</v>
      </c>
      <c r="C74" s="68">
        <v>4</v>
      </c>
      <c r="D74" s="90">
        <v>2.6052385076571843E-2</v>
      </c>
      <c r="E74" s="90">
        <v>0.35480890139350368</v>
      </c>
      <c r="F74" s="90">
        <v>0.1983979781069268</v>
      </c>
      <c r="G74" s="91">
        <v>13.667531250000003</v>
      </c>
      <c r="H74" s="92">
        <v>0.27830118523440195</v>
      </c>
      <c r="I74" s="92">
        <v>12.935411119726638</v>
      </c>
      <c r="J74" s="93">
        <v>1.8944369992812002</v>
      </c>
      <c r="K74" s="76"/>
      <c r="M74" s="254"/>
      <c r="N74" s="250"/>
      <c r="P74" s="255"/>
      <c r="AA74" s="41"/>
    </row>
    <row r="75" spans="2:27" ht="20.25" customHeight="1" x14ac:dyDescent="0.25">
      <c r="B75" s="89" t="s">
        <v>122</v>
      </c>
      <c r="C75" s="68">
        <v>5</v>
      </c>
      <c r="D75" s="90">
        <v>2.8822666006437746E-2</v>
      </c>
      <c r="E75" s="90">
        <v>0.34805138246121869</v>
      </c>
      <c r="F75" s="90">
        <v>0.19901164903532986</v>
      </c>
      <c r="G75" s="91">
        <v>13.987032258064515</v>
      </c>
      <c r="H75" s="92">
        <v>2.1141464132648355</v>
      </c>
      <c r="I75" s="92">
        <v>13.545839437981435</v>
      </c>
      <c r="J75" s="93">
        <v>1.8900458607539499</v>
      </c>
      <c r="K75" s="76"/>
      <c r="M75" s="254"/>
      <c r="N75" s="250"/>
      <c r="P75" s="255"/>
      <c r="AA75" s="41"/>
    </row>
    <row r="76" spans="2:27" ht="20.25" customHeight="1" x14ac:dyDescent="0.25">
      <c r="B76" s="89" t="s">
        <v>122</v>
      </c>
      <c r="C76" s="68">
        <v>6</v>
      </c>
      <c r="D76" s="90">
        <v>2.796695792437847E-2</v>
      </c>
      <c r="E76" s="90">
        <v>0.34175101332701885</v>
      </c>
      <c r="F76" s="90">
        <v>0.18498237532799885</v>
      </c>
      <c r="G76" s="91">
        <v>15.016258064516126</v>
      </c>
      <c r="H76" s="92">
        <v>0.20955564132856772</v>
      </c>
      <c r="I76" s="92">
        <v>12.253270908132619</v>
      </c>
      <c r="J76" s="93">
        <v>1.8468211208234815</v>
      </c>
      <c r="K76" s="76"/>
      <c r="M76" s="254"/>
      <c r="N76" s="250"/>
      <c r="P76" s="255"/>
      <c r="AA76" s="41"/>
    </row>
    <row r="77" spans="2:27" ht="20.25" customHeight="1" x14ac:dyDescent="0.25">
      <c r="B77" s="89" t="s">
        <v>122</v>
      </c>
      <c r="C77" s="68">
        <v>7</v>
      </c>
      <c r="D77" s="90">
        <v>3.3886648046358561E-2</v>
      </c>
      <c r="E77" s="90">
        <v>0.34047917548830647</v>
      </c>
      <c r="F77" s="90">
        <v>0.17249417308914777</v>
      </c>
      <c r="G77" s="91">
        <v>16.590821428571427</v>
      </c>
      <c r="H77" s="92">
        <v>0.26417796559228757</v>
      </c>
      <c r="I77" s="92">
        <v>11.103131887212086</v>
      </c>
      <c r="J77" s="93">
        <v>1.8053365209776457</v>
      </c>
      <c r="K77" s="76" t="s">
        <v>69</v>
      </c>
    </row>
    <row r="78" spans="2:27" ht="20.25" customHeight="1" x14ac:dyDescent="0.25">
      <c r="B78" s="89" t="s">
        <v>123</v>
      </c>
      <c r="C78" s="68">
        <v>1</v>
      </c>
      <c r="D78" s="90">
        <v>6.8559312286022758E-2</v>
      </c>
      <c r="E78" s="90">
        <v>0.31571332616521741</v>
      </c>
      <c r="F78" s="90">
        <v>0.24139433681697908</v>
      </c>
      <c r="G78" s="91">
        <v>11.197833333333334</v>
      </c>
      <c r="H78" s="92">
        <v>1.0632132700995975</v>
      </c>
      <c r="I78" s="92">
        <v>27.838217874861297</v>
      </c>
      <c r="J78" s="93">
        <v>2.0373969382923365</v>
      </c>
      <c r="K78" s="76"/>
    </row>
    <row r="79" spans="2:27" ht="20.25" customHeight="1" x14ac:dyDescent="0.25">
      <c r="B79" s="89" t="s">
        <v>123</v>
      </c>
      <c r="C79" s="68">
        <v>2</v>
      </c>
      <c r="D79" s="90">
        <v>5.4841592350318914E-2</v>
      </c>
      <c r="E79" s="90">
        <v>0.26227029699980975</v>
      </c>
      <c r="F79" s="90">
        <v>0.2227808719972327</v>
      </c>
      <c r="G79" s="91">
        <v>9.2143333333333342</v>
      </c>
      <c r="H79" s="92">
        <v>6.8337690796697145E-2</v>
      </c>
      <c r="I79" s="92">
        <v>6.8020408660855338</v>
      </c>
      <c r="J79" s="93">
        <v>2.1830830102283567</v>
      </c>
      <c r="K79" s="76"/>
    </row>
    <row r="80" spans="2:27" ht="20.25" customHeight="1" x14ac:dyDescent="0.25">
      <c r="B80" s="89" t="s">
        <v>123</v>
      </c>
      <c r="C80" s="68">
        <v>3</v>
      </c>
      <c r="D80" s="90">
        <v>2.0311765268613276E-2</v>
      </c>
      <c r="E80" s="90">
        <v>0.25431646456558232</v>
      </c>
      <c r="F80" s="90">
        <v>0.26274454113751722</v>
      </c>
      <c r="G80" s="91">
        <v>8.1734999999999989</v>
      </c>
      <c r="H80" s="92">
        <v>0.21913094238144837</v>
      </c>
      <c r="I80" s="92">
        <v>8.6147895855632086</v>
      </c>
      <c r="J80" s="93">
        <v>2.3724039330197009</v>
      </c>
      <c r="K80" s="76"/>
    </row>
    <row r="81" spans="2:11" ht="20.25" customHeight="1" x14ac:dyDescent="0.25">
      <c r="B81" s="89" t="s">
        <v>123</v>
      </c>
      <c r="C81" s="68">
        <v>4</v>
      </c>
      <c r="D81" s="90">
        <v>1.9239010470632555E-2</v>
      </c>
      <c r="E81" s="90">
        <v>0.2559753277985905</v>
      </c>
      <c r="F81" s="90">
        <v>0.28011631506772056</v>
      </c>
      <c r="G81" s="91">
        <v>8.2093333333333334</v>
      </c>
      <c r="H81" s="92">
        <v>0.24061273217355483</v>
      </c>
      <c r="I81" s="92">
        <v>8.0425703537712838</v>
      </c>
      <c r="J81" s="93">
        <v>2.3541791184273886</v>
      </c>
      <c r="K81" s="76"/>
    </row>
    <row r="82" spans="2:11" ht="20.25" customHeight="1" x14ac:dyDescent="0.25">
      <c r="B82" s="89" t="s">
        <v>123</v>
      </c>
      <c r="C82" s="68">
        <v>5</v>
      </c>
      <c r="D82" s="90">
        <v>1.9534542227517576E-2</v>
      </c>
      <c r="E82" s="90">
        <v>0.26509781604777449</v>
      </c>
      <c r="F82" s="90">
        <v>0.27177454040980337</v>
      </c>
      <c r="G82" s="91">
        <v>9.0399999999999991</v>
      </c>
      <c r="H82" s="92">
        <v>0.49180766304623064</v>
      </c>
      <c r="I82" s="92">
        <v>10.809607271664879</v>
      </c>
      <c r="J82" s="93">
        <v>2.228911088711075</v>
      </c>
      <c r="K82" s="76"/>
    </row>
    <row r="83" spans="2:11" ht="20.25" customHeight="1" x14ac:dyDescent="0.25">
      <c r="B83" s="89" t="s">
        <v>123</v>
      </c>
      <c r="C83" s="68">
        <v>6</v>
      </c>
      <c r="D83" s="90">
        <v>2.1269911355059568E-2</v>
      </c>
      <c r="E83" s="90">
        <v>0.26115377027922299</v>
      </c>
      <c r="F83" s="90">
        <v>0.26288909946930111</v>
      </c>
      <c r="G83" s="91">
        <v>9.9671666666666674</v>
      </c>
      <c r="H83" s="92">
        <v>0.13589080139430637</v>
      </c>
      <c r="I83" s="92">
        <v>9.2477266422546389</v>
      </c>
      <c r="J83" s="93">
        <v>2.1197447802753282</v>
      </c>
      <c r="K83" s="76"/>
    </row>
    <row r="84" spans="2:11" ht="20.25" customHeight="1" x14ac:dyDescent="0.25">
      <c r="B84" s="89" t="s">
        <v>123</v>
      </c>
      <c r="C84" s="68">
        <v>7</v>
      </c>
      <c r="D84" s="90">
        <v>2.5328925556066681E-2</v>
      </c>
      <c r="E84" s="90">
        <v>0.26041030841449264</v>
      </c>
      <c r="F84" s="90">
        <v>0.25349118020290645</v>
      </c>
      <c r="G84" s="91">
        <v>10.640333333333333</v>
      </c>
      <c r="H84" s="92">
        <v>9.0545001858436155E-2</v>
      </c>
      <c r="I84" s="92">
        <v>9.6935389489598851</v>
      </c>
      <c r="J84" s="93">
        <v>2.0743341895424021</v>
      </c>
      <c r="K84" s="76" t="s">
        <v>69</v>
      </c>
    </row>
    <row r="85" spans="2:11" ht="20.25" customHeight="1" x14ac:dyDescent="0.25">
      <c r="B85" s="89" t="s">
        <v>121</v>
      </c>
      <c r="C85" s="68">
        <v>1</v>
      </c>
      <c r="D85" s="90">
        <v>5.7401091645707399E-2</v>
      </c>
      <c r="E85" s="90">
        <v>0.42838201521595348</v>
      </c>
      <c r="F85" s="90">
        <v>0.19707722686963011</v>
      </c>
      <c r="G85" s="91">
        <v>16.382166666666667</v>
      </c>
      <c r="H85" s="92">
        <v>2.6969477420461798</v>
      </c>
      <c r="I85" s="92">
        <v>28.470995242887863</v>
      </c>
      <c r="J85" s="93">
        <v>1.7411097604555927</v>
      </c>
      <c r="K85" s="76"/>
    </row>
    <row r="86" spans="2:11" ht="20.25" customHeight="1" x14ac:dyDescent="0.25">
      <c r="B86" s="89" t="s">
        <v>121</v>
      </c>
      <c r="C86" s="68">
        <v>2</v>
      </c>
      <c r="D86" s="90">
        <v>5.9884174704471785E-2</v>
      </c>
      <c r="E86" s="90">
        <v>0.36297272711015599</v>
      </c>
      <c r="F86" s="90">
        <v>0.18964791494465918</v>
      </c>
      <c r="G86" s="91">
        <v>13.50311764705882</v>
      </c>
      <c r="H86" s="92">
        <v>0.18473475652640378</v>
      </c>
      <c r="I86" s="92">
        <v>8.3772626470200411</v>
      </c>
      <c r="J86" s="93">
        <v>1.8240313740769931</v>
      </c>
      <c r="K86" s="76"/>
    </row>
    <row r="87" spans="2:11" ht="20.25" customHeight="1" x14ac:dyDescent="0.25">
      <c r="B87" s="89" t="s">
        <v>121</v>
      </c>
      <c r="C87" s="68">
        <v>3</v>
      </c>
      <c r="D87" s="90">
        <v>2.8943423083135234E-2</v>
      </c>
      <c r="E87" s="90">
        <v>0.33647482369146309</v>
      </c>
      <c r="F87" s="90">
        <v>0.19324912999019028</v>
      </c>
      <c r="G87" s="91">
        <v>12.9268</v>
      </c>
      <c r="H87" s="92">
        <v>0.111327103069953</v>
      </c>
      <c r="I87" s="92">
        <v>6.9584039712236203</v>
      </c>
      <c r="J87" s="93">
        <v>1.9475030025478921</v>
      </c>
      <c r="K87" s="76"/>
    </row>
    <row r="88" spans="2:11" ht="20.25" customHeight="1" x14ac:dyDescent="0.25">
      <c r="B88" s="89" t="s">
        <v>121</v>
      </c>
      <c r="C88" s="68">
        <v>4</v>
      </c>
      <c r="D88" s="90">
        <v>2.5610550760768611E-2</v>
      </c>
      <c r="E88" s="90">
        <v>0.32995228632585827</v>
      </c>
      <c r="F88" s="90">
        <v>0.19748461333193693</v>
      </c>
      <c r="G88" s="91">
        <v>13.167749999999998</v>
      </c>
      <c r="H88" s="92">
        <v>8.364811208194993E-2</v>
      </c>
      <c r="I88" s="92">
        <v>7.86506735909001</v>
      </c>
      <c r="J88" s="93">
        <v>1.9477859932562169</v>
      </c>
      <c r="K88" s="76"/>
    </row>
    <row r="89" spans="2:11" ht="20.25" customHeight="1" x14ac:dyDescent="0.25">
      <c r="B89" s="89" t="s">
        <v>121</v>
      </c>
      <c r="C89" s="68">
        <v>5</v>
      </c>
      <c r="D89" s="90">
        <v>2.469632071392807E-2</v>
      </c>
      <c r="E89" s="90">
        <v>0.32804551890274319</v>
      </c>
      <c r="F89" s="90">
        <v>0.19132461361731865</v>
      </c>
      <c r="G89" s="91">
        <v>13.543333333333333</v>
      </c>
      <c r="H89" s="92">
        <v>0.23060738964680969</v>
      </c>
      <c r="I89" s="92">
        <v>7.7810114058414923</v>
      </c>
      <c r="J89" s="93">
        <v>1.9546185423725493</v>
      </c>
      <c r="K89" s="76"/>
    </row>
    <row r="90" spans="2:11" ht="20.25" customHeight="1" x14ac:dyDescent="0.25">
      <c r="B90" s="89" t="s">
        <v>121</v>
      </c>
      <c r="C90" s="68">
        <v>6</v>
      </c>
      <c r="D90" s="90">
        <v>2.6547623942038381E-2</v>
      </c>
      <c r="E90" s="90">
        <v>0.33884779036508522</v>
      </c>
      <c r="F90" s="90">
        <v>0.17773032760307481</v>
      </c>
      <c r="G90" s="91">
        <v>15.429666666666664</v>
      </c>
      <c r="H90" s="92">
        <v>8.124167202011498E-2</v>
      </c>
      <c r="I90" s="92">
        <v>8.6361786698592002</v>
      </c>
      <c r="J90" s="93">
        <v>1.8586446841503372</v>
      </c>
      <c r="K90" s="76"/>
    </row>
    <row r="91" spans="2:11" ht="20.25" customHeight="1" x14ac:dyDescent="0.25">
      <c r="B91" s="89" t="s">
        <v>121</v>
      </c>
      <c r="C91" s="68">
        <v>7</v>
      </c>
      <c r="D91" s="90">
        <v>2.6892060063145942E-2</v>
      </c>
      <c r="E91" s="90">
        <v>0.34821456782613802</v>
      </c>
      <c r="F91" s="90">
        <v>0.16773555626624559</v>
      </c>
      <c r="G91" s="91">
        <v>16.387933333333333</v>
      </c>
      <c r="H91" s="92">
        <v>3.3840394673754999E-2</v>
      </c>
      <c r="I91" s="92">
        <v>8.3529374186385255</v>
      </c>
      <c r="J91" s="93">
        <v>1.7919406302272507</v>
      </c>
      <c r="K91" s="76" t="s">
        <v>67</v>
      </c>
    </row>
    <row r="92" spans="2:11" ht="20.25" customHeight="1" x14ac:dyDescent="0.25">
      <c r="B92" s="87" t="s">
        <v>128</v>
      </c>
      <c r="C92" s="86"/>
      <c r="D92" s="87"/>
      <c r="E92" s="87"/>
      <c r="F92" s="87"/>
      <c r="G92" s="87"/>
      <c r="H92" s="87"/>
      <c r="I92" s="87"/>
      <c r="J92" s="87"/>
      <c r="K92" s="86"/>
    </row>
    <row r="93" spans="2:11" ht="20.25" customHeight="1" x14ac:dyDescent="0.25">
      <c r="B93" s="241" t="str">
        <f>C60</f>
        <v>36</v>
      </c>
      <c r="C93" s="56"/>
      <c r="D93" s="69">
        <f>(SUMIFS(D$71:D$91,$B$71:$B$91,$B93,$C$71:$C$91,MAX($C$71:$C$91))/SUMIFS(D$71:D$91,$B$71:$B$91,$B93,$C$71:$C$91,MAX($C$71:$C$91)-1))-1</f>
        <v>0.21166728744637497</v>
      </c>
      <c r="E93" s="69">
        <f>(SUMIFS(E$71:E$91,$B$71:$B$91,$B93,$C$71:$C$91,MAX($C$71:$C$91))/SUMIFS(E$71:E$91,$B$71:$B$91,$B93,$C$71:$C$91,MAX($C$71:$C$91)-1))-1</f>
        <v>-3.7215334823172963E-3</v>
      </c>
      <c r="F93" s="69">
        <f>(SUMIFS(F$71:F$91,$B$71:$B$91,$B93,$C$71:$C$91,MAX($C$71:$C$91))/SUMIFS(F$71:F$91,$B$71:$B$91,$B93,$C$71:$C$91,MAX($C$71:$C$91)-1))-1</f>
        <v>-6.7510227483606466E-2</v>
      </c>
      <c r="G93" s="69">
        <f>(SUMIFS(G$71:G$91,$B$71:$B$91,$B93,$C$71:$C$91,MAX($C$71:$C$91))/SUMIFS(G$71:G$91,$B$71:$B$91,$B93,$C$71:$C$91,MAX($C$71:$C$91)-1))-1</f>
        <v>0.10485723921967227</v>
      </c>
      <c r="H93" s="69">
        <f>(SUMIFS(H$71:H$91,$B$71:$B$91,$B93,$C$71:$C$91,MAX($C$71:$C$91))/SUMIFS(H$71:H$91,$B$71:$B$91,$B93,$C$71:$C$91,MAX($C$71:$C$91)-1))-1</f>
        <v>0.26065785639278549</v>
      </c>
      <c r="I93" s="69">
        <f>(SUMIFS(I$71:I$91,$B$71:$B$91,$B93,$C$71:$C$91,MAX($C$71:$C$91))/SUMIFS(I$71:I$91,$B$71:$B$91,$B93,$C$71:$C$91,MAX($C$71:$C$91)-1))-1</f>
        <v>-9.3863836810885615E-2</v>
      </c>
      <c r="J93" s="88">
        <f>(SUMIFS(J$71:J$91,$B$71:$B$91,$B93,$C$71:$C$91,MAX($C$71:$C$91))/SUMIFS(J$71:J$91,$B$71:$B$91,$B93,$C$71:$C$91,MAX($C$71:$C$91)-1))-1</f>
        <v>-2.2462705986023179E-2</v>
      </c>
      <c r="K93" s="57"/>
    </row>
    <row r="94" spans="2:11" ht="20.25" customHeight="1" x14ac:dyDescent="0.25">
      <c r="B94" s="43" t="str">
        <f>D60</f>
        <v>790</v>
      </c>
      <c r="C94" s="56"/>
      <c r="D94" s="69">
        <f>(SUMIFS(D$71:D$91,$B$71:$B$91,$B94,$C$71:$C$91,MAX($C$71:$C$91))/SUMIFS(D$71:D$91,$B$71:$B$91,$B94,$C$71:$C$91,MAX($C$71:$C$91)-1))-1</f>
        <v>0.19083362094226963</v>
      </c>
      <c r="E94" s="69">
        <f>(SUMIFS(E$71:E$91,$B$71:$B$91,$B94,$C$71:$C$91,MAX($C$71:$C$91))/SUMIFS(E$71:E$91,$B$71:$B$91,$B94,$C$71:$C$91,MAX($C$71:$C$91)-1))-1</f>
        <v>-2.8468356552365792E-3</v>
      </c>
      <c r="F94" s="69">
        <f>(SUMIFS(F$71:F$91,$B$71:$B$91,$B94,$C$71:$C$91,MAX($C$71:$C$91))/SUMIFS(F$71:F$91,$B$71:$B$91,$B94,$C$71:$C$91,MAX($C$71:$C$91)-1))-1</f>
        <v>-3.5748607627194895E-2</v>
      </c>
      <c r="G94" s="69">
        <f>(SUMIFS(G$71:G$91,$B$71:$B$91,$B94,$C$71:$C$91,MAX($C$71:$C$91))/SUMIFS(G$71:G$91,$B$71:$B$91,$B94,$C$71:$C$91,MAX($C$71:$C$91)-1))-1</f>
        <v>6.7538417805126594E-2</v>
      </c>
      <c r="H94" s="69">
        <f>(SUMIFS(H$71:H$91,$B$71:$B$91,$B94,$C$71:$C$91,MAX($C$71:$C$91))/SUMIFS(H$71:H$91,$B$71:$B$91,$B94,$C$71:$C$91,MAX($C$71:$C$91)-1))-1</f>
        <v>-0.33369292895913516</v>
      </c>
      <c r="I94" s="69">
        <f>(SUMIFS(I$71:I$91,$B$71:$B$91,$B94,$C$71:$C$91,MAX($C$71:$C$91))/SUMIFS(I$71:I$91,$B$71:$B$91,$B94,$C$71:$C$91,MAX($C$71:$C$91)-1))-1</f>
        <v>4.8207772996689213E-2</v>
      </c>
      <c r="J94" s="88">
        <f>(SUMIFS(J$71:J$91,$B$71:$B$91,$B94,$C$71:$C$91,MAX($C$71:$C$91))/SUMIFS(J$71:J$91,$B$71:$B$91,$B94,$C$71:$C$91,MAX($C$71:$C$91)-1))-1</f>
        <v>-2.1422668971982528E-2</v>
      </c>
      <c r="K94" s="57"/>
    </row>
    <row r="95" spans="2:11" ht="20.25" customHeight="1" x14ac:dyDescent="0.25">
      <c r="B95" s="43" t="str">
        <f>E60</f>
        <v>33</v>
      </c>
      <c r="C95" s="56"/>
      <c r="D95" s="69">
        <f>(SUMIFS(D$71:D$91,$B$71:$B$91,$B95,$C$71:$C$91,MAX($C$71:$C$91))/SUMIFS(D$71:D$91,$B$71:$B$91,$B95,$C$71:$C$91,MAX($C$71:$C$91)-1))-1</f>
        <v>1.2974273021931104E-2</v>
      </c>
      <c r="E95" s="69">
        <f>(SUMIFS(E$71:E$91,$B$71:$B$91,$B95,$C$71:$C$91,MAX($C$71:$C$91))/SUMIFS(E$71:E$91,$B$71:$B$91,$B95,$C$71:$C$91,MAX($C$71:$C$91)-1))-1</f>
        <v>2.7643023585783855E-2</v>
      </c>
      <c r="F95" s="69">
        <f>(SUMIFS(F$71:F$91,$B$71:$B$91,$B95,$C$71:$C$91,MAX($C$71:$C$91))/SUMIFS(F$71:F$91,$B$71:$B$91,$B95,$C$71:$C$91,MAX($C$71:$C$91)-1))-1</f>
        <v>-5.6235598457628155E-2</v>
      </c>
      <c r="G95" s="69">
        <f>(SUMIFS(G$71:G$91,$B$71:$B$91,$B95,$C$71:$C$91,MAX($C$71:$C$91))/SUMIFS(G$71:G$91,$B$71:$B$91,$B95,$C$71:$C$91,MAX($C$71:$C$91)-1))-1</f>
        <v>6.2105467821728766E-2</v>
      </c>
      <c r="H95" s="69">
        <f>(SUMIFS(H$71:H$91,$B$71:$B$91,$B95,$C$71:$C$91,MAX($C$71:$C$91))/SUMIFS(H$71:H$91,$B$71:$B$91,$B95,$C$71:$C$91,MAX($C$71:$C$91)-1))-1</f>
        <v>-0.58346014019287651</v>
      </c>
      <c r="I95" s="69">
        <f>(SUMIFS(I$71:I$91,$B$71:$B$91,$B95,$C$71:$C$91,MAX($C$71:$C$91))/SUMIFS(I$71:I$91,$B$71:$B$91,$B95,$C$71:$C$91,MAX($C$71:$C$91)-1))-1</f>
        <v>-3.2797057824799802E-2</v>
      </c>
      <c r="J95" s="88">
        <f>(SUMIFS(J$71:J$91,$B$71:$B$91,$B95,$C$71:$C$91,MAX($C$71:$C$91))/SUMIFS(J$71:J$91,$B$71:$B$91,$B95,$C$71:$C$91,MAX($C$71:$C$91)-1))-1</f>
        <v>-3.5888545288891405E-2</v>
      </c>
      <c r="K95" s="57"/>
    </row>
    <row r="96" spans="2:11" ht="20.25" customHeight="1" thickBot="1" x14ac:dyDescent="0.3"/>
    <row r="97" spans="2:9" ht="17.25" thickTop="1" x14ac:dyDescent="0.25">
      <c r="B97" s="26" t="s">
        <v>51</v>
      </c>
      <c r="C97" s="26"/>
      <c r="D97" s="26"/>
      <c r="E97" s="26"/>
      <c r="F97" s="177" t="s">
        <v>77</v>
      </c>
      <c r="G97" s="44"/>
      <c r="H97" s="26"/>
      <c r="I97" s="26"/>
    </row>
    <row r="98" spans="2:9" x14ac:dyDescent="0.25">
      <c r="B98" s="27" t="s">
        <v>33</v>
      </c>
      <c r="C98" s="27" t="s">
        <v>52</v>
      </c>
      <c r="D98" s="27"/>
      <c r="E98" s="27"/>
      <c r="F98" s="94" t="s">
        <v>78</v>
      </c>
      <c r="G98" s="45"/>
      <c r="H98" s="47" t="s">
        <v>81</v>
      </c>
      <c r="I98" s="47"/>
    </row>
    <row r="99" spans="2:9" x14ac:dyDescent="0.25">
      <c r="B99" s="27" t="s">
        <v>34</v>
      </c>
      <c r="C99" s="27" t="s">
        <v>53</v>
      </c>
      <c r="D99" s="27"/>
      <c r="E99" s="27"/>
      <c r="F99" s="94" t="s">
        <v>79</v>
      </c>
      <c r="G99" s="45"/>
      <c r="H99" s="47" t="s">
        <v>82</v>
      </c>
      <c r="I99" s="47"/>
    </row>
    <row r="100" spans="2:9" x14ac:dyDescent="0.25">
      <c r="B100" s="27" t="s">
        <v>4</v>
      </c>
      <c r="C100" s="27" t="s">
        <v>54</v>
      </c>
      <c r="D100" s="27"/>
      <c r="E100" s="27"/>
      <c r="F100" s="94" t="s">
        <v>80</v>
      </c>
      <c r="G100" s="45"/>
      <c r="H100" s="47" t="s">
        <v>83</v>
      </c>
      <c r="I100" s="47"/>
    </row>
    <row r="101" spans="2:9" x14ac:dyDescent="0.25">
      <c r="B101" s="27" t="s">
        <v>5</v>
      </c>
      <c r="C101" s="27" t="s">
        <v>55</v>
      </c>
      <c r="D101" s="27"/>
      <c r="E101" s="27"/>
      <c r="F101" s="94" t="s">
        <v>87</v>
      </c>
      <c r="G101" s="45"/>
      <c r="H101" s="47" t="s">
        <v>84</v>
      </c>
      <c r="I101" s="47"/>
    </row>
    <row r="102" spans="2:9" x14ac:dyDescent="0.25">
      <c r="B102" s="27" t="s">
        <v>56</v>
      </c>
      <c r="C102" s="27" t="s">
        <v>57</v>
      </c>
      <c r="D102" s="27"/>
      <c r="E102" s="27"/>
      <c r="F102" s="94" t="s">
        <v>88</v>
      </c>
      <c r="G102" s="45"/>
      <c r="H102" s="47" t="s">
        <v>85</v>
      </c>
      <c r="I102" s="47"/>
    </row>
    <row r="103" spans="2:9" ht="17.25" thickBot="1" x14ac:dyDescent="0.3">
      <c r="B103" s="28" t="s">
        <v>58</v>
      </c>
      <c r="C103" s="28" t="s">
        <v>59</v>
      </c>
      <c r="D103" s="28"/>
      <c r="E103" s="28"/>
      <c r="F103" s="95" t="s">
        <v>89</v>
      </c>
      <c r="G103" s="46"/>
      <c r="H103" s="48" t="s">
        <v>86</v>
      </c>
      <c r="I103" s="48"/>
    </row>
    <row r="104" spans="2:9" ht="17.25" thickTop="1" x14ac:dyDescent="0.25"/>
    <row r="105" spans="2:9" ht="6.75" customHeight="1" x14ac:dyDescent="0.25"/>
  </sheetData>
  <mergeCells count="4">
    <mergeCell ref="O9:P9"/>
    <mergeCell ref="C4:D4"/>
    <mergeCell ref="C5:D5"/>
    <mergeCell ref="J19:K19"/>
  </mergeCells>
  <phoneticPr fontId="2" type="noConversion"/>
  <conditionalFormatting sqref="B71:K91">
    <cfRule type="expression" dxfId="72" priority="1">
      <formula>$B71&lt;&gt;$B72</formula>
    </cfRule>
  </conditionalFormatting>
  <conditionalFormatting sqref="C61:K61">
    <cfRule type="containsText" dxfId="70" priority="2" operator="containsText" text="F">
      <formula>NOT(ISERROR(SEARCH("F",C61)))</formula>
    </cfRule>
    <cfRule type="containsText" dxfId="69" priority="3" operator="containsText" text="D">
      <formula>NOT(ISERROR(SEARCH("D",C61)))</formula>
    </cfRule>
    <cfRule type="containsText" dxfId="68" priority="4" operator="containsText" text="S">
      <formula>NOT(ISERROR(SEARCH("S",C61)))</formula>
    </cfRule>
    <cfRule type="containsText" dxfId="67" priority="5" operator="containsText" text="A">
      <formula>NOT(ISERROR(SEARCH("A",C61)))</formula>
    </cfRule>
  </conditionalFormatting>
  <conditionalFormatting sqref="D48:K48 D50:K51 D52:D57 D58:K59 D68:K68 D92:K92 K93:K95">
    <cfRule type="containsText" dxfId="66" priority="60" operator="containsText" text="악화">
      <formula>NOT(ISERROR(SEARCH("악화",D48)))</formula>
    </cfRule>
  </conditionalFormatting>
  <conditionalFormatting sqref="D48:K48 D50:K51 D58:K59 D68:K68 D92:K92 K93:K95 D52:D57">
    <cfRule type="containsText" dxfId="65" priority="59" operator="containsText" text="개선">
      <formula>NOT(ISERROR(SEARCH("개선",D48)))</formula>
    </cfRule>
  </conditionalFormatting>
  <conditionalFormatting sqref="G4:G5">
    <cfRule type="containsText" dxfId="64" priority="10" operator="containsText" text="S">
      <formula>NOT(ISERROR(SEARCH("S",G4)))</formula>
    </cfRule>
    <cfRule type="containsText" dxfId="63" priority="11" operator="containsText" text="A">
      <formula>NOT(ISERROR(SEARCH("A",G4)))</formula>
    </cfRule>
  </conditionalFormatting>
  <conditionalFormatting sqref="G5">
    <cfRule type="containsText" dxfId="62" priority="6" operator="containsText" text="F">
      <formula>NOT(ISERROR(SEARCH("F",G5)))</formula>
    </cfRule>
    <cfRule type="containsText" dxfId="61" priority="7" operator="containsText" text="D">
      <formula>NOT(ISERROR(SEARCH("D",G5)))</formula>
    </cfRule>
  </conditionalFormatting>
  <conditionalFormatting sqref="K1:K18 J19 K21:K25 K27:K60 K62:K1048576">
    <cfRule type="containsText" dxfId="60" priority="12" operator="containsText" text="D">
      <formula>NOT(ISERROR(SEARCH("D",J1)))</formula>
    </cfRule>
    <cfRule type="containsText" dxfId="59" priority="13" operator="containsText" text="F">
      <formula>NOT(ISERROR(SEARCH("F",J1)))</formula>
    </cfRule>
    <cfRule type="containsText" dxfId="58" priority="14" operator="containsText" text="S">
      <formula>NOT(ISERROR(SEARCH("S",J1)))</formula>
    </cfRule>
    <cfRule type="containsText" dxfId="57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8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D25:J25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D47:J47</xm:sqref>
        </x14:conditionalFormatting>
        <x14:conditionalFormatting xmlns:xm="http://schemas.microsoft.com/office/excel/2006/main">
          <x14:cfRule type="iconSet" priority="6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D93:J95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K18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K31:K36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7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 x14ac:dyDescent="0.25"/>
  <cols>
    <col min="1" max="2" width="10" customWidth="1"/>
    <col min="3" max="3" width="9.140625" style="3"/>
    <col min="5" max="5" width="5.42578125" style="108" customWidth="1"/>
    <col min="6" max="6" width="10.28515625" style="4" customWidth="1"/>
    <col min="7" max="7" width="9.140625" style="4"/>
    <col min="8" max="8" width="9.7109375" style="4" customWidth="1"/>
    <col min="9" max="9" width="10" style="174" bestFit="1" customWidth="1"/>
    <col min="10" max="20" width="9.28515625" style="174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 x14ac:dyDescent="0.25">
      <c r="A1" s="23"/>
      <c r="B1" s="23"/>
      <c r="C1" s="33"/>
      <c r="D1" s="24"/>
      <c r="E1" s="106"/>
      <c r="F1" s="111"/>
      <c r="G1" s="22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9"/>
    </row>
    <row r="2" spans="1:66" ht="50.25" customHeight="1" x14ac:dyDescent="0.25">
      <c r="A2" s="10" t="s">
        <v>47</v>
      </c>
      <c r="B2" s="10"/>
      <c r="C2" s="10"/>
      <c r="D2" s="10"/>
      <c r="E2" s="107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0"/>
    </row>
    <row r="3" spans="1:66" s="17" customFormat="1" ht="21.75" customHeight="1" x14ac:dyDescent="0.25">
      <c r="A3" s="42" t="s">
        <v>157</v>
      </c>
      <c r="B3" s="42"/>
      <c r="C3" s="19"/>
      <c r="D3" s="19"/>
      <c r="E3" s="107"/>
      <c r="F3" s="4"/>
      <c r="G3" s="4"/>
      <c r="H3" s="4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1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 x14ac:dyDescent="0.25">
      <c r="A4" s="141" t="s">
        <v>38</v>
      </c>
      <c r="B4" s="141" t="s">
        <v>143</v>
      </c>
      <c r="C4" s="141" t="s">
        <v>1</v>
      </c>
      <c r="D4" s="141" t="s">
        <v>10</v>
      </c>
      <c r="E4" s="142" t="s">
        <v>142</v>
      </c>
      <c r="F4" s="128" t="s">
        <v>45</v>
      </c>
      <c r="G4" s="152" t="s">
        <v>147</v>
      </c>
      <c r="H4" s="128" t="s">
        <v>63</v>
      </c>
      <c r="I4" s="128" t="s">
        <v>3</v>
      </c>
      <c r="J4" s="127" t="s">
        <v>11</v>
      </c>
      <c r="K4" s="127" t="s">
        <v>12</v>
      </c>
      <c r="L4" s="127" t="s">
        <v>13</v>
      </c>
      <c r="M4" s="127" t="s">
        <v>15</v>
      </c>
      <c r="N4" s="243" t="s">
        <v>6</v>
      </c>
      <c r="O4" s="243" t="s">
        <v>7</v>
      </c>
      <c r="P4" s="243" t="s">
        <v>26</v>
      </c>
      <c r="Q4" s="243" t="s">
        <v>14</v>
      </c>
      <c r="R4" s="243" t="s">
        <v>46</v>
      </c>
      <c r="S4" s="153" t="s">
        <v>43</v>
      </c>
      <c r="T4" s="153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9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101" t="s">
        <v>39</v>
      </c>
      <c r="AQ4" s="101" t="s">
        <v>27</v>
      </c>
      <c r="AR4" s="101" t="s">
        <v>40</v>
      </c>
      <c r="AS4" s="101" t="s">
        <v>41</v>
      </c>
      <c r="AT4" s="101" t="s">
        <v>6</v>
      </c>
      <c r="AU4" s="101" t="s">
        <v>7</v>
      </c>
      <c r="AV4" s="101" t="s">
        <v>28</v>
      </c>
      <c r="AW4" s="101" t="s">
        <v>18</v>
      </c>
      <c r="AX4" s="102" t="s">
        <v>60</v>
      </c>
      <c r="AY4" s="101" t="s">
        <v>90</v>
      </c>
      <c r="AZ4" s="101" t="s">
        <v>65</v>
      </c>
      <c r="BA4" s="101" t="s">
        <v>127</v>
      </c>
      <c r="BB4" t="s">
        <v>135</v>
      </c>
      <c r="BC4" t="s">
        <v>136</v>
      </c>
      <c r="BD4" t="s">
        <v>116</v>
      </c>
      <c r="BE4" t="s">
        <v>137</v>
      </c>
      <c r="BF4" t="s">
        <v>138</v>
      </c>
      <c r="BG4" t="s">
        <v>90</v>
      </c>
      <c r="BH4" t="s">
        <v>137</v>
      </c>
      <c r="BI4" t="s">
        <v>138</v>
      </c>
      <c r="BJ4" t="s">
        <v>90</v>
      </c>
      <c r="BL4" t="s">
        <v>139</v>
      </c>
      <c r="BM4" t="s">
        <v>140</v>
      </c>
      <c r="BN4" t="s">
        <v>141</v>
      </c>
    </row>
    <row r="5" spans="1:66" x14ac:dyDescent="0.25">
      <c r="A5" s="146" t="str">
        <f>W5</f>
        <v>부성여객</v>
      </c>
      <c r="B5" s="146" t="str">
        <f>V5</f>
        <v>33</v>
      </c>
      <c r="C5" s="147" t="str">
        <f>Y5</f>
        <v>70바2010</v>
      </c>
      <c r="D5" s="135" t="str">
        <f>Z5</f>
        <v>하이</v>
      </c>
      <c r="E5" s="131" t="str">
        <f>AZ5</f>
        <v>D</v>
      </c>
      <c r="F5" s="154">
        <f>G5/H5</f>
        <v>0.7586956521739131</v>
      </c>
      <c r="G5" s="155">
        <f>AE5</f>
        <v>1.7450000000000001</v>
      </c>
      <c r="H5" s="156">
        <f>AF5</f>
        <v>2.2999999999999998</v>
      </c>
      <c r="I5" s="157">
        <f>AC5</f>
        <v>3949.0650000000001</v>
      </c>
      <c r="J5" s="158">
        <f>AI5/AH5</f>
        <v>3.4172936472739626E-2</v>
      </c>
      <c r="K5" s="158">
        <f>AJ5/AH5</f>
        <v>0.29481461299369605</v>
      </c>
      <c r="L5" s="158">
        <f>AK5/AC5</f>
        <v>8.4070533151518148E-2</v>
      </c>
      <c r="M5" s="159">
        <f>AG5</f>
        <v>16.2</v>
      </c>
      <c r="N5" s="160">
        <f>IF(AW5=0,AT5,"속도계이상")</f>
        <v>0.10100000000000001</v>
      </c>
      <c r="O5" s="160">
        <f>IF(AW5=0,AU5,"속도계이상")</f>
        <v>1.2150000000000001</v>
      </c>
      <c r="P5" s="161">
        <f>AQ5/60</f>
        <v>0.77666666666666673</v>
      </c>
      <c r="Q5" s="162">
        <f>AN5</f>
        <v>91</v>
      </c>
      <c r="R5" s="163">
        <f>AC5/(AH5-AI5-AJ5)</f>
        <v>24.989589055471665</v>
      </c>
      <c r="S5" s="148">
        <f>IF(AW5=0,AL5,"속도계이상")</f>
        <v>4</v>
      </c>
      <c r="T5" s="148">
        <f>IF(AW5=0,AM5,"속도계이상")</f>
        <v>48</v>
      </c>
      <c r="U5" t="s">
        <v>120</v>
      </c>
      <c r="V5" s="5" t="s">
        <v>121</v>
      </c>
      <c r="W5" t="s">
        <v>120</v>
      </c>
      <c r="X5" s="5" t="s">
        <v>121</v>
      </c>
      <c r="Y5" t="s">
        <v>199</v>
      </c>
      <c r="Z5" t="s">
        <v>196</v>
      </c>
      <c r="AA5" t="s">
        <v>197</v>
      </c>
      <c r="AB5">
        <v>512</v>
      </c>
      <c r="AC5" s="1">
        <v>3949.0650000000001</v>
      </c>
      <c r="AD5" s="1">
        <v>2263.1669999999999</v>
      </c>
      <c r="AE5" s="29">
        <v>1.7450000000000001</v>
      </c>
      <c r="AF5">
        <v>2.2999999999999998</v>
      </c>
      <c r="AG5">
        <v>16.2</v>
      </c>
      <c r="AH5">
        <v>235.507417</v>
      </c>
      <c r="AI5">
        <v>8.0479800000000008</v>
      </c>
      <c r="AJ5">
        <v>69.431027999999998</v>
      </c>
      <c r="AK5">
        <v>332</v>
      </c>
      <c r="AL5">
        <v>4</v>
      </c>
      <c r="AM5">
        <v>48</v>
      </c>
      <c r="AN5">
        <v>91</v>
      </c>
      <c r="AO5">
        <v>16.768325000000001</v>
      </c>
      <c r="AP5">
        <v>1411</v>
      </c>
      <c r="AQ5">
        <v>46.6</v>
      </c>
      <c r="AR5">
        <v>22</v>
      </c>
      <c r="AS5">
        <v>9596</v>
      </c>
      <c r="AT5">
        <v>0.10100000000000001</v>
      </c>
      <c r="AU5">
        <v>1.2150000000000001</v>
      </c>
      <c r="AV5">
        <v>33128</v>
      </c>
      <c r="AW5">
        <v>0</v>
      </c>
      <c r="AX5" s="30">
        <v>0.54</v>
      </c>
      <c r="AY5">
        <v>0.82233333333333336</v>
      </c>
      <c r="AZ5" t="s">
        <v>67</v>
      </c>
      <c r="BA5" t="s">
        <v>513</v>
      </c>
      <c r="BB5">
        <v>5</v>
      </c>
      <c r="BC5" t="s">
        <v>514</v>
      </c>
      <c r="BD5">
        <v>11</v>
      </c>
      <c r="BE5">
        <v>42367.255999999994</v>
      </c>
      <c r="BF5">
        <v>0.16571203006397206</v>
      </c>
      <c r="BG5">
        <v>0.1362705260559397</v>
      </c>
      <c r="BH5">
        <v>193069.50800000003</v>
      </c>
      <c r="BI5">
        <v>3.6363919257514234E-2</v>
      </c>
      <c r="BJ5">
        <v>2.9903262936095871E-2</v>
      </c>
      <c r="BK5">
        <v>1</v>
      </c>
      <c r="BL5" t="s">
        <v>69</v>
      </c>
      <c r="BM5">
        <v>-1</v>
      </c>
      <c r="BN5" t="s">
        <v>515</v>
      </c>
    </row>
    <row r="6" spans="1:66" x14ac:dyDescent="0.25">
      <c r="A6" s="143" t="str">
        <f t="shared" ref="A6:A7" si="0">W6</f>
        <v>부성여객</v>
      </c>
      <c r="B6" s="143" t="str">
        <f t="shared" ref="B6:B7" si="1">V6</f>
        <v>33</v>
      </c>
      <c r="C6" s="144" t="str">
        <f t="shared" ref="C6:C7" si="2">Y6</f>
        <v>70바2018</v>
      </c>
      <c r="D6" s="118" t="str">
        <f t="shared" ref="D6:D7" si="3">Z6</f>
        <v>저상</v>
      </c>
      <c r="E6" s="114" t="str">
        <f>AZ6</f>
        <v>D</v>
      </c>
      <c r="F6" s="164">
        <f>G6/H6</f>
        <v>0.91263157894736846</v>
      </c>
      <c r="G6" s="165">
        <f>AE6</f>
        <v>1.734</v>
      </c>
      <c r="H6" s="166">
        <f>AF6</f>
        <v>1.9</v>
      </c>
      <c r="I6" s="167">
        <f t="shared" ref="I6:I7" si="4">AC6</f>
        <v>2528.029</v>
      </c>
      <c r="J6" s="168">
        <f t="shared" ref="J6:J7" si="5">AI6/AH6</f>
        <v>2.2280553603095766E-2</v>
      </c>
      <c r="K6" s="168">
        <f t="shared" ref="K6:K7" si="6">AJ6/AH6</f>
        <v>0.3171837520643801</v>
      </c>
      <c r="L6" s="168">
        <f t="shared" ref="L6:L7" si="7">AK6/AC6</f>
        <v>0.23021887802711125</v>
      </c>
      <c r="M6" s="169">
        <f t="shared" ref="M6:M7" si="8">AG6</f>
        <v>17.581</v>
      </c>
      <c r="N6" s="170">
        <f t="shared" ref="N6:N7" si="9">IF(AW6=0,AT6,"속도계이상")</f>
        <v>0</v>
      </c>
      <c r="O6" s="170">
        <f t="shared" ref="O6:O7" si="10">IF(AW6=0,AU6,"속도계이상")</f>
        <v>15.15</v>
      </c>
      <c r="P6" s="171">
        <f t="shared" ref="P6:P7" si="11">AQ6/60</f>
        <v>10.389999999999999</v>
      </c>
      <c r="Q6" s="172">
        <f t="shared" ref="Q6:Q7" si="12">AN6</f>
        <v>93</v>
      </c>
      <c r="R6" s="173">
        <f t="shared" ref="R6:R7" si="13">AC6/(AH6-AI6-AJ6)</f>
        <v>27.847085345215348</v>
      </c>
      <c r="S6" s="145">
        <f t="shared" ref="S6:S7" si="14">IF(AW6=0,AL6,"속도계이상")</f>
        <v>0</v>
      </c>
      <c r="T6" s="145">
        <f t="shared" ref="T6:T7" si="15">IF(AW6=0,AM6,"속도계이상")</f>
        <v>383</v>
      </c>
      <c r="U6" t="s">
        <v>120</v>
      </c>
      <c r="V6" s="5" t="s">
        <v>121</v>
      </c>
      <c r="W6" t="s">
        <v>120</v>
      </c>
      <c r="X6" s="5" t="s">
        <v>121</v>
      </c>
      <c r="Y6" t="s">
        <v>202</v>
      </c>
      <c r="Z6" t="s">
        <v>195</v>
      </c>
      <c r="AA6" t="s">
        <v>48</v>
      </c>
      <c r="AB6">
        <v>512</v>
      </c>
      <c r="AC6" s="1">
        <v>2528.029</v>
      </c>
      <c r="AD6" s="1">
        <v>1458.338</v>
      </c>
      <c r="AE6" s="29">
        <v>1.734</v>
      </c>
      <c r="AF6">
        <v>1.9</v>
      </c>
      <c r="AG6">
        <v>17.581</v>
      </c>
      <c r="AH6">
        <v>137.43774300000001</v>
      </c>
      <c r="AI6">
        <v>3.062189</v>
      </c>
      <c r="AJ6">
        <v>43.593018999999998</v>
      </c>
      <c r="AK6">
        <v>582</v>
      </c>
      <c r="AL6">
        <v>0</v>
      </c>
      <c r="AM6">
        <v>383</v>
      </c>
      <c r="AN6">
        <v>93</v>
      </c>
      <c r="AO6">
        <v>18.393992999999998</v>
      </c>
      <c r="AP6">
        <v>3859.8</v>
      </c>
      <c r="AQ6">
        <v>623.4</v>
      </c>
      <c r="AR6">
        <v>19</v>
      </c>
      <c r="AS6">
        <v>5373</v>
      </c>
      <c r="AT6">
        <v>0</v>
      </c>
      <c r="AU6">
        <v>15.15</v>
      </c>
      <c r="AV6">
        <v>20984</v>
      </c>
      <c r="AW6">
        <v>0</v>
      </c>
      <c r="AX6" s="30">
        <v>0.51</v>
      </c>
      <c r="AY6">
        <v>0.84866666666666657</v>
      </c>
      <c r="AZ6" t="s">
        <v>67</v>
      </c>
      <c r="BA6" t="s">
        <v>513</v>
      </c>
      <c r="BB6">
        <v>1</v>
      </c>
      <c r="BC6" t="s">
        <v>516</v>
      </c>
      <c r="BD6">
        <v>10</v>
      </c>
      <c r="BE6">
        <v>42367.255999999994</v>
      </c>
      <c r="BF6">
        <v>0.14446779371314489</v>
      </c>
      <c r="BG6">
        <v>0.12260500093122229</v>
      </c>
      <c r="BH6">
        <v>193069.50800000003</v>
      </c>
      <c r="BI6">
        <v>3.1702074881757088E-2</v>
      </c>
      <c r="BJ6">
        <v>2.6904494216317847E-2</v>
      </c>
      <c r="BK6">
        <v>1</v>
      </c>
      <c r="BL6" t="s">
        <v>69</v>
      </c>
      <c r="BM6">
        <v>-1</v>
      </c>
      <c r="BN6" t="s">
        <v>515</v>
      </c>
    </row>
    <row r="7" spans="1:66" x14ac:dyDescent="0.25">
      <c r="A7" s="146" t="str">
        <f t="shared" si="0"/>
        <v>부성여객</v>
      </c>
      <c r="B7" s="146" t="str">
        <f t="shared" si="1"/>
        <v>33</v>
      </c>
      <c r="C7" s="147" t="str">
        <f t="shared" si="2"/>
        <v>70바2020</v>
      </c>
      <c r="D7" s="135" t="str">
        <f t="shared" si="3"/>
        <v>대형</v>
      </c>
      <c r="E7" s="131" t="str">
        <f t="shared" ref="E7:E15" si="16">AZ7</f>
        <v>D</v>
      </c>
      <c r="F7" s="154">
        <f t="shared" ref="F7:F15" si="17">G7/H7</f>
        <v>0.89900000000000002</v>
      </c>
      <c r="G7" s="155">
        <f t="shared" ref="G7:G15" si="18">AE7</f>
        <v>1.798</v>
      </c>
      <c r="H7" s="156">
        <f t="shared" ref="H7:H15" si="19">AF7</f>
        <v>2</v>
      </c>
      <c r="I7" s="157">
        <f t="shared" si="4"/>
        <v>4623.5280000000002</v>
      </c>
      <c r="J7" s="158">
        <f t="shared" si="5"/>
        <v>2.7495600052343243E-2</v>
      </c>
      <c r="K7" s="158">
        <f t="shared" si="6"/>
        <v>0.35417095056435588</v>
      </c>
      <c r="L7" s="158">
        <f t="shared" si="7"/>
        <v>0.21131049709226374</v>
      </c>
      <c r="M7" s="159">
        <f t="shared" si="8"/>
        <v>13.351000000000001</v>
      </c>
      <c r="N7" s="160">
        <f t="shared" si="9"/>
        <v>0</v>
      </c>
      <c r="O7" s="160">
        <f t="shared" si="10"/>
        <v>12.804</v>
      </c>
      <c r="P7" s="161">
        <f t="shared" si="11"/>
        <v>8.2966666666666669</v>
      </c>
      <c r="Q7" s="162">
        <f t="shared" si="12"/>
        <v>104</v>
      </c>
      <c r="R7" s="163">
        <f t="shared" si="13"/>
        <v>26.519196317493336</v>
      </c>
      <c r="S7" s="148">
        <f t="shared" si="14"/>
        <v>0</v>
      </c>
      <c r="T7" s="148">
        <f t="shared" si="15"/>
        <v>592</v>
      </c>
      <c r="U7" t="s">
        <v>120</v>
      </c>
      <c r="V7" t="s">
        <v>121</v>
      </c>
      <c r="W7" s="4" t="s">
        <v>120</v>
      </c>
      <c r="X7" s="4" t="s">
        <v>121</v>
      </c>
      <c r="Y7" s="4" t="s">
        <v>204</v>
      </c>
      <c r="Z7" s="4" t="s">
        <v>194</v>
      </c>
      <c r="AA7" s="4" t="s">
        <v>48</v>
      </c>
      <c r="AB7" s="4">
        <v>512</v>
      </c>
      <c r="AC7" s="4">
        <v>4623.5280000000002</v>
      </c>
      <c r="AD7" s="4">
        <v>2571.14</v>
      </c>
      <c r="AE7" s="4">
        <v>1.798</v>
      </c>
      <c r="AF7" s="4">
        <v>2</v>
      </c>
      <c r="AG7" s="4">
        <v>13.351000000000001</v>
      </c>
      <c r="AH7" s="4">
        <v>281.96187700000002</v>
      </c>
      <c r="AI7" s="4">
        <v>7.7527109999999997</v>
      </c>
      <c r="AJ7" s="4">
        <v>99.862706000000003</v>
      </c>
      <c r="AK7" s="4">
        <v>977</v>
      </c>
      <c r="AL7" s="4">
        <v>0</v>
      </c>
      <c r="AM7" s="4">
        <v>592</v>
      </c>
      <c r="AN7" s="4">
        <v>104</v>
      </c>
      <c r="AO7" s="4">
        <v>16.397705999999999</v>
      </c>
      <c r="AP7" s="4">
        <v>3169.5</v>
      </c>
      <c r="AQ7" s="4">
        <v>497.8</v>
      </c>
      <c r="AR7" s="4">
        <v>26</v>
      </c>
      <c r="AS7" s="4">
        <v>5915</v>
      </c>
      <c r="AT7" s="4">
        <v>0</v>
      </c>
      <c r="AU7" s="4">
        <v>12.804</v>
      </c>
      <c r="AV7" s="4">
        <v>40907</v>
      </c>
      <c r="AW7" s="4">
        <v>0</v>
      </c>
      <c r="AX7" s="31">
        <v>0.46</v>
      </c>
      <c r="AY7">
        <v>0.81966666666666665</v>
      </c>
      <c r="AZ7" t="s">
        <v>67</v>
      </c>
      <c r="BA7" t="s">
        <v>513</v>
      </c>
      <c r="BB7">
        <v>6</v>
      </c>
      <c r="BC7" t="s">
        <v>517</v>
      </c>
      <c r="BD7">
        <v>10</v>
      </c>
      <c r="BE7">
        <v>42367.255999999994</v>
      </c>
      <c r="BF7">
        <v>0.15087996258242453</v>
      </c>
      <c r="BG7">
        <v>0.12367127599672731</v>
      </c>
      <c r="BH7">
        <v>193069.50800000003</v>
      </c>
      <c r="BI7">
        <v>3.3109163980466552E-2</v>
      </c>
      <c r="BJ7">
        <v>2.7138478075989084E-2</v>
      </c>
      <c r="BK7">
        <v>1</v>
      </c>
      <c r="BL7" t="s">
        <v>69</v>
      </c>
      <c r="BM7">
        <v>-1</v>
      </c>
      <c r="BN7" t="s">
        <v>515</v>
      </c>
    </row>
    <row r="8" spans="1:66" x14ac:dyDescent="0.25">
      <c r="A8" s="143" t="str">
        <f t="shared" ref="A8:A15" si="20">W8</f>
        <v>부성여객</v>
      </c>
      <c r="B8" s="143" t="str">
        <f t="shared" ref="B8:B15" si="21">V8</f>
        <v>33</v>
      </c>
      <c r="C8" s="144" t="str">
        <f t="shared" ref="C8:C15" si="22">Y8</f>
        <v>70바2034</v>
      </c>
      <c r="D8" s="118" t="str">
        <f t="shared" ref="D8:D15" si="23">Z8</f>
        <v>대형</v>
      </c>
      <c r="E8" s="114" t="str">
        <f t="shared" si="16"/>
        <v>D</v>
      </c>
      <c r="F8" s="164">
        <f t="shared" si="17"/>
        <v>0.81681818181818167</v>
      </c>
      <c r="G8" s="165">
        <f t="shared" si="18"/>
        <v>1.7969999999999999</v>
      </c>
      <c r="H8" s="166">
        <f t="shared" si="19"/>
        <v>2.2000000000000002</v>
      </c>
      <c r="I8" s="167">
        <f t="shared" ref="I8:I15" si="24">AC8</f>
        <v>6080.558</v>
      </c>
      <c r="J8" s="168">
        <f t="shared" ref="J8:J15" si="25">AI8/AH8</f>
        <v>1.7251255975985282E-2</v>
      </c>
      <c r="K8" s="168">
        <f t="shared" ref="K8:K15" si="26">AJ8/AH8</f>
        <v>0.38810042391831251</v>
      </c>
      <c r="L8" s="168">
        <f t="shared" ref="L8:L15" si="27">AK8/AC8</f>
        <v>0.18600266620267417</v>
      </c>
      <c r="M8" s="169">
        <f t="shared" ref="M8:M15" si="28">AG8</f>
        <v>18.010000000000002</v>
      </c>
      <c r="N8" s="170">
        <f t="shared" ref="N8:N15" si="29">IF(AW8=0,AT8,"속도계이상")</f>
        <v>4.9000000000000002E-2</v>
      </c>
      <c r="O8" s="170">
        <f t="shared" ref="O8:O15" si="30">IF(AW8=0,AU8,"속도계이상")</f>
        <v>16.577000000000002</v>
      </c>
      <c r="P8" s="171">
        <f t="shared" ref="P8:P15" si="31">AQ8/60</f>
        <v>13.74</v>
      </c>
      <c r="Q8" s="172">
        <f t="shared" ref="Q8:Q15" si="32">AN8</f>
        <v>107</v>
      </c>
      <c r="R8" s="173">
        <f t="shared" ref="R8:R15" si="33">AC8/(AH8-AI8-AJ8)</f>
        <v>26.282109965840718</v>
      </c>
      <c r="S8" s="145">
        <f t="shared" ref="S8:S15" si="34">IF(AW8=0,AL8,"속도계이상")</f>
        <v>3</v>
      </c>
      <c r="T8" s="145">
        <f t="shared" ref="T8:T15" si="35">IF(AW8=0,AM8,"속도계이상")</f>
        <v>1008</v>
      </c>
      <c r="U8" t="s">
        <v>120</v>
      </c>
      <c r="V8" s="5" t="s">
        <v>121</v>
      </c>
      <c r="W8" t="s">
        <v>120</v>
      </c>
      <c r="X8" s="5" t="s">
        <v>121</v>
      </c>
      <c r="Y8" t="s">
        <v>206</v>
      </c>
      <c r="Z8" t="s">
        <v>194</v>
      </c>
      <c r="AA8" t="s">
        <v>48</v>
      </c>
      <c r="AB8">
        <v>512</v>
      </c>
      <c r="AC8" s="1">
        <v>6080.558</v>
      </c>
      <c r="AD8" s="1">
        <v>3383.4960000000001</v>
      </c>
      <c r="AE8" s="29">
        <v>1.7969999999999999</v>
      </c>
      <c r="AF8">
        <v>2.2000000000000002</v>
      </c>
      <c r="AG8">
        <v>18.010000000000002</v>
      </c>
      <c r="AH8">
        <v>389.06575900000001</v>
      </c>
      <c r="AI8">
        <v>6.7118729999999998</v>
      </c>
      <c r="AJ8">
        <v>150.99658600000001</v>
      </c>
      <c r="AK8">
        <v>1131</v>
      </c>
      <c r="AL8">
        <v>3</v>
      </c>
      <c r="AM8">
        <v>1008</v>
      </c>
      <c r="AN8">
        <v>107</v>
      </c>
      <c r="AO8">
        <v>15.628612</v>
      </c>
      <c r="AP8">
        <v>6426.5</v>
      </c>
      <c r="AQ8">
        <v>824.4</v>
      </c>
      <c r="AR8">
        <v>119</v>
      </c>
      <c r="AS8">
        <v>31174</v>
      </c>
      <c r="AT8">
        <v>4.9000000000000002E-2</v>
      </c>
      <c r="AU8">
        <v>16.577000000000002</v>
      </c>
      <c r="AV8">
        <v>54023</v>
      </c>
      <c r="AW8">
        <v>0</v>
      </c>
      <c r="AX8" s="30">
        <v>0.56999999999999995</v>
      </c>
      <c r="AY8">
        <v>0.83566666666666667</v>
      </c>
      <c r="AZ8" t="s">
        <v>67</v>
      </c>
      <c r="BA8" t="s">
        <v>513</v>
      </c>
      <c r="BB8">
        <v>2</v>
      </c>
      <c r="BC8" t="s">
        <v>518</v>
      </c>
      <c r="BD8">
        <v>10</v>
      </c>
      <c r="BE8">
        <v>42367.255999999994</v>
      </c>
      <c r="BF8">
        <v>0.14016614623330811</v>
      </c>
      <c r="BG8">
        <v>0.11713217620230115</v>
      </c>
      <c r="BH8">
        <v>193069.50800000003</v>
      </c>
      <c r="BI8">
        <v>3.0758119505851743E-2</v>
      </c>
      <c r="BJ8">
        <v>2.5703535200390107E-2</v>
      </c>
      <c r="BK8">
        <v>1</v>
      </c>
      <c r="BL8" t="s">
        <v>68</v>
      </c>
      <c r="BM8">
        <v>-2</v>
      </c>
      <c r="BN8" t="s">
        <v>515</v>
      </c>
    </row>
    <row r="9" spans="1:66" x14ac:dyDescent="0.25">
      <c r="A9" s="146" t="str">
        <f t="shared" si="20"/>
        <v>부성여객</v>
      </c>
      <c r="B9" s="146" t="str">
        <f t="shared" si="21"/>
        <v>33</v>
      </c>
      <c r="C9" s="147" t="str">
        <f t="shared" si="22"/>
        <v>70바2037</v>
      </c>
      <c r="D9" s="135" t="str">
        <f t="shared" si="23"/>
        <v>저상</v>
      </c>
      <c r="E9" s="131" t="str">
        <f t="shared" si="16"/>
        <v>C</v>
      </c>
      <c r="F9" s="154">
        <f t="shared" si="17"/>
        <v>0.94944444444444442</v>
      </c>
      <c r="G9" s="155">
        <f t="shared" si="18"/>
        <v>1.7090000000000001</v>
      </c>
      <c r="H9" s="156">
        <f t="shared" si="19"/>
        <v>1.8</v>
      </c>
      <c r="I9" s="157">
        <f t="shared" si="24"/>
        <v>734.38099999999997</v>
      </c>
      <c r="J9" s="158">
        <f t="shared" si="25"/>
        <v>2.4144973994055043E-2</v>
      </c>
      <c r="K9" s="158">
        <f t="shared" si="26"/>
        <v>0.30572080603035229</v>
      </c>
      <c r="L9" s="158">
        <f t="shared" si="27"/>
        <v>0.26825312746380969</v>
      </c>
      <c r="M9" s="159">
        <f t="shared" si="28"/>
        <v>17.41</v>
      </c>
      <c r="N9" s="160">
        <f t="shared" si="29"/>
        <v>0</v>
      </c>
      <c r="O9" s="160">
        <f t="shared" si="30"/>
        <v>4.2210000000000001</v>
      </c>
      <c r="P9" s="161">
        <f t="shared" si="31"/>
        <v>2.3866666666666663</v>
      </c>
      <c r="Q9" s="162">
        <f t="shared" si="32"/>
        <v>91</v>
      </c>
      <c r="R9" s="163">
        <f t="shared" si="33"/>
        <v>30.897432930767177</v>
      </c>
      <c r="S9" s="148">
        <f t="shared" si="34"/>
        <v>0</v>
      </c>
      <c r="T9" s="148">
        <f t="shared" si="35"/>
        <v>31</v>
      </c>
      <c r="U9" t="s">
        <v>120</v>
      </c>
      <c r="V9" s="5" t="s">
        <v>121</v>
      </c>
      <c r="W9" t="s">
        <v>120</v>
      </c>
      <c r="X9" s="5" t="s">
        <v>121</v>
      </c>
      <c r="Y9" t="s">
        <v>208</v>
      </c>
      <c r="Z9" t="s">
        <v>195</v>
      </c>
      <c r="AA9" t="s">
        <v>48</v>
      </c>
      <c r="AB9">
        <v>512</v>
      </c>
      <c r="AC9" s="1">
        <v>734.38099999999997</v>
      </c>
      <c r="AD9" s="1">
        <v>429.755</v>
      </c>
      <c r="AE9" s="29">
        <v>1.7090000000000001</v>
      </c>
      <c r="AF9">
        <v>1.8</v>
      </c>
      <c r="AG9">
        <v>17.41</v>
      </c>
      <c r="AH9">
        <v>35.468043999999999</v>
      </c>
      <c r="AI9">
        <v>0.856375</v>
      </c>
      <c r="AJ9">
        <v>10.843318999999999</v>
      </c>
      <c r="AK9">
        <v>197</v>
      </c>
      <c r="AL9">
        <v>0</v>
      </c>
      <c r="AM9">
        <v>31</v>
      </c>
      <c r="AN9">
        <v>91</v>
      </c>
      <c r="AO9">
        <v>20.705427</v>
      </c>
      <c r="AP9">
        <v>810.4</v>
      </c>
      <c r="AQ9">
        <v>143.19999999999999</v>
      </c>
      <c r="AR9">
        <v>5</v>
      </c>
      <c r="AS9">
        <v>2381</v>
      </c>
      <c r="AT9">
        <v>0</v>
      </c>
      <c r="AU9">
        <v>4.2210000000000001</v>
      </c>
      <c r="AV9">
        <v>6408</v>
      </c>
      <c r="AW9">
        <v>0</v>
      </c>
      <c r="AX9" s="30">
        <v>0.45</v>
      </c>
      <c r="AY9">
        <v>0.88566666666666671</v>
      </c>
      <c r="AZ9" t="s">
        <v>69</v>
      </c>
      <c r="BA9" t="s">
        <v>513</v>
      </c>
      <c r="BB9">
        <v>1</v>
      </c>
      <c r="BC9" t="s">
        <v>519</v>
      </c>
      <c r="BD9">
        <v>8</v>
      </c>
      <c r="BE9">
        <v>42367.255999999994</v>
      </c>
      <c r="BF9">
        <v>0.10046345696780552</v>
      </c>
      <c r="BG9">
        <v>8.8977135054486428E-2</v>
      </c>
      <c r="BH9">
        <v>193069.50800000003</v>
      </c>
      <c r="BI9">
        <v>2.2045744271539755E-2</v>
      </c>
      <c r="BJ9">
        <v>1.9525180843160378E-2</v>
      </c>
      <c r="BK9">
        <v>1</v>
      </c>
      <c r="BL9" t="s">
        <v>66</v>
      </c>
      <c r="BM9">
        <v>-2</v>
      </c>
      <c r="BN9" t="s">
        <v>515</v>
      </c>
    </row>
    <row r="10" spans="1:66" x14ac:dyDescent="0.25">
      <c r="A10" s="143" t="str">
        <f t="shared" si="20"/>
        <v>부성여객</v>
      </c>
      <c r="B10" s="143" t="str">
        <f t="shared" si="21"/>
        <v>33</v>
      </c>
      <c r="C10" s="144" t="str">
        <f t="shared" si="22"/>
        <v>70바2040</v>
      </c>
      <c r="D10" s="118" t="str">
        <f t="shared" si="23"/>
        <v>저상</v>
      </c>
      <c r="E10" s="114" t="str">
        <f t="shared" si="16"/>
        <v>D</v>
      </c>
      <c r="F10" s="164">
        <f t="shared" si="17"/>
        <v>1.0027777777777778</v>
      </c>
      <c r="G10" s="165">
        <f t="shared" si="18"/>
        <v>1.8049999999999999</v>
      </c>
      <c r="H10" s="166">
        <f t="shared" si="19"/>
        <v>1.8</v>
      </c>
      <c r="I10" s="167">
        <f t="shared" si="24"/>
        <v>602.04200000000003</v>
      </c>
      <c r="J10" s="168">
        <f t="shared" si="25"/>
        <v>2.4098044141385493E-2</v>
      </c>
      <c r="K10" s="168">
        <f t="shared" si="26"/>
        <v>0.31105018297621517</v>
      </c>
      <c r="L10" s="168">
        <f t="shared" si="27"/>
        <v>0.18935555991110253</v>
      </c>
      <c r="M10" s="169">
        <f t="shared" si="28"/>
        <v>18.372</v>
      </c>
      <c r="N10" s="170">
        <f t="shared" si="29"/>
        <v>0.16600000000000001</v>
      </c>
      <c r="O10" s="170">
        <f t="shared" si="30"/>
        <v>13.62</v>
      </c>
      <c r="P10" s="171">
        <f t="shared" si="31"/>
        <v>5.1083333333333334</v>
      </c>
      <c r="Q10" s="172">
        <f t="shared" si="32"/>
        <v>92</v>
      </c>
      <c r="R10" s="173">
        <f t="shared" si="33"/>
        <v>33.189134216536381</v>
      </c>
      <c r="S10" s="145">
        <f t="shared" si="34"/>
        <v>1</v>
      </c>
      <c r="T10" s="145">
        <f t="shared" si="35"/>
        <v>82</v>
      </c>
      <c r="U10" t="s">
        <v>120</v>
      </c>
      <c r="V10" t="s">
        <v>121</v>
      </c>
      <c r="W10" s="4" t="s">
        <v>120</v>
      </c>
      <c r="X10" s="4" t="s">
        <v>121</v>
      </c>
      <c r="Y10" s="4" t="s">
        <v>520</v>
      </c>
      <c r="Z10" s="4" t="s">
        <v>195</v>
      </c>
      <c r="AA10" s="4" t="s">
        <v>48</v>
      </c>
      <c r="AB10" s="4">
        <v>512</v>
      </c>
      <c r="AC10" s="4">
        <v>602.04200000000003</v>
      </c>
      <c r="AD10" s="4">
        <v>333.54300000000001</v>
      </c>
      <c r="AE10" s="4">
        <v>1.8049999999999999</v>
      </c>
      <c r="AF10" s="4">
        <v>1.8</v>
      </c>
      <c r="AG10" s="4">
        <v>18.372</v>
      </c>
      <c r="AH10" s="4">
        <v>27.283874000000001</v>
      </c>
      <c r="AI10" s="4">
        <v>0.65748799999999996</v>
      </c>
      <c r="AJ10" s="4">
        <v>8.4866539999999997</v>
      </c>
      <c r="AK10" s="4">
        <v>114</v>
      </c>
      <c r="AL10" s="4">
        <v>1</v>
      </c>
      <c r="AM10" s="4">
        <v>82</v>
      </c>
      <c r="AN10" s="4">
        <v>92</v>
      </c>
      <c r="AO10" s="4">
        <v>22.065854000000002</v>
      </c>
      <c r="AP10" s="4">
        <v>1154.5999999999999</v>
      </c>
      <c r="AQ10" s="4">
        <v>306.5</v>
      </c>
      <c r="AR10" s="4">
        <v>10</v>
      </c>
      <c r="AS10" s="4">
        <v>4025</v>
      </c>
      <c r="AT10" s="4">
        <v>0.16600000000000001</v>
      </c>
      <c r="AU10" s="4">
        <v>13.62</v>
      </c>
      <c r="AV10" s="4">
        <v>5667</v>
      </c>
      <c r="AW10" s="4">
        <v>0</v>
      </c>
      <c r="AX10" s="31">
        <v>0.46</v>
      </c>
      <c r="AY10">
        <v>0.82633333333333336</v>
      </c>
      <c r="AZ10" t="s">
        <v>67</v>
      </c>
      <c r="BA10" t="s">
        <v>513</v>
      </c>
      <c r="BB10">
        <v>3</v>
      </c>
      <c r="BC10" t="s">
        <v>521</v>
      </c>
      <c r="BD10">
        <v>11</v>
      </c>
      <c r="BE10">
        <v>42367.255999999994</v>
      </c>
      <c r="BF10">
        <v>0.14396634514163487</v>
      </c>
      <c r="BG10">
        <v>0.11896418986870429</v>
      </c>
      <c r="BH10">
        <v>193069.50800000003</v>
      </c>
      <c r="BI10">
        <v>3.1592036791226498E-2</v>
      </c>
      <c r="BJ10">
        <v>2.6105553068483497E-2</v>
      </c>
      <c r="BK10">
        <v>1</v>
      </c>
      <c r="BL10" t="s">
        <v>68</v>
      </c>
      <c r="BM10">
        <v>-2</v>
      </c>
      <c r="BN10" t="s">
        <v>515</v>
      </c>
    </row>
    <row r="11" spans="1:66" x14ac:dyDescent="0.25">
      <c r="A11" s="146" t="str">
        <f t="shared" si="20"/>
        <v>부성여객</v>
      </c>
      <c r="B11" s="146" t="str">
        <f t="shared" si="21"/>
        <v>33</v>
      </c>
      <c r="C11" s="147" t="str">
        <f t="shared" si="22"/>
        <v>70바2049</v>
      </c>
      <c r="D11" s="135" t="str">
        <f t="shared" si="23"/>
        <v>대형</v>
      </c>
      <c r="E11" s="131" t="str">
        <f t="shared" si="16"/>
        <v>D</v>
      </c>
      <c r="F11" s="154">
        <f t="shared" si="17"/>
        <v>0.99111111111111105</v>
      </c>
      <c r="G11" s="155">
        <f t="shared" si="18"/>
        <v>1.784</v>
      </c>
      <c r="H11" s="156">
        <f t="shared" si="19"/>
        <v>1.8</v>
      </c>
      <c r="I11" s="157">
        <f t="shared" si="24"/>
        <v>5242.424</v>
      </c>
      <c r="J11" s="158">
        <f t="shared" si="25"/>
        <v>2.847603807174242E-2</v>
      </c>
      <c r="K11" s="158">
        <f t="shared" si="26"/>
        <v>0.35257952546844956</v>
      </c>
      <c r="L11" s="158">
        <f t="shared" si="27"/>
        <v>0.15698844656593972</v>
      </c>
      <c r="M11" s="159">
        <f t="shared" si="28"/>
        <v>13.381</v>
      </c>
      <c r="N11" s="160">
        <f t="shared" si="29"/>
        <v>3.7999999999999999E-2</v>
      </c>
      <c r="O11" s="160">
        <f t="shared" si="30"/>
        <v>7.7450000000000001</v>
      </c>
      <c r="P11" s="161">
        <f t="shared" si="31"/>
        <v>4.7450000000000001</v>
      </c>
      <c r="Q11" s="162">
        <f t="shared" si="32"/>
        <v>100</v>
      </c>
      <c r="R11" s="163">
        <f t="shared" si="33"/>
        <v>25.243228472605761</v>
      </c>
      <c r="S11" s="148">
        <f t="shared" si="34"/>
        <v>2</v>
      </c>
      <c r="T11" s="148">
        <f t="shared" si="35"/>
        <v>406</v>
      </c>
      <c r="U11" t="s">
        <v>120</v>
      </c>
      <c r="V11" s="5" t="s">
        <v>121</v>
      </c>
      <c r="W11" t="s">
        <v>120</v>
      </c>
      <c r="X11" s="5" t="s">
        <v>121</v>
      </c>
      <c r="Y11" t="s">
        <v>209</v>
      </c>
      <c r="Z11" t="s">
        <v>194</v>
      </c>
      <c r="AA11" t="s">
        <v>48</v>
      </c>
      <c r="AB11">
        <v>512</v>
      </c>
      <c r="AC11" s="1">
        <v>5242.424</v>
      </c>
      <c r="AD11" s="1">
        <v>2939.2</v>
      </c>
      <c r="AE11" s="29">
        <v>1.784</v>
      </c>
      <c r="AF11">
        <v>1.8</v>
      </c>
      <c r="AG11">
        <v>13.381</v>
      </c>
      <c r="AH11">
        <v>335.53326399999997</v>
      </c>
      <c r="AI11">
        <v>9.5546579999999999</v>
      </c>
      <c r="AJ11">
        <v>118.302159</v>
      </c>
      <c r="AK11">
        <v>823</v>
      </c>
      <c r="AL11">
        <v>2</v>
      </c>
      <c r="AM11">
        <v>406</v>
      </c>
      <c r="AN11">
        <v>100</v>
      </c>
      <c r="AO11">
        <v>15.624155</v>
      </c>
      <c r="AP11">
        <v>2674.4</v>
      </c>
      <c r="AQ11">
        <v>284.7</v>
      </c>
      <c r="AR11">
        <v>87</v>
      </c>
      <c r="AS11">
        <v>25541</v>
      </c>
      <c r="AT11">
        <v>3.7999999999999999E-2</v>
      </c>
      <c r="AU11">
        <v>7.7450000000000001</v>
      </c>
      <c r="AV11">
        <v>47452</v>
      </c>
      <c r="AW11">
        <v>0</v>
      </c>
      <c r="AX11" s="30">
        <v>0.48</v>
      </c>
      <c r="AY11">
        <v>0.82299999999999995</v>
      </c>
      <c r="AZ11" t="s">
        <v>67</v>
      </c>
      <c r="BA11" t="s">
        <v>513</v>
      </c>
      <c r="BB11">
        <v>4</v>
      </c>
      <c r="BC11" t="s">
        <v>522</v>
      </c>
      <c r="BD11">
        <v>10</v>
      </c>
      <c r="BE11">
        <v>42367.255999999994</v>
      </c>
      <c r="BF11">
        <v>0.15434426529771011</v>
      </c>
      <c r="BG11">
        <v>0.12702533034001542</v>
      </c>
      <c r="BH11">
        <v>193069.50800000003</v>
      </c>
      <c r="BI11">
        <v>3.3869372060553439E-2</v>
      </c>
      <c r="BJ11">
        <v>2.7874493205835477E-2</v>
      </c>
      <c r="BK11">
        <v>1</v>
      </c>
      <c r="BL11" t="s">
        <v>69</v>
      </c>
      <c r="BM11">
        <v>-1</v>
      </c>
      <c r="BN11" t="s">
        <v>515</v>
      </c>
    </row>
    <row r="12" spans="1:66" s="2" customFormat="1" x14ac:dyDescent="0.25">
      <c r="A12" s="143" t="str">
        <f t="shared" si="20"/>
        <v>부성여객</v>
      </c>
      <c r="B12" s="143" t="str">
        <f t="shared" si="21"/>
        <v>33</v>
      </c>
      <c r="C12" s="144" t="str">
        <f t="shared" si="22"/>
        <v>70바2054</v>
      </c>
      <c r="D12" s="118" t="str">
        <f t="shared" si="23"/>
        <v>하이</v>
      </c>
      <c r="E12" s="114" t="str">
        <f t="shared" si="16"/>
        <v>F</v>
      </c>
      <c r="F12" s="164">
        <f t="shared" si="17"/>
        <v>0.73583333333333334</v>
      </c>
      <c r="G12" s="165">
        <f t="shared" si="18"/>
        <v>1.766</v>
      </c>
      <c r="H12" s="166">
        <f t="shared" si="19"/>
        <v>2.4</v>
      </c>
      <c r="I12" s="167">
        <f t="shared" si="24"/>
        <v>2328.5169999999998</v>
      </c>
      <c r="J12" s="168">
        <f t="shared" si="25"/>
        <v>2.8651978912034064E-2</v>
      </c>
      <c r="K12" s="168">
        <f t="shared" si="26"/>
        <v>0.31783229018558451</v>
      </c>
      <c r="L12" s="168">
        <f t="shared" si="27"/>
        <v>0.15202809341739829</v>
      </c>
      <c r="M12" s="169">
        <f t="shared" si="28"/>
        <v>17.094000000000001</v>
      </c>
      <c r="N12" s="170">
        <f t="shared" si="29"/>
        <v>0</v>
      </c>
      <c r="O12" s="170">
        <f t="shared" si="30"/>
        <v>5.5830000000000002</v>
      </c>
      <c r="P12" s="171">
        <f t="shared" si="31"/>
        <v>1.5466666666666666</v>
      </c>
      <c r="Q12" s="172">
        <f t="shared" si="32"/>
        <v>93</v>
      </c>
      <c r="R12" s="173">
        <f t="shared" si="33"/>
        <v>26.266642774743435</v>
      </c>
      <c r="S12" s="145">
        <f t="shared" si="34"/>
        <v>0</v>
      </c>
      <c r="T12" s="145">
        <f t="shared" si="35"/>
        <v>130</v>
      </c>
      <c r="U12" t="s">
        <v>120</v>
      </c>
      <c r="V12" s="5" t="s">
        <v>121</v>
      </c>
      <c r="W12" t="s">
        <v>120</v>
      </c>
      <c r="X12" s="5" t="s">
        <v>121</v>
      </c>
      <c r="Y12" t="s">
        <v>211</v>
      </c>
      <c r="Z12" t="s">
        <v>196</v>
      </c>
      <c r="AA12" t="s">
        <v>197</v>
      </c>
      <c r="AB12">
        <v>512</v>
      </c>
      <c r="AC12" s="1">
        <v>2328.5169999999998</v>
      </c>
      <c r="AD12" s="1">
        <v>1318.692</v>
      </c>
      <c r="AE12" s="29">
        <v>1.766</v>
      </c>
      <c r="AF12">
        <v>2.4</v>
      </c>
      <c r="AG12">
        <v>17.094000000000001</v>
      </c>
      <c r="AH12">
        <v>135.649688</v>
      </c>
      <c r="AI12">
        <v>3.8866320000000001</v>
      </c>
      <c r="AJ12">
        <v>43.113850999999997</v>
      </c>
      <c r="AK12">
        <v>354</v>
      </c>
      <c r="AL12">
        <v>0</v>
      </c>
      <c r="AM12">
        <v>130</v>
      </c>
      <c r="AN12">
        <v>93</v>
      </c>
      <c r="AO12">
        <v>17.165664</v>
      </c>
      <c r="AP12">
        <v>1919.2</v>
      </c>
      <c r="AQ12">
        <v>92.8</v>
      </c>
      <c r="AR12">
        <v>45</v>
      </c>
      <c r="AS12">
        <v>11393</v>
      </c>
      <c r="AT12">
        <v>0</v>
      </c>
      <c r="AU12">
        <v>5.5830000000000002</v>
      </c>
      <c r="AV12">
        <v>19271</v>
      </c>
      <c r="AW12">
        <v>0</v>
      </c>
      <c r="AX12" s="30">
        <v>0.54</v>
      </c>
      <c r="AY12" s="2">
        <v>0.7978260869565218</v>
      </c>
      <c r="AZ12" s="2" t="s">
        <v>70</v>
      </c>
      <c r="BA12" s="2" t="s">
        <v>200</v>
      </c>
      <c r="BB12" s="2">
        <v>1</v>
      </c>
      <c r="BC12" s="2" t="s">
        <v>203</v>
      </c>
      <c r="BD12" s="2">
        <v>8</v>
      </c>
      <c r="BE12" s="2">
        <v>52928.502</v>
      </c>
      <c r="BF12" s="2">
        <v>6.6041279611503079E-2</v>
      </c>
      <c r="BG12" s="2">
        <v>5.2689455690047023E-2</v>
      </c>
      <c r="BH12" s="2">
        <v>201382.63999999998</v>
      </c>
      <c r="BI12" s="2">
        <v>1.7357335269812733E-2</v>
      </c>
      <c r="BJ12" s="2">
        <v>1.3848134878307116E-2</v>
      </c>
      <c r="BK12" s="2">
        <v>1</v>
      </c>
      <c r="BL12" s="2" t="s">
        <v>69</v>
      </c>
      <c r="BM12" s="2">
        <v>-2</v>
      </c>
      <c r="BN12" s="2" t="s">
        <v>515</v>
      </c>
    </row>
    <row r="13" spans="1:66" x14ac:dyDescent="0.25">
      <c r="A13" s="146" t="str">
        <f t="shared" si="20"/>
        <v>부성여객</v>
      </c>
      <c r="B13" s="146" t="str">
        <f t="shared" si="21"/>
        <v>33</v>
      </c>
      <c r="C13" s="147" t="str">
        <f t="shared" si="22"/>
        <v>70바2084</v>
      </c>
      <c r="D13" s="135" t="str">
        <f t="shared" si="23"/>
        <v>대형</v>
      </c>
      <c r="E13" s="131" t="str">
        <f t="shared" si="16"/>
        <v>B</v>
      </c>
      <c r="F13" s="154">
        <f t="shared" si="17"/>
        <v>0.89700000000000002</v>
      </c>
      <c r="G13" s="155">
        <f t="shared" si="18"/>
        <v>1.794</v>
      </c>
      <c r="H13" s="156">
        <f t="shared" si="19"/>
        <v>2</v>
      </c>
      <c r="I13" s="157">
        <f t="shared" si="24"/>
        <v>6311.02</v>
      </c>
      <c r="J13" s="158">
        <f t="shared" si="25"/>
        <v>2.8478083606095068E-2</v>
      </c>
      <c r="K13" s="158">
        <f t="shared" si="26"/>
        <v>0.36911030779790754</v>
      </c>
      <c r="L13" s="158">
        <f t="shared" si="27"/>
        <v>0.16447420543747285</v>
      </c>
      <c r="M13" s="159">
        <f t="shared" si="28"/>
        <v>15.038</v>
      </c>
      <c r="N13" s="160">
        <f t="shared" si="29"/>
        <v>4.8000000000000001E-2</v>
      </c>
      <c r="O13" s="160">
        <f t="shared" si="30"/>
        <v>10.41</v>
      </c>
      <c r="P13" s="161">
        <f t="shared" si="31"/>
        <v>3.3266666666666667</v>
      </c>
      <c r="Q13" s="162">
        <f t="shared" si="32"/>
        <v>107</v>
      </c>
      <c r="R13" s="163">
        <f t="shared" si="33"/>
        <v>25.342625508884812</v>
      </c>
      <c r="S13" s="148">
        <f t="shared" si="34"/>
        <v>3</v>
      </c>
      <c r="T13" s="148">
        <f t="shared" si="35"/>
        <v>657</v>
      </c>
      <c r="U13" t="s">
        <v>120</v>
      </c>
      <c r="V13" t="s">
        <v>121</v>
      </c>
      <c r="W13" s="4" t="s">
        <v>120</v>
      </c>
      <c r="X13" s="4" t="s">
        <v>121</v>
      </c>
      <c r="Y13" s="4" t="s">
        <v>212</v>
      </c>
      <c r="Z13" s="4" t="s">
        <v>194</v>
      </c>
      <c r="AA13" s="4" t="s">
        <v>48</v>
      </c>
      <c r="AB13" s="4">
        <v>512</v>
      </c>
      <c r="AC13" s="4">
        <v>6311.02</v>
      </c>
      <c r="AD13" s="4">
        <v>3518.01</v>
      </c>
      <c r="AE13" s="4">
        <v>1.794</v>
      </c>
      <c r="AF13" s="4">
        <v>2</v>
      </c>
      <c r="AG13" s="4">
        <v>15.038</v>
      </c>
      <c r="AH13" s="4">
        <v>413.38490899999999</v>
      </c>
      <c r="AI13" s="4">
        <v>11.772410000000001</v>
      </c>
      <c r="AJ13" s="4">
        <v>152.584631</v>
      </c>
      <c r="AK13" s="4">
        <v>1038</v>
      </c>
      <c r="AL13" s="4">
        <v>3</v>
      </c>
      <c r="AM13" s="4">
        <v>657</v>
      </c>
      <c r="AN13" s="4">
        <v>107</v>
      </c>
      <c r="AO13" s="4">
        <v>15.266691</v>
      </c>
      <c r="AP13" s="4">
        <v>3714.2</v>
      </c>
      <c r="AQ13" s="4">
        <v>199.6</v>
      </c>
      <c r="AR13" s="4">
        <v>94</v>
      </c>
      <c r="AS13" s="4">
        <v>28965</v>
      </c>
      <c r="AT13" s="4">
        <v>4.8000000000000001E-2</v>
      </c>
      <c r="AU13" s="4">
        <v>10.41</v>
      </c>
      <c r="AV13" s="4">
        <v>52368</v>
      </c>
      <c r="AW13" s="4">
        <v>0</v>
      </c>
      <c r="AX13" s="31">
        <v>0.52</v>
      </c>
      <c r="AY13">
        <v>0.93368421052631589</v>
      </c>
      <c r="AZ13" t="s">
        <v>68</v>
      </c>
      <c r="BA13" t="s">
        <v>200</v>
      </c>
      <c r="BB13">
        <v>4</v>
      </c>
      <c r="BC13" t="s">
        <v>523</v>
      </c>
      <c r="BD13">
        <v>15</v>
      </c>
      <c r="BE13">
        <v>52928.502</v>
      </c>
      <c r="BF13">
        <v>5.6070678138595349E-2</v>
      </c>
      <c r="BG13">
        <v>5.2352306851509559E-2</v>
      </c>
      <c r="BH13">
        <v>201382.63999999998</v>
      </c>
      <c r="BI13">
        <v>1.4736806509240322E-2</v>
      </c>
      <c r="BJ13">
        <v>1.3759523551259123E-2</v>
      </c>
      <c r="BK13">
        <v>1</v>
      </c>
      <c r="BL13" t="s">
        <v>68</v>
      </c>
      <c r="BM13">
        <v>0</v>
      </c>
      <c r="BN13" t="s">
        <v>524</v>
      </c>
    </row>
    <row r="14" spans="1:66" x14ac:dyDescent="0.25">
      <c r="A14" s="143" t="str">
        <f t="shared" si="20"/>
        <v>부성여객</v>
      </c>
      <c r="B14" s="143" t="str">
        <f t="shared" si="21"/>
        <v>33</v>
      </c>
      <c r="C14" s="144" t="str">
        <f t="shared" si="22"/>
        <v>70바2092</v>
      </c>
      <c r="D14" s="118" t="str">
        <f t="shared" si="23"/>
        <v>대형</v>
      </c>
      <c r="E14" s="114" t="str">
        <f t="shared" si="16"/>
        <v>B</v>
      </c>
      <c r="F14" s="164">
        <f t="shared" si="17"/>
        <v>0.80909090909090908</v>
      </c>
      <c r="G14" s="165">
        <f t="shared" si="18"/>
        <v>1.78</v>
      </c>
      <c r="H14" s="166">
        <f t="shared" si="19"/>
        <v>2.2000000000000002</v>
      </c>
      <c r="I14" s="167">
        <f t="shared" si="24"/>
        <v>5462.9390000000003</v>
      </c>
      <c r="J14" s="168">
        <f t="shared" si="25"/>
        <v>1.7902048580940952E-2</v>
      </c>
      <c r="K14" s="168">
        <f t="shared" si="26"/>
        <v>0.36022643603343341</v>
      </c>
      <c r="L14" s="168">
        <f t="shared" si="27"/>
        <v>0.21600094747534249</v>
      </c>
      <c r="M14" s="169">
        <f t="shared" si="28"/>
        <v>14.606</v>
      </c>
      <c r="N14" s="170">
        <f t="shared" si="29"/>
        <v>1.7999999999999999E-2</v>
      </c>
      <c r="O14" s="170">
        <f t="shared" si="30"/>
        <v>8.5489999999999995</v>
      </c>
      <c r="P14" s="171">
        <f t="shared" si="31"/>
        <v>15.033333333333333</v>
      </c>
      <c r="Q14" s="172">
        <f t="shared" si="32"/>
        <v>103</v>
      </c>
      <c r="R14" s="173">
        <f t="shared" si="33"/>
        <v>25.134543890835047</v>
      </c>
      <c r="S14" s="145">
        <f t="shared" si="34"/>
        <v>1</v>
      </c>
      <c r="T14" s="145">
        <f t="shared" si="35"/>
        <v>467</v>
      </c>
      <c r="U14" t="s">
        <v>120</v>
      </c>
      <c r="V14" s="5" t="s">
        <v>121</v>
      </c>
      <c r="W14" t="s">
        <v>120</v>
      </c>
      <c r="X14" s="5" t="s">
        <v>121</v>
      </c>
      <c r="Y14" t="s">
        <v>214</v>
      </c>
      <c r="Z14" t="s">
        <v>194</v>
      </c>
      <c r="AA14" t="s">
        <v>48</v>
      </c>
      <c r="AB14">
        <v>512</v>
      </c>
      <c r="AC14" s="1">
        <v>5462.9390000000003</v>
      </c>
      <c r="AD14" s="1">
        <v>3069.1559999999999</v>
      </c>
      <c r="AE14" s="29">
        <v>1.78</v>
      </c>
      <c r="AF14">
        <v>2.2000000000000002</v>
      </c>
      <c r="AG14">
        <v>14.606</v>
      </c>
      <c r="AH14">
        <v>349.506034</v>
      </c>
      <c r="AI14">
        <v>6.2568739999999998</v>
      </c>
      <c r="AJ14">
        <v>125.901313</v>
      </c>
      <c r="AK14">
        <v>1180</v>
      </c>
      <c r="AL14">
        <v>1</v>
      </c>
      <c r="AM14">
        <v>467</v>
      </c>
      <c r="AN14">
        <v>103</v>
      </c>
      <c r="AO14">
        <v>15.630456000000001</v>
      </c>
      <c r="AP14">
        <v>4020.8</v>
      </c>
      <c r="AQ14">
        <v>902</v>
      </c>
      <c r="AR14">
        <v>85</v>
      </c>
      <c r="AS14">
        <v>28019</v>
      </c>
      <c r="AT14">
        <v>1.7999999999999999E-2</v>
      </c>
      <c r="AU14">
        <v>8.5489999999999995</v>
      </c>
      <c r="AV14">
        <v>41615</v>
      </c>
      <c r="AW14">
        <v>0</v>
      </c>
      <c r="AX14" s="30">
        <v>0.51</v>
      </c>
      <c r="AY14">
        <v>0.9345</v>
      </c>
      <c r="AZ14" t="s">
        <v>68</v>
      </c>
      <c r="BA14" t="s">
        <v>200</v>
      </c>
      <c r="BB14">
        <v>3</v>
      </c>
      <c r="BC14" t="s">
        <v>525</v>
      </c>
      <c r="BD14">
        <v>10</v>
      </c>
      <c r="BE14">
        <v>52928.502</v>
      </c>
      <c r="BF14">
        <v>8.9901618602393096E-2</v>
      </c>
      <c r="BG14">
        <v>8.4013062583936343E-2</v>
      </c>
      <c r="BH14">
        <v>201382.63999999998</v>
      </c>
      <c r="BI14">
        <v>2.3628441855762742E-2</v>
      </c>
      <c r="BJ14">
        <v>2.2080778914210283E-2</v>
      </c>
      <c r="BK14">
        <v>1</v>
      </c>
      <c r="BL14" t="s">
        <v>66</v>
      </c>
      <c r="BM14">
        <v>-1</v>
      </c>
      <c r="BN14" t="s">
        <v>515</v>
      </c>
    </row>
    <row r="15" spans="1:66" x14ac:dyDescent="0.25">
      <c r="A15" s="146" t="str">
        <f t="shared" si="20"/>
        <v>부성여객</v>
      </c>
      <c r="B15" s="146" t="str">
        <f t="shared" si="21"/>
        <v>33</v>
      </c>
      <c r="C15" s="147" t="str">
        <f t="shared" si="22"/>
        <v>70바2132</v>
      </c>
      <c r="D15" s="135" t="str">
        <f t="shared" si="23"/>
        <v>하이</v>
      </c>
      <c r="E15" s="131" t="str">
        <f t="shared" si="16"/>
        <v>D</v>
      </c>
      <c r="F15" s="154">
        <f t="shared" si="17"/>
        <v>0.77875000000000005</v>
      </c>
      <c r="G15" s="155">
        <f t="shared" si="18"/>
        <v>1.869</v>
      </c>
      <c r="H15" s="156">
        <f t="shared" si="19"/>
        <v>2.4</v>
      </c>
      <c r="I15" s="157">
        <f t="shared" si="24"/>
        <v>5049.2669999999998</v>
      </c>
      <c r="J15" s="158">
        <f t="shared" si="25"/>
        <v>2.7508066519317576E-2</v>
      </c>
      <c r="K15" s="158">
        <f t="shared" si="26"/>
        <v>0.3277522815223648</v>
      </c>
      <c r="L15" s="158">
        <f t="shared" si="27"/>
        <v>0.1370495955155471</v>
      </c>
      <c r="M15" s="159">
        <f t="shared" si="28"/>
        <v>15.401999999999999</v>
      </c>
      <c r="N15" s="160">
        <f t="shared" si="29"/>
        <v>0.02</v>
      </c>
      <c r="O15" s="160">
        <f t="shared" si="30"/>
        <v>2.3170000000000002</v>
      </c>
      <c r="P15" s="161">
        <f t="shared" si="31"/>
        <v>5.79</v>
      </c>
      <c r="Q15" s="162">
        <f t="shared" si="32"/>
        <v>93</v>
      </c>
      <c r="R15" s="163">
        <f t="shared" si="33"/>
        <v>24.913284004975054</v>
      </c>
      <c r="S15" s="148">
        <f t="shared" si="34"/>
        <v>1</v>
      </c>
      <c r="T15" s="148">
        <f t="shared" si="35"/>
        <v>117</v>
      </c>
      <c r="U15" t="s">
        <v>120</v>
      </c>
      <c r="V15" s="5" t="s">
        <v>121</v>
      </c>
      <c r="W15" t="s">
        <v>120</v>
      </c>
      <c r="X15" s="5" t="s">
        <v>121</v>
      </c>
      <c r="Y15" t="s">
        <v>216</v>
      </c>
      <c r="Z15" t="s">
        <v>196</v>
      </c>
      <c r="AA15" t="s">
        <v>197</v>
      </c>
      <c r="AB15">
        <v>512</v>
      </c>
      <c r="AC15" s="1">
        <v>5049.2669999999998</v>
      </c>
      <c r="AD15" s="1">
        <v>2702.1640000000002</v>
      </c>
      <c r="AE15" s="29">
        <v>1.869</v>
      </c>
      <c r="AF15">
        <v>2.4</v>
      </c>
      <c r="AG15">
        <v>15.401999999999999</v>
      </c>
      <c r="AH15">
        <v>314.349647</v>
      </c>
      <c r="AI15">
        <v>8.6471509999999991</v>
      </c>
      <c r="AJ15">
        <v>103.028814</v>
      </c>
      <c r="AK15">
        <v>692</v>
      </c>
      <c r="AL15">
        <v>1</v>
      </c>
      <c r="AM15">
        <v>117</v>
      </c>
      <c r="AN15">
        <v>93</v>
      </c>
      <c r="AO15">
        <v>16.062581999999999</v>
      </c>
      <c r="AP15">
        <v>1168.4000000000001</v>
      </c>
      <c r="AQ15">
        <v>347.4</v>
      </c>
      <c r="AR15">
        <v>41</v>
      </c>
      <c r="AS15">
        <v>11546</v>
      </c>
      <c r="AT15">
        <v>0.02</v>
      </c>
      <c r="AU15">
        <v>2.3170000000000002</v>
      </c>
      <c r="AV15">
        <v>40728</v>
      </c>
      <c r="AW15">
        <v>0</v>
      </c>
      <c r="AX15" s="30">
        <v>0.56000000000000005</v>
      </c>
      <c r="AY15">
        <v>0.84136363636363631</v>
      </c>
      <c r="AZ15" t="s">
        <v>67</v>
      </c>
      <c r="BA15" t="s">
        <v>200</v>
      </c>
      <c r="BB15">
        <v>1</v>
      </c>
      <c r="BC15" t="s">
        <v>215</v>
      </c>
      <c r="BD15">
        <v>10</v>
      </c>
      <c r="BE15">
        <v>52928.502</v>
      </c>
      <c r="BF15">
        <v>8.6681992246823839E-2</v>
      </c>
      <c r="BG15">
        <v>7.2931076204032233E-2</v>
      </c>
      <c r="BH15">
        <v>201382.63999999998</v>
      </c>
      <c r="BI15">
        <v>2.278224180594713E-2</v>
      </c>
      <c r="BJ15">
        <v>1.9168149810367335E-2</v>
      </c>
      <c r="BK15">
        <v>1</v>
      </c>
      <c r="BL15" t="s">
        <v>69</v>
      </c>
      <c r="BM15">
        <v>-1</v>
      </c>
      <c r="BN15" t="s">
        <v>515</v>
      </c>
    </row>
    <row r="16" spans="1:66" x14ac:dyDescent="0.25">
      <c r="A16" s="143" t="str">
        <f t="shared" ref="A16:A57" si="36">W16</f>
        <v>부성여객</v>
      </c>
      <c r="B16" s="143" t="str">
        <f t="shared" ref="B16:B57" si="37">V16</f>
        <v>33</v>
      </c>
      <c r="C16" s="144" t="str">
        <f t="shared" ref="C16:C57" si="38">Y16</f>
        <v>70바2133</v>
      </c>
      <c r="D16" s="118" t="str">
        <f t="shared" ref="D16:D57" si="39">Z16</f>
        <v>하이</v>
      </c>
      <c r="E16" s="114" t="str">
        <f t="shared" ref="E16:E57" si="40">AZ16</f>
        <v>B</v>
      </c>
      <c r="F16" s="164">
        <f t="shared" ref="F16:F57" si="41">G16/H16</f>
        <v>0.78375000000000006</v>
      </c>
      <c r="G16" s="165">
        <f t="shared" ref="G16:G57" si="42">AE16</f>
        <v>1.881</v>
      </c>
      <c r="H16" s="166">
        <f t="shared" ref="H16:H57" si="43">AF16</f>
        <v>2.4</v>
      </c>
      <c r="I16" s="167">
        <f t="shared" ref="I16:I57" si="44">AC16</f>
        <v>4119.4790000000003</v>
      </c>
      <c r="J16" s="168">
        <f t="shared" ref="J16:J57" si="45">AI16/AH16</f>
        <v>2.783895240838884E-2</v>
      </c>
      <c r="K16" s="168">
        <f t="shared" ref="K16:K57" si="46">AJ16/AH16</f>
        <v>0.35793993062997842</v>
      </c>
      <c r="L16" s="168">
        <f t="shared" ref="L16:L57" si="47">AK16/AC16</f>
        <v>0.1456494862578496</v>
      </c>
      <c r="M16" s="169">
        <f t="shared" ref="M16:M57" si="48">AG16</f>
        <v>16.77</v>
      </c>
      <c r="N16" s="170">
        <f t="shared" ref="N16:N57" si="49">IF(AW16=0,AT16,"속도계이상")</f>
        <v>4.9000000000000002E-2</v>
      </c>
      <c r="O16" s="170">
        <f t="shared" ref="O16:O57" si="50">IF(AW16=0,AU16,"속도계이상")</f>
        <v>3.8109999999999999</v>
      </c>
      <c r="P16" s="171">
        <f t="shared" ref="P16:P57" si="51">AQ16/60</f>
        <v>4.1816666666666666</v>
      </c>
      <c r="Q16" s="172">
        <f t="shared" ref="Q16:Q57" si="52">AN16</f>
        <v>92</v>
      </c>
      <c r="R16" s="173">
        <f t="shared" ref="R16:R57" si="53">AC16/(AH16-AI16-AJ16)</f>
        <v>25.262791557296993</v>
      </c>
      <c r="S16" s="145">
        <f t="shared" ref="S16:S57" si="54">IF(AW16=0,AL16,"속도계이상")</f>
        <v>2</v>
      </c>
      <c r="T16" s="145">
        <f t="shared" ref="T16:T57" si="55">IF(AW16=0,AM16,"속도계이상")</f>
        <v>157</v>
      </c>
      <c r="U16" t="s">
        <v>120</v>
      </c>
      <c r="V16" t="s">
        <v>121</v>
      </c>
      <c r="W16" t="s">
        <v>120</v>
      </c>
      <c r="X16" s="4" t="s">
        <v>121</v>
      </c>
      <c r="Y16" s="4" t="s">
        <v>218</v>
      </c>
      <c r="Z16" s="4" t="s">
        <v>196</v>
      </c>
      <c r="AA16" s="4" t="s">
        <v>197</v>
      </c>
      <c r="AB16" s="4">
        <v>512</v>
      </c>
      <c r="AC16" s="4">
        <v>4119.4790000000003</v>
      </c>
      <c r="AD16" s="4">
        <v>2189.7860000000001</v>
      </c>
      <c r="AE16" s="4">
        <v>1.881</v>
      </c>
      <c r="AF16" s="4">
        <v>2.4</v>
      </c>
      <c r="AG16" s="4">
        <v>16.77</v>
      </c>
      <c r="AH16" s="4">
        <v>265.48269099999999</v>
      </c>
      <c r="AI16" s="4">
        <v>7.3907600000000002</v>
      </c>
      <c r="AJ16" s="4">
        <v>95.026855999999995</v>
      </c>
      <c r="AK16" s="4">
        <v>600</v>
      </c>
      <c r="AL16" s="4">
        <v>2</v>
      </c>
      <c r="AM16" s="4">
        <v>157</v>
      </c>
      <c r="AN16" s="4">
        <v>92</v>
      </c>
      <c r="AO16" s="4">
        <v>15.51694</v>
      </c>
      <c r="AP16" s="4">
        <v>1596.7</v>
      </c>
      <c r="AQ16" s="4">
        <v>250.9</v>
      </c>
      <c r="AR16" s="4">
        <v>34</v>
      </c>
      <c r="AS16" s="4">
        <v>10673</v>
      </c>
      <c r="AT16" s="4">
        <v>4.9000000000000002E-2</v>
      </c>
      <c r="AU16" s="4">
        <v>3.8109999999999999</v>
      </c>
      <c r="AV16" s="4">
        <v>34329</v>
      </c>
      <c r="AW16" s="4">
        <v>0</v>
      </c>
      <c r="AX16" s="4">
        <v>0.59</v>
      </c>
      <c r="AY16">
        <v>0.94388888888888889</v>
      </c>
      <c r="AZ16" t="s">
        <v>68</v>
      </c>
      <c r="BA16" t="s">
        <v>200</v>
      </c>
      <c r="BB16">
        <v>1</v>
      </c>
      <c r="BC16" t="s">
        <v>213</v>
      </c>
      <c r="BD16">
        <v>11</v>
      </c>
      <c r="BE16">
        <v>52928.502</v>
      </c>
      <c r="BF16">
        <v>2.1506276523752744E-2</v>
      </c>
      <c r="BG16">
        <v>2.0299535452142175E-2</v>
      </c>
      <c r="BH16">
        <v>201382.63999999998</v>
      </c>
      <c r="BI16">
        <v>5.6523988363644459E-3</v>
      </c>
      <c r="BJ16">
        <v>5.3352364572128858E-3</v>
      </c>
      <c r="BK16">
        <v>1</v>
      </c>
      <c r="BL16" t="s">
        <v>68</v>
      </c>
      <c r="BM16">
        <v>0</v>
      </c>
      <c r="BN16" t="s">
        <v>524</v>
      </c>
    </row>
    <row r="17" spans="1:66" x14ac:dyDescent="0.25">
      <c r="A17" s="146" t="str">
        <f t="shared" si="36"/>
        <v>부성여객</v>
      </c>
      <c r="B17" s="146" t="str">
        <f t="shared" si="37"/>
        <v>33</v>
      </c>
      <c r="C17" s="147" t="str">
        <f t="shared" si="38"/>
        <v>70바2134</v>
      </c>
      <c r="D17" s="135" t="str">
        <f t="shared" si="39"/>
        <v>하이</v>
      </c>
      <c r="E17" s="131" t="str">
        <f t="shared" si="40"/>
        <v>S</v>
      </c>
      <c r="F17" s="154">
        <f t="shared" si="41"/>
        <v>0.77565217391304353</v>
      </c>
      <c r="G17" s="155">
        <f t="shared" si="42"/>
        <v>1.784</v>
      </c>
      <c r="H17" s="156">
        <f t="shared" si="43"/>
        <v>2.2999999999999998</v>
      </c>
      <c r="I17" s="157">
        <f t="shared" si="44"/>
        <v>3488.2939999999999</v>
      </c>
      <c r="J17" s="158">
        <f t="shared" si="45"/>
        <v>3.2590075789161274E-2</v>
      </c>
      <c r="K17" s="158">
        <f t="shared" si="46"/>
        <v>0.32757991089555977</v>
      </c>
      <c r="L17" s="158">
        <f t="shared" si="47"/>
        <v>0.13989646514886647</v>
      </c>
      <c r="M17" s="159">
        <f t="shared" si="48"/>
        <v>16.614999999999998</v>
      </c>
      <c r="N17" s="160">
        <f t="shared" si="49"/>
        <v>0</v>
      </c>
      <c r="O17" s="160">
        <f t="shared" si="50"/>
        <v>5.59</v>
      </c>
      <c r="P17" s="161">
        <f t="shared" si="51"/>
        <v>2.9366666666666665</v>
      </c>
      <c r="Q17" s="162">
        <f t="shared" si="52"/>
        <v>93</v>
      </c>
      <c r="R17" s="163">
        <f t="shared" si="53"/>
        <v>26.003950418582093</v>
      </c>
      <c r="S17" s="148">
        <f t="shared" si="54"/>
        <v>0</v>
      </c>
      <c r="T17" s="148">
        <f t="shared" si="55"/>
        <v>195</v>
      </c>
      <c r="U17" t="s">
        <v>120</v>
      </c>
      <c r="V17" t="s">
        <v>121</v>
      </c>
      <c r="W17" t="s">
        <v>120</v>
      </c>
      <c r="X17" s="4" t="s">
        <v>121</v>
      </c>
      <c r="Y17" s="4" t="s">
        <v>220</v>
      </c>
      <c r="Z17" s="4" t="s">
        <v>196</v>
      </c>
      <c r="AA17" s="4" t="s">
        <v>197</v>
      </c>
      <c r="AB17" s="4">
        <v>512</v>
      </c>
      <c r="AC17" s="4">
        <v>3488.2939999999999</v>
      </c>
      <c r="AD17" s="4">
        <v>1955.4639999999999</v>
      </c>
      <c r="AE17" s="4">
        <v>1.784</v>
      </c>
      <c r="AF17" s="4">
        <v>2.2999999999999998</v>
      </c>
      <c r="AG17" s="4">
        <v>16.614999999999998</v>
      </c>
      <c r="AH17" s="4">
        <v>209.656892</v>
      </c>
      <c r="AI17" s="4">
        <v>6.8327340000000003</v>
      </c>
      <c r="AJ17" s="4">
        <v>68.679385999999994</v>
      </c>
      <c r="AK17" s="4">
        <v>488</v>
      </c>
      <c r="AL17" s="4">
        <v>0</v>
      </c>
      <c r="AM17" s="4">
        <v>195</v>
      </c>
      <c r="AN17" s="4">
        <v>93</v>
      </c>
      <c r="AO17" s="4">
        <v>16.638107000000002</v>
      </c>
      <c r="AP17" s="4">
        <v>1990.4</v>
      </c>
      <c r="AQ17" s="4">
        <v>176.2</v>
      </c>
      <c r="AR17" s="4">
        <v>55</v>
      </c>
      <c r="AS17" s="4">
        <v>25113</v>
      </c>
      <c r="AT17" s="4">
        <v>0</v>
      </c>
      <c r="AU17" s="4">
        <v>5.59</v>
      </c>
      <c r="AV17" s="4">
        <v>29007</v>
      </c>
      <c r="AW17" s="4">
        <v>0</v>
      </c>
      <c r="AX17" s="4">
        <v>0.54</v>
      </c>
      <c r="AY17">
        <v>1.0577777777777777</v>
      </c>
      <c r="AZ17" t="s">
        <v>71</v>
      </c>
      <c r="BA17" t="s">
        <v>200</v>
      </c>
      <c r="BB17">
        <v>1</v>
      </c>
      <c r="BC17" t="s">
        <v>210</v>
      </c>
      <c r="BD17">
        <v>11</v>
      </c>
      <c r="BE17">
        <v>52928.502</v>
      </c>
      <c r="BF17">
        <v>9.1898047671932978E-2</v>
      </c>
      <c r="BG17">
        <v>9.7207712648533548E-2</v>
      </c>
      <c r="BH17">
        <v>201382.63999999998</v>
      </c>
      <c r="BI17">
        <v>2.4153154412912652E-2</v>
      </c>
      <c r="BJ17">
        <v>2.5548670001214271E-2</v>
      </c>
      <c r="BK17">
        <v>1</v>
      </c>
      <c r="BL17" t="s">
        <v>71</v>
      </c>
      <c r="BM17">
        <v>0</v>
      </c>
      <c r="BN17" t="s">
        <v>524</v>
      </c>
    </row>
    <row r="18" spans="1:66" x14ac:dyDescent="0.25">
      <c r="A18" s="143" t="str">
        <f t="shared" si="36"/>
        <v>부성여객</v>
      </c>
      <c r="B18" s="143" t="str">
        <f t="shared" si="37"/>
        <v>33</v>
      </c>
      <c r="C18" s="144" t="str">
        <f t="shared" si="38"/>
        <v>70바2135</v>
      </c>
      <c r="D18" s="118" t="str">
        <f t="shared" si="39"/>
        <v>하이</v>
      </c>
      <c r="E18" s="114" t="str">
        <f t="shared" si="40"/>
        <v>F</v>
      </c>
      <c r="F18" s="164">
        <f t="shared" si="41"/>
        <v>0.75000000000000011</v>
      </c>
      <c r="G18" s="165">
        <f t="shared" si="42"/>
        <v>1.7250000000000001</v>
      </c>
      <c r="H18" s="166">
        <f t="shared" si="43"/>
        <v>2.2999999999999998</v>
      </c>
      <c r="I18" s="167">
        <f t="shared" si="44"/>
        <v>2063.1370000000002</v>
      </c>
      <c r="J18" s="168">
        <f t="shared" si="45"/>
        <v>4.4300827598441027E-2</v>
      </c>
      <c r="K18" s="168">
        <f t="shared" si="46"/>
        <v>0.36219261966925959</v>
      </c>
      <c r="L18" s="168">
        <f t="shared" si="47"/>
        <v>0.13038397353156866</v>
      </c>
      <c r="M18" s="169">
        <f t="shared" si="48"/>
        <v>16.989999999999998</v>
      </c>
      <c r="N18" s="170">
        <f t="shared" si="49"/>
        <v>0</v>
      </c>
      <c r="O18" s="170">
        <f t="shared" si="50"/>
        <v>6.4950000000000001</v>
      </c>
      <c r="P18" s="171">
        <f t="shared" si="51"/>
        <v>3.2116666666666664</v>
      </c>
      <c r="Q18" s="172">
        <f t="shared" si="52"/>
        <v>92</v>
      </c>
      <c r="R18" s="173">
        <f t="shared" si="53"/>
        <v>25.075509280099553</v>
      </c>
      <c r="S18" s="145">
        <f t="shared" si="54"/>
        <v>0</v>
      </c>
      <c r="T18" s="145">
        <f t="shared" si="55"/>
        <v>134</v>
      </c>
      <c r="U18" t="s">
        <v>120</v>
      </c>
      <c r="V18" t="s">
        <v>121</v>
      </c>
      <c r="W18" t="s">
        <v>120</v>
      </c>
      <c r="X18" s="4" t="s">
        <v>121</v>
      </c>
      <c r="Y18" s="4" t="s">
        <v>221</v>
      </c>
      <c r="Z18" s="4" t="s">
        <v>196</v>
      </c>
      <c r="AA18" s="4" t="s">
        <v>197</v>
      </c>
      <c r="AB18" s="4">
        <v>512</v>
      </c>
      <c r="AC18" s="4">
        <v>2063.1370000000002</v>
      </c>
      <c r="AD18" s="4">
        <v>1196.002</v>
      </c>
      <c r="AE18" s="4">
        <v>1.7250000000000001</v>
      </c>
      <c r="AF18" s="4">
        <v>2.2999999999999998</v>
      </c>
      <c r="AG18" s="4">
        <v>16.989999999999998</v>
      </c>
      <c r="AH18" s="4">
        <v>138.62858399999999</v>
      </c>
      <c r="AI18" s="4">
        <v>6.1413609999999998</v>
      </c>
      <c r="AJ18" s="4">
        <v>50.210250000000002</v>
      </c>
      <c r="AK18" s="4">
        <v>269</v>
      </c>
      <c r="AL18" s="4">
        <v>0</v>
      </c>
      <c r="AM18" s="4">
        <v>134</v>
      </c>
      <c r="AN18" s="4">
        <v>92</v>
      </c>
      <c r="AO18" s="4">
        <v>14.882479</v>
      </c>
      <c r="AP18" s="4">
        <v>1116.9000000000001</v>
      </c>
      <c r="AQ18" s="4">
        <v>192.7</v>
      </c>
      <c r="AR18" s="4">
        <v>46</v>
      </c>
      <c r="AS18" s="4">
        <v>24584</v>
      </c>
      <c r="AT18" s="4">
        <v>0</v>
      </c>
      <c r="AU18" s="4">
        <v>6.4950000000000001</v>
      </c>
      <c r="AV18" s="4">
        <v>16895</v>
      </c>
      <c r="AW18" s="4">
        <v>0</v>
      </c>
      <c r="AX18" s="4">
        <v>0.55000000000000004</v>
      </c>
      <c r="AY18">
        <v>0.76791666666666669</v>
      </c>
      <c r="AZ18" t="s">
        <v>70</v>
      </c>
      <c r="BA18" t="s">
        <v>200</v>
      </c>
      <c r="BB18">
        <v>4</v>
      </c>
      <c r="BC18" t="s">
        <v>201</v>
      </c>
      <c r="BD18">
        <v>11</v>
      </c>
      <c r="BE18">
        <v>52928.502</v>
      </c>
      <c r="BF18">
        <v>5.7495732639476556E-2</v>
      </c>
      <c r="BG18">
        <v>4.4151931356064704E-2</v>
      </c>
      <c r="BH18">
        <v>201382.63999999998</v>
      </c>
      <c r="BI18">
        <v>1.5111347234299839E-2</v>
      </c>
      <c r="BJ18">
        <v>1.1604255397006085E-2</v>
      </c>
      <c r="BK18">
        <v>1</v>
      </c>
      <c r="BL18" t="s">
        <v>67</v>
      </c>
      <c r="BM18">
        <v>-1</v>
      </c>
      <c r="BN18" t="s">
        <v>515</v>
      </c>
    </row>
    <row r="19" spans="1:66" x14ac:dyDescent="0.25">
      <c r="A19" s="146" t="str">
        <f t="shared" si="36"/>
        <v>부성여객</v>
      </c>
      <c r="B19" s="146" t="str">
        <f t="shared" si="37"/>
        <v>33</v>
      </c>
      <c r="C19" s="147" t="str">
        <f t="shared" si="38"/>
        <v>70바2138</v>
      </c>
      <c r="D19" s="135" t="str">
        <f t="shared" si="39"/>
        <v>저상</v>
      </c>
      <c r="E19" s="131" t="str">
        <f t="shared" si="40"/>
        <v>C</v>
      </c>
      <c r="F19" s="154">
        <f t="shared" si="41"/>
        <v>0.9505555555555556</v>
      </c>
      <c r="G19" s="155">
        <f t="shared" si="42"/>
        <v>1.7110000000000001</v>
      </c>
      <c r="H19" s="156">
        <f t="shared" si="43"/>
        <v>1.8</v>
      </c>
      <c r="I19" s="157">
        <f t="shared" si="44"/>
        <v>608.18899999999996</v>
      </c>
      <c r="J19" s="158">
        <f t="shared" si="45"/>
        <v>3.9253980587828322E-2</v>
      </c>
      <c r="K19" s="158">
        <f t="shared" si="46"/>
        <v>0.28299971523958722</v>
      </c>
      <c r="L19" s="158">
        <f t="shared" si="47"/>
        <v>0.2384127302532601</v>
      </c>
      <c r="M19" s="159">
        <f t="shared" si="48"/>
        <v>18.998999999999999</v>
      </c>
      <c r="N19" s="160">
        <f t="shared" si="49"/>
        <v>0.16400000000000001</v>
      </c>
      <c r="O19" s="160">
        <f t="shared" si="50"/>
        <v>5.9189999999999996</v>
      </c>
      <c r="P19" s="161">
        <f t="shared" si="51"/>
        <v>9.2266666666666666</v>
      </c>
      <c r="Q19" s="162">
        <f t="shared" si="52"/>
        <v>92</v>
      </c>
      <c r="R19" s="163">
        <f t="shared" si="53"/>
        <v>32.946798246778258</v>
      </c>
      <c r="S19" s="148">
        <f t="shared" si="54"/>
        <v>1</v>
      </c>
      <c r="T19" s="148">
        <f t="shared" si="55"/>
        <v>36</v>
      </c>
      <c r="U19" t="s">
        <v>120</v>
      </c>
      <c r="V19" t="s">
        <v>121</v>
      </c>
      <c r="W19" t="s">
        <v>120</v>
      </c>
      <c r="X19" s="4" t="s">
        <v>121</v>
      </c>
      <c r="Y19" s="4" t="s">
        <v>222</v>
      </c>
      <c r="Z19" s="4" t="s">
        <v>195</v>
      </c>
      <c r="AA19" s="4" t="s">
        <v>48</v>
      </c>
      <c r="AB19" s="4">
        <v>512</v>
      </c>
      <c r="AC19" s="4">
        <v>608.18899999999996</v>
      </c>
      <c r="AD19" s="4">
        <v>355.47500000000002</v>
      </c>
      <c r="AE19" s="4">
        <v>1.7110000000000001</v>
      </c>
      <c r="AF19" s="4">
        <v>1.8</v>
      </c>
      <c r="AG19" s="4">
        <v>18.998999999999999</v>
      </c>
      <c r="AH19" s="4">
        <v>27.236931999999999</v>
      </c>
      <c r="AI19" s="4">
        <v>1.0691580000000001</v>
      </c>
      <c r="AJ19" s="4">
        <v>7.7080440000000001</v>
      </c>
      <c r="AK19" s="4">
        <v>145</v>
      </c>
      <c r="AL19" s="4">
        <v>1</v>
      </c>
      <c r="AM19" s="4">
        <v>36</v>
      </c>
      <c r="AN19" s="4">
        <v>92</v>
      </c>
      <c r="AO19" s="4">
        <v>22.32957</v>
      </c>
      <c r="AP19" s="4">
        <v>3406.9</v>
      </c>
      <c r="AQ19" s="4">
        <v>553.6</v>
      </c>
      <c r="AR19" s="4">
        <v>4</v>
      </c>
      <c r="AS19" s="4">
        <v>1068</v>
      </c>
      <c r="AT19" s="4">
        <v>0.16400000000000001</v>
      </c>
      <c r="AU19" s="4">
        <v>5.9189999999999996</v>
      </c>
      <c r="AV19" s="4">
        <v>5482</v>
      </c>
      <c r="AW19" s="4">
        <v>0</v>
      </c>
      <c r="AX19" s="4">
        <v>0.45</v>
      </c>
      <c r="AY19">
        <v>0.88894736842105271</v>
      </c>
      <c r="AZ19" t="s">
        <v>69</v>
      </c>
      <c r="BA19" t="s">
        <v>200</v>
      </c>
      <c r="BB19">
        <v>1</v>
      </c>
      <c r="BC19" t="s">
        <v>205</v>
      </c>
      <c r="BD19">
        <v>10</v>
      </c>
      <c r="BE19">
        <v>52928.502</v>
      </c>
      <c r="BF19">
        <v>1.2505549467468397E-2</v>
      </c>
      <c r="BG19">
        <v>1.1116775289765329E-2</v>
      </c>
      <c r="BH19">
        <v>201382.63999999998</v>
      </c>
      <c r="BI19">
        <v>3.286777847385455E-3</v>
      </c>
      <c r="BJ19">
        <v>2.9217725180179129E-3</v>
      </c>
      <c r="BK19">
        <v>1</v>
      </c>
      <c r="BL19" t="s">
        <v>68</v>
      </c>
      <c r="BM19">
        <v>-1</v>
      </c>
      <c r="BN19" t="s">
        <v>515</v>
      </c>
    </row>
    <row r="20" spans="1:66" x14ac:dyDescent="0.25">
      <c r="A20" s="143" t="str">
        <f t="shared" si="36"/>
        <v>부성여객</v>
      </c>
      <c r="B20" s="143" t="str">
        <f t="shared" si="37"/>
        <v>36</v>
      </c>
      <c r="C20" s="144" t="str">
        <f t="shared" si="38"/>
        <v>70바2002</v>
      </c>
      <c r="D20" s="118" t="str">
        <f t="shared" si="39"/>
        <v>저상</v>
      </c>
      <c r="E20" s="114" t="str">
        <f t="shared" si="40"/>
        <v>B</v>
      </c>
      <c r="F20" s="164">
        <f t="shared" si="41"/>
        <v>0.9966666666666667</v>
      </c>
      <c r="G20" s="165">
        <f t="shared" si="42"/>
        <v>1.794</v>
      </c>
      <c r="H20" s="166">
        <f t="shared" si="43"/>
        <v>1.8</v>
      </c>
      <c r="I20" s="167">
        <f t="shared" si="44"/>
        <v>4395.0780000000004</v>
      </c>
      <c r="J20" s="168">
        <f t="shared" si="45"/>
        <v>1.4467192996547884E-2</v>
      </c>
      <c r="K20" s="168">
        <f t="shared" si="46"/>
        <v>0.28545354783063681</v>
      </c>
      <c r="L20" s="168">
        <f t="shared" si="47"/>
        <v>0.21364808542647024</v>
      </c>
      <c r="M20" s="169">
        <f t="shared" si="48"/>
        <v>15.3</v>
      </c>
      <c r="N20" s="170">
        <f t="shared" si="49"/>
        <v>6.8000000000000005E-2</v>
      </c>
      <c r="O20" s="170">
        <f t="shared" si="50"/>
        <v>5.5060000000000002</v>
      </c>
      <c r="P20" s="171">
        <f t="shared" si="51"/>
        <v>15.67</v>
      </c>
      <c r="Q20" s="172">
        <f t="shared" si="52"/>
        <v>96</v>
      </c>
      <c r="R20" s="173">
        <f t="shared" si="53"/>
        <v>24.688623839073884</v>
      </c>
      <c r="S20" s="145">
        <f t="shared" si="54"/>
        <v>3</v>
      </c>
      <c r="T20" s="145">
        <f t="shared" si="55"/>
        <v>242</v>
      </c>
      <c r="U20" t="s">
        <v>120</v>
      </c>
      <c r="V20" t="s">
        <v>122</v>
      </c>
      <c r="W20" t="s">
        <v>120</v>
      </c>
      <c r="X20" s="4" t="s">
        <v>122</v>
      </c>
      <c r="Y20" s="4" t="s">
        <v>223</v>
      </c>
      <c r="Z20" s="4" t="s">
        <v>195</v>
      </c>
      <c r="AA20" s="4" t="s">
        <v>48</v>
      </c>
      <c r="AB20" s="4">
        <v>512</v>
      </c>
      <c r="AC20" s="4">
        <v>4395.0780000000004</v>
      </c>
      <c r="AD20" s="4">
        <v>2450.4650000000001</v>
      </c>
      <c r="AE20" s="4">
        <v>1.794</v>
      </c>
      <c r="AF20" s="4">
        <v>1.8</v>
      </c>
      <c r="AG20" s="4">
        <v>15.3</v>
      </c>
      <c r="AH20" s="4">
        <v>254.286025</v>
      </c>
      <c r="AI20" s="4">
        <v>3.6788050000000001</v>
      </c>
      <c r="AJ20" s="4">
        <v>72.586848000000003</v>
      </c>
      <c r="AK20" s="4">
        <v>939</v>
      </c>
      <c r="AL20" s="4">
        <v>3</v>
      </c>
      <c r="AM20" s="4">
        <v>242</v>
      </c>
      <c r="AN20" s="4">
        <v>96</v>
      </c>
      <c r="AO20" s="4">
        <v>17.283992999999999</v>
      </c>
      <c r="AP20" s="4">
        <v>3345.2</v>
      </c>
      <c r="AQ20" s="4">
        <v>940.2</v>
      </c>
      <c r="AR20" s="4">
        <v>9</v>
      </c>
      <c r="AS20" s="4">
        <v>1504</v>
      </c>
      <c r="AT20" s="4">
        <v>6.8000000000000005E-2</v>
      </c>
      <c r="AU20" s="4">
        <v>5.5060000000000002</v>
      </c>
      <c r="AV20" s="4">
        <v>37347</v>
      </c>
      <c r="AW20" s="4">
        <v>0</v>
      </c>
      <c r="AX20" s="4">
        <v>0.54</v>
      </c>
      <c r="AY20">
        <v>0.91800000000000004</v>
      </c>
      <c r="AZ20" t="s">
        <v>68</v>
      </c>
      <c r="BA20" t="s">
        <v>200</v>
      </c>
      <c r="BB20">
        <v>5</v>
      </c>
      <c r="BC20" t="s">
        <v>526</v>
      </c>
      <c r="BD20">
        <v>13</v>
      </c>
      <c r="BE20">
        <v>52928.502</v>
      </c>
      <c r="BF20">
        <v>0.11064681180661413</v>
      </c>
      <c r="BG20">
        <v>0.10157377323847178</v>
      </c>
      <c r="BH20">
        <v>201382.63999999998</v>
      </c>
      <c r="BI20">
        <v>2.9080808554302399E-2</v>
      </c>
      <c r="BJ20">
        <v>2.6696182252849605E-2</v>
      </c>
      <c r="BK20">
        <v>1</v>
      </c>
      <c r="BL20" t="s">
        <v>66</v>
      </c>
      <c r="BM20">
        <v>-1</v>
      </c>
      <c r="BN20" t="s">
        <v>515</v>
      </c>
    </row>
    <row r="21" spans="1:66" x14ac:dyDescent="0.25">
      <c r="A21" s="146" t="str">
        <f t="shared" si="36"/>
        <v>부성여객</v>
      </c>
      <c r="B21" s="146" t="str">
        <f t="shared" si="37"/>
        <v>36</v>
      </c>
      <c r="C21" s="147" t="str">
        <f t="shared" si="38"/>
        <v>70바2005</v>
      </c>
      <c r="D21" s="135" t="str">
        <f t="shared" si="39"/>
        <v>저상</v>
      </c>
      <c r="E21" s="131" t="str">
        <f t="shared" si="40"/>
        <v>C</v>
      </c>
      <c r="F21" s="154">
        <f t="shared" si="41"/>
        <v>0.99833333333333329</v>
      </c>
      <c r="G21" s="155">
        <f t="shared" si="42"/>
        <v>1.7969999999999999</v>
      </c>
      <c r="H21" s="156">
        <f t="shared" si="43"/>
        <v>1.8</v>
      </c>
      <c r="I21" s="157">
        <f t="shared" si="44"/>
        <v>1439.4970000000001</v>
      </c>
      <c r="J21" s="158">
        <f t="shared" si="45"/>
        <v>2.4432966593958699E-2</v>
      </c>
      <c r="K21" s="158">
        <f t="shared" si="46"/>
        <v>0.27204633568877951</v>
      </c>
      <c r="L21" s="158">
        <f t="shared" si="47"/>
        <v>0.18617614347233791</v>
      </c>
      <c r="M21" s="159">
        <f t="shared" si="48"/>
        <v>16.364999999999998</v>
      </c>
      <c r="N21" s="160">
        <f t="shared" si="49"/>
        <v>0.13900000000000001</v>
      </c>
      <c r="O21" s="160">
        <f t="shared" si="50"/>
        <v>12.712999999999999</v>
      </c>
      <c r="P21" s="161">
        <f t="shared" si="51"/>
        <v>8.4499999999999993</v>
      </c>
      <c r="Q21" s="162">
        <f t="shared" si="52"/>
        <v>93</v>
      </c>
      <c r="R21" s="163">
        <f t="shared" si="53"/>
        <v>28.563324864456867</v>
      </c>
      <c r="S21" s="148">
        <f t="shared" si="54"/>
        <v>2</v>
      </c>
      <c r="T21" s="148">
        <f t="shared" si="55"/>
        <v>183</v>
      </c>
      <c r="U21" t="s">
        <v>120</v>
      </c>
      <c r="V21" t="s">
        <v>122</v>
      </c>
      <c r="W21" t="s">
        <v>120</v>
      </c>
      <c r="X21" s="4" t="s">
        <v>122</v>
      </c>
      <c r="Y21" s="4" t="s">
        <v>226</v>
      </c>
      <c r="Z21" s="4" t="s">
        <v>195</v>
      </c>
      <c r="AA21" s="4" t="s">
        <v>48</v>
      </c>
      <c r="AB21" s="4">
        <v>512</v>
      </c>
      <c r="AC21" s="4">
        <v>1439.4970000000001</v>
      </c>
      <c r="AD21" s="4">
        <v>800.97500000000002</v>
      </c>
      <c r="AE21" s="4">
        <v>1.7969999999999999</v>
      </c>
      <c r="AF21" s="4">
        <v>1.8</v>
      </c>
      <c r="AG21" s="4">
        <v>16.364999999999998</v>
      </c>
      <c r="AH21" s="4">
        <v>71.634977000000006</v>
      </c>
      <c r="AI21" s="4">
        <v>1.7502549999999999</v>
      </c>
      <c r="AJ21" s="4">
        <v>19.488033000000001</v>
      </c>
      <c r="AK21" s="4">
        <v>268</v>
      </c>
      <c r="AL21" s="4">
        <v>2</v>
      </c>
      <c r="AM21" s="4">
        <v>183</v>
      </c>
      <c r="AN21" s="4">
        <v>93</v>
      </c>
      <c r="AO21" s="4">
        <v>20.094889999999999</v>
      </c>
      <c r="AP21" s="4">
        <v>2620.6999999999998</v>
      </c>
      <c r="AQ21" s="4">
        <v>507</v>
      </c>
      <c r="AR21" s="4">
        <v>9</v>
      </c>
      <c r="AS21" s="4">
        <v>2197</v>
      </c>
      <c r="AT21" s="4">
        <v>0.13900000000000001</v>
      </c>
      <c r="AU21" s="4">
        <v>12.712999999999999</v>
      </c>
      <c r="AV21" s="4">
        <v>11937</v>
      </c>
      <c r="AW21" s="4">
        <v>0</v>
      </c>
      <c r="AX21" s="4">
        <v>0.49</v>
      </c>
      <c r="AY21">
        <v>0.85181818181818181</v>
      </c>
      <c r="AZ21" t="s">
        <v>69</v>
      </c>
      <c r="BA21" t="s">
        <v>200</v>
      </c>
      <c r="BB21">
        <v>2</v>
      </c>
      <c r="BC21" t="s">
        <v>527</v>
      </c>
      <c r="BD21">
        <v>11</v>
      </c>
      <c r="BE21">
        <v>52928.502</v>
      </c>
      <c r="BF21">
        <v>9.3581601837134931E-2</v>
      </c>
      <c r="BG21">
        <v>7.9714509928541302E-2</v>
      </c>
      <c r="BH21">
        <v>201382.63999999998</v>
      </c>
      <c r="BI21">
        <v>2.4595635452986417E-2</v>
      </c>
      <c r="BJ21">
        <v>2.0951009472225703E-2</v>
      </c>
      <c r="BK21">
        <v>1</v>
      </c>
      <c r="BL21" t="s">
        <v>68</v>
      </c>
      <c r="BM21">
        <v>-1</v>
      </c>
      <c r="BN21" t="s">
        <v>515</v>
      </c>
    </row>
    <row r="22" spans="1:66" x14ac:dyDescent="0.25">
      <c r="A22" s="143" t="str">
        <f t="shared" si="36"/>
        <v>부성여객</v>
      </c>
      <c r="B22" s="143" t="str">
        <f t="shared" si="37"/>
        <v>36</v>
      </c>
      <c r="C22" s="144" t="str">
        <f t="shared" si="38"/>
        <v>70바2008</v>
      </c>
      <c r="D22" s="118" t="str">
        <f t="shared" si="39"/>
        <v>대형</v>
      </c>
      <c r="E22" s="114" t="str">
        <f t="shared" si="40"/>
        <v>F</v>
      </c>
      <c r="F22" s="164">
        <f t="shared" si="41"/>
        <v>0.95550000000000002</v>
      </c>
      <c r="G22" s="165">
        <f t="shared" si="42"/>
        <v>1.911</v>
      </c>
      <c r="H22" s="166">
        <f t="shared" si="43"/>
        <v>2</v>
      </c>
      <c r="I22" s="167">
        <f t="shared" si="44"/>
        <v>2191.549</v>
      </c>
      <c r="J22" s="168">
        <f t="shared" si="45"/>
        <v>5.9511671583444066E-2</v>
      </c>
      <c r="K22" s="168">
        <f t="shared" si="46"/>
        <v>0.34629701843567057</v>
      </c>
      <c r="L22" s="168">
        <f t="shared" si="47"/>
        <v>0.18753858572178855</v>
      </c>
      <c r="M22" s="169">
        <f t="shared" si="48"/>
        <v>12.696999999999999</v>
      </c>
      <c r="N22" s="170">
        <f t="shared" si="49"/>
        <v>2.5099999999999998</v>
      </c>
      <c r="O22" s="170">
        <f t="shared" si="50"/>
        <v>14.602</v>
      </c>
      <c r="P22" s="171">
        <f t="shared" si="51"/>
        <v>8.0633333333333344</v>
      </c>
      <c r="Q22" s="172">
        <f t="shared" si="52"/>
        <v>107</v>
      </c>
      <c r="R22" s="173">
        <f t="shared" si="53"/>
        <v>26.137487504765375</v>
      </c>
      <c r="S22" s="145">
        <f t="shared" si="54"/>
        <v>55</v>
      </c>
      <c r="T22" s="145">
        <f t="shared" si="55"/>
        <v>320</v>
      </c>
      <c r="U22" t="s">
        <v>120</v>
      </c>
      <c r="V22" t="s">
        <v>122</v>
      </c>
      <c r="W22" t="s">
        <v>120</v>
      </c>
      <c r="X22" s="4" t="s">
        <v>122</v>
      </c>
      <c r="Y22" s="4" t="s">
        <v>227</v>
      </c>
      <c r="Z22" s="4" t="s">
        <v>194</v>
      </c>
      <c r="AA22" s="4" t="s">
        <v>48</v>
      </c>
      <c r="AB22" s="4">
        <v>512</v>
      </c>
      <c r="AC22" s="4">
        <v>2191.549</v>
      </c>
      <c r="AD22" s="4">
        <v>1146.972</v>
      </c>
      <c r="AE22" s="4">
        <v>1.911</v>
      </c>
      <c r="AF22" s="4">
        <v>2</v>
      </c>
      <c r="AG22" s="4">
        <v>12.696999999999999</v>
      </c>
      <c r="AH22" s="4">
        <v>141.11105900000001</v>
      </c>
      <c r="AI22" s="4">
        <v>8.3977550000000001</v>
      </c>
      <c r="AJ22" s="4">
        <v>48.866339000000004</v>
      </c>
      <c r="AK22" s="4">
        <v>411</v>
      </c>
      <c r="AL22" s="4">
        <v>55</v>
      </c>
      <c r="AM22" s="4">
        <v>320</v>
      </c>
      <c r="AN22" s="4">
        <v>107</v>
      </c>
      <c r="AO22" s="4">
        <v>15.530666999999999</v>
      </c>
      <c r="AP22" s="4">
        <v>2243.1999999999998</v>
      </c>
      <c r="AQ22" s="4">
        <v>483.8</v>
      </c>
      <c r="AR22" s="4">
        <v>33</v>
      </c>
      <c r="AS22" s="4">
        <v>16554</v>
      </c>
      <c r="AT22" s="4">
        <v>2.5099999999999998</v>
      </c>
      <c r="AU22" s="4">
        <v>14.602</v>
      </c>
      <c r="AV22" s="4">
        <v>18675</v>
      </c>
      <c r="AW22" s="4">
        <v>0</v>
      </c>
      <c r="AX22" s="4">
        <v>0.48</v>
      </c>
      <c r="AY22">
        <v>0.78249999999999997</v>
      </c>
      <c r="AZ22" t="s">
        <v>70</v>
      </c>
      <c r="BA22" t="s">
        <v>200</v>
      </c>
      <c r="BB22">
        <v>3</v>
      </c>
      <c r="BC22" t="s">
        <v>217</v>
      </c>
      <c r="BD22">
        <v>12</v>
      </c>
      <c r="BE22">
        <v>52928.502</v>
      </c>
      <c r="BF22">
        <v>8.4287894639451535E-2</v>
      </c>
      <c r="BG22">
        <v>6.5955277555370825E-2</v>
      </c>
      <c r="BH22">
        <v>201382.63999999998</v>
      </c>
      <c r="BI22">
        <v>2.2153011798832313E-2</v>
      </c>
      <c r="BJ22">
        <v>1.7334731732586286E-2</v>
      </c>
      <c r="BK22">
        <v>1</v>
      </c>
      <c r="BL22" t="s">
        <v>68</v>
      </c>
      <c r="BM22">
        <v>-3</v>
      </c>
      <c r="BN22" t="s">
        <v>515</v>
      </c>
    </row>
    <row r="23" spans="1:66" x14ac:dyDescent="0.25">
      <c r="A23" s="146" t="str">
        <f t="shared" si="36"/>
        <v>부성여객</v>
      </c>
      <c r="B23" s="146" t="str">
        <f t="shared" si="37"/>
        <v>36</v>
      </c>
      <c r="C23" s="147" t="str">
        <f t="shared" si="38"/>
        <v>70바2011</v>
      </c>
      <c r="D23" s="135" t="str">
        <f t="shared" si="39"/>
        <v>대형</v>
      </c>
      <c r="E23" s="131" t="str">
        <f t="shared" si="40"/>
        <v>D</v>
      </c>
      <c r="F23" s="154">
        <f t="shared" si="41"/>
        <v>0.90749999999999997</v>
      </c>
      <c r="G23" s="155">
        <f t="shared" si="42"/>
        <v>1.8149999999999999</v>
      </c>
      <c r="H23" s="156">
        <f t="shared" si="43"/>
        <v>2</v>
      </c>
      <c r="I23" s="157">
        <f t="shared" si="44"/>
        <v>5004.259</v>
      </c>
      <c r="J23" s="158">
        <f t="shared" si="45"/>
        <v>2.6409643691165607E-2</v>
      </c>
      <c r="K23" s="158">
        <f t="shared" si="46"/>
        <v>0.38382073479919976</v>
      </c>
      <c r="L23" s="158">
        <f t="shared" si="47"/>
        <v>0.17764867885535102</v>
      </c>
      <c r="M23" s="159">
        <f t="shared" si="48"/>
        <v>14.558999999999999</v>
      </c>
      <c r="N23" s="160">
        <f t="shared" si="49"/>
        <v>0.08</v>
      </c>
      <c r="O23" s="160">
        <f t="shared" si="50"/>
        <v>11.81</v>
      </c>
      <c r="P23" s="161">
        <f t="shared" si="51"/>
        <v>4.128333333333333</v>
      </c>
      <c r="Q23" s="162">
        <f t="shared" si="52"/>
        <v>106</v>
      </c>
      <c r="R23" s="163">
        <f t="shared" si="53"/>
        <v>23.706279692070797</v>
      </c>
      <c r="S23" s="148">
        <f t="shared" si="54"/>
        <v>4</v>
      </c>
      <c r="T23" s="148">
        <f t="shared" si="55"/>
        <v>591</v>
      </c>
      <c r="U23" t="s">
        <v>120</v>
      </c>
      <c r="V23" t="s">
        <v>122</v>
      </c>
      <c r="W23" t="s">
        <v>120</v>
      </c>
      <c r="X23" s="4" t="s">
        <v>122</v>
      </c>
      <c r="Y23" s="4" t="s">
        <v>229</v>
      </c>
      <c r="Z23" s="4" t="s">
        <v>194</v>
      </c>
      <c r="AA23" s="4" t="s">
        <v>48</v>
      </c>
      <c r="AB23" s="4">
        <v>512</v>
      </c>
      <c r="AC23" s="4">
        <v>5004.259</v>
      </c>
      <c r="AD23" s="4">
        <v>2757.681</v>
      </c>
      <c r="AE23" s="4">
        <v>1.8149999999999999</v>
      </c>
      <c r="AF23" s="4">
        <v>2</v>
      </c>
      <c r="AG23" s="4">
        <v>14.558999999999999</v>
      </c>
      <c r="AH23" s="4">
        <v>357.92660100000001</v>
      </c>
      <c r="AI23" s="4">
        <v>9.4527140000000003</v>
      </c>
      <c r="AJ23" s="4">
        <v>137.379651</v>
      </c>
      <c r="AK23" s="4">
        <v>889</v>
      </c>
      <c r="AL23" s="4">
        <v>4</v>
      </c>
      <c r="AM23" s="4">
        <v>591</v>
      </c>
      <c r="AN23" s="4">
        <v>106</v>
      </c>
      <c r="AO23" s="4">
        <v>13.981242999999999</v>
      </c>
      <c r="AP23" s="4">
        <v>2608.8000000000002</v>
      </c>
      <c r="AQ23" s="4">
        <v>247.7</v>
      </c>
      <c r="AR23" s="4">
        <v>128</v>
      </c>
      <c r="AS23" s="4">
        <v>52604</v>
      </c>
      <c r="AT23" s="4">
        <v>0.08</v>
      </c>
      <c r="AU23" s="4">
        <v>11.81</v>
      </c>
      <c r="AV23" s="4">
        <v>40691</v>
      </c>
      <c r="AW23" s="4">
        <v>0</v>
      </c>
      <c r="AX23" s="4">
        <v>0.55000000000000004</v>
      </c>
      <c r="AY23">
        <v>0.83416666666666661</v>
      </c>
      <c r="AZ23" t="s">
        <v>67</v>
      </c>
      <c r="BA23" t="s">
        <v>200</v>
      </c>
      <c r="BB23">
        <v>2</v>
      </c>
      <c r="BC23" t="s">
        <v>207</v>
      </c>
      <c r="BD23">
        <v>14</v>
      </c>
      <c r="BE23">
        <v>52928.502</v>
      </c>
      <c r="BF23">
        <v>9.9183309589982352E-2</v>
      </c>
      <c r="BG23">
        <v>8.2735410749643606E-2</v>
      </c>
      <c r="BH23">
        <v>201382.63999999998</v>
      </c>
      <c r="BI23">
        <v>2.6067907342956671E-2</v>
      </c>
      <c r="BJ23">
        <v>2.174497937524969E-2</v>
      </c>
      <c r="BK23">
        <v>1</v>
      </c>
      <c r="BL23" t="s">
        <v>68</v>
      </c>
      <c r="BM23">
        <v>-2</v>
      </c>
      <c r="BN23" t="s">
        <v>515</v>
      </c>
    </row>
    <row r="24" spans="1:66" x14ac:dyDescent="0.25">
      <c r="A24" s="143" t="str">
        <f t="shared" si="36"/>
        <v>부성여객</v>
      </c>
      <c r="B24" s="143" t="str">
        <f t="shared" si="37"/>
        <v>36</v>
      </c>
      <c r="C24" s="144" t="str">
        <f t="shared" si="38"/>
        <v>70바2012</v>
      </c>
      <c r="D24" s="118" t="str">
        <f t="shared" si="39"/>
        <v>대형</v>
      </c>
      <c r="E24" s="114" t="str">
        <f t="shared" si="40"/>
        <v>D</v>
      </c>
      <c r="F24" s="164">
        <f t="shared" si="41"/>
        <v>0.89949999999999997</v>
      </c>
      <c r="G24" s="165">
        <f t="shared" si="42"/>
        <v>1.7989999999999999</v>
      </c>
      <c r="H24" s="166">
        <f t="shared" si="43"/>
        <v>2</v>
      </c>
      <c r="I24" s="167">
        <f t="shared" si="44"/>
        <v>4995.5330000000004</v>
      </c>
      <c r="J24" s="168">
        <f t="shared" si="45"/>
        <v>2.5741068216752039E-2</v>
      </c>
      <c r="K24" s="168">
        <f t="shared" si="46"/>
        <v>0.34465406516619285</v>
      </c>
      <c r="L24" s="168">
        <f t="shared" si="47"/>
        <v>0.1857659633116226</v>
      </c>
      <c r="M24" s="169">
        <f t="shared" si="48"/>
        <v>15.474</v>
      </c>
      <c r="N24" s="170">
        <f t="shared" si="49"/>
        <v>0.02</v>
      </c>
      <c r="O24" s="170">
        <f t="shared" si="50"/>
        <v>4.1639999999999997</v>
      </c>
      <c r="P24" s="171">
        <f t="shared" si="51"/>
        <v>2.8366666666666664</v>
      </c>
      <c r="Q24" s="172">
        <f t="shared" si="52"/>
        <v>105</v>
      </c>
      <c r="R24" s="173">
        <f t="shared" si="53"/>
        <v>24.495070350009861</v>
      </c>
      <c r="S24" s="145">
        <f t="shared" si="54"/>
        <v>1</v>
      </c>
      <c r="T24" s="145">
        <f t="shared" si="55"/>
        <v>208</v>
      </c>
      <c r="U24" t="s">
        <v>120</v>
      </c>
      <c r="V24" t="s">
        <v>122</v>
      </c>
      <c r="W24" t="s">
        <v>120</v>
      </c>
      <c r="X24" s="4" t="s">
        <v>122</v>
      </c>
      <c r="Y24" s="4" t="s">
        <v>231</v>
      </c>
      <c r="Z24" s="4" t="s">
        <v>194</v>
      </c>
      <c r="AA24" s="4" t="s">
        <v>48</v>
      </c>
      <c r="AB24" s="4">
        <v>512</v>
      </c>
      <c r="AC24" s="4">
        <v>4995.5330000000004</v>
      </c>
      <c r="AD24" s="4">
        <v>2777.3150000000001</v>
      </c>
      <c r="AE24" s="4">
        <v>1.7989999999999999</v>
      </c>
      <c r="AF24" s="4">
        <v>2</v>
      </c>
      <c r="AG24" s="4">
        <v>15.474</v>
      </c>
      <c r="AH24" s="4">
        <v>323.91798699999998</v>
      </c>
      <c r="AI24" s="4">
        <v>8.3379949999999994</v>
      </c>
      <c r="AJ24" s="4">
        <v>111.639651</v>
      </c>
      <c r="AK24" s="4">
        <v>928</v>
      </c>
      <c r="AL24" s="4">
        <v>1</v>
      </c>
      <c r="AM24" s="4">
        <v>208</v>
      </c>
      <c r="AN24" s="4">
        <v>105</v>
      </c>
      <c r="AO24" s="4">
        <v>15.422215</v>
      </c>
      <c r="AP24" s="4">
        <v>3137.9</v>
      </c>
      <c r="AQ24" s="4">
        <v>170.2</v>
      </c>
      <c r="AR24" s="4">
        <v>65</v>
      </c>
      <c r="AS24" s="4">
        <v>18845</v>
      </c>
      <c r="AT24" s="4">
        <v>0.02</v>
      </c>
      <c r="AU24" s="4">
        <v>4.1639999999999997</v>
      </c>
      <c r="AV24" s="4">
        <v>40044</v>
      </c>
      <c r="AW24" s="4">
        <v>0</v>
      </c>
      <c r="AX24" s="4">
        <v>0.55000000000000004</v>
      </c>
      <c r="AY24">
        <v>0.80565217391304356</v>
      </c>
      <c r="AZ24" t="s">
        <v>67</v>
      </c>
      <c r="BA24" t="s">
        <v>200</v>
      </c>
      <c r="BB24">
        <v>3</v>
      </c>
      <c r="BC24" t="s">
        <v>528</v>
      </c>
      <c r="BD24">
        <v>11</v>
      </c>
      <c r="BE24">
        <v>52928.502</v>
      </c>
      <c r="BF24">
        <v>5.5516874443187529E-2</v>
      </c>
      <c r="BG24">
        <v>4.4727290584011523E-2</v>
      </c>
      <c r="BH24">
        <v>201382.63999999998</v>
      </c>
      <c r="BI24">
        <v>1.4591252751478481E-2</v>
      </c>
      <c r="BJ24">
        <v>1.1755474499343317E-2</v>
      </c>
      <c r="BK24">
        <v>1</v>
      </c>
      <c r="BL24" t="s">
        <v>69</v>
      </c>
      <c r="BM24">
        <v>-1</v>
      </c>
      <c r="BN24" t="s">
        <v>515</v>
      </c>
    </row>
    <row r="25" spans="1:66" x14ac:dyDescent="0.25">
      <c r="A25" s="146" t="str">
        <f t="shared" si="36"/>
        <v>부성여객</v>
      </c>
      <c r="B25" s="146" t="str">
        <f t="shared" si="37"/>
        <v>36</v>
      </c>
      <c r="C25" s="147" t="str">
        <f t="shared" si="38"/>
        <v>70바2036</v>
      </c>
      <c r="D25" s="135" t="str">
        <f t="shared" si="39"/>
        <v>저상</v>
      </c>
      <c r="E25" s="131" t="str">
        <f t="shared" si="40"/>
        <v>F</v>
      </c>
      <c r="F25" s="154">
        <f t="shared" si="41"/>
        <v>1.3968421052631579</v>
      </c>
      <c r="G25" s="155">
        <f t="shared" si="42"/>
        <v>2.6539999999999999</v>
      </c>
      <c r="H25" s="156">
        <f t="shared" si="43"/>
        <v>1.9</v>
      </c>
      <c r="I25" s="157">
        <f t="shared" si="44"/>
        <v>2829.9360000000001</v>
      </c>
      <c r="J25" s="158">
        <f t="shared" si="45"/>
        <v>3.3433852534481542E-2</v>
      </c>
      <c r="K25" s="158">
        <f t="shared" si="46"/>
        <v>9.9202839338063967E-2</v>
      </c>
      <c r="L25" s="158">
        <f t="shared" si="47"/>
        <v>0.12226424908549167</v>
      </c>
      <c r="M25" s="159">
        <f t="shared" si="48"/>
        <v>7.4770000000000003</v>
      </c>
      <c r="N25" s="160">
        <f t="shared" si="49"/>
        <v>7.0999999999999994E-2</v>
      </c>
      <c r="O25" s="160">
        <f t="shared" si="50"/>
        <v>1.5189999999999999</v>
      </c>
      <c r="P25" s="161">
        <f t="shared" si="51"/>
        <v>1.1716666666666666</v>
      </c>
      <c r="Q25" s="162">
        <f t="shared" si="52"/>
        <v>92</v>
      </c>
      <c r="R25" s="163">
        <f t="shared" si="53"/>
        <v>25.611756290066054</v>
      </c>
      <c r="S25" s="148">
        <f t="shared" si="54"/>
        <v>2</v>
      </c>
      <c r="T25" s="148">
        <f t="shared" si="55"/>
        <v>43</v>
      </c>
      <c r="U25" t="s">
        <v>120</v>
      </c>
      <c r="V25" t="s">
        <v>122</v>
      </c>
      <c r="W25" t="s">
        <v>120</v>
      </c>
      <c r="X25" s="4" t="s">
        <v>122</v>
      </c>
      <c r="Y25" s="4" t="s">
        <v>234</v>
      </c>
      <c r="Z25" s="4" t="s">
        <v>195</v>
      </c>
      <c r="AA25" s="4" t="s">
        <v>48</v>
      </c>
      <c r="AB25" s="4">
        <v>512</v>
      </c>
      <c r="AC25" s="4">
        <v>2829.9360000000001</v>
      </c>
      <c r="AD25" s="4">
        <v>1066.421</v>
      </c>
      <c r="AE25" s="4">
        <v>2.6539999999999999</v>
      </c>
      <c r="AF25" s="4">
        <v>1.9</v>
      </c>
      <c r="AG25" s="4">
        <v>7.4770000000000003</v>
      </c>
      <c r="AH25" s="4">
        <v>127.390255</v>
      </c>
      <c r="AI25" s="4">
        <v>4.2591469999999996</v>
      </c>
      <c r="AJ25" s="4">
        <v>12.637475</v>
      </c>
      <c r="AK25" s="4">
        <v>346</v>
      </c>
      <c r="AL25" s="4">
        <v>2</v>
      </c>
      <c r="AM25" s="4">
        <v>43</v>
      </c>
      <c r="AN25" s="4">
        <v>92</v>
      </c>
      <c r="AO25" s="4">
        <v>22.214697000000001</v>
      </c>
      <c r="AP25" s="4">
        <v>1217.4000000000001</v>
      </c>
      <c r="AQ25" s="4">
        <v>70.3</v>
      </c>
      <c r="AR25" s="4">
        <v>24</v>
      </c>
      <c r="AS25" s="4">
        <v>9795</v>
      </c>
      <c r="AT25" s="4">
        <v>7.0999999999999994E-2</v>
      </c>
      <c r="AU25" s="4">
        <v>1.5189999999999999</v>
      </c>
      <c r="AV25" s="4">
        <v>16622</v>
      </c>
      <c r="AW25" s="4">
        <v>0</v>
      </c>
      <c r="AX25" s="4">
        <v>0.5</v>
      </c>
      <c r="AY25">
        <v>0.79434782608695653</v>
      </c>
      <c r="AZ25" t="s">
        <v>70</v>
      </c>
      <c r="BA25" t="s">
        <v>200</v>
      </c>
      <c r="BB25">
        <v>2</v>
      </c>
      <c r="BC25" t="s">
        <v>219</v>
      </c>
      <c r="BD25">
        <v>7</v>
      </c>
      <c r="BE25">
        <v>52928.502</v>
      </c>
      <c r="BF25">
        <v>6.2116362182326641E-2</v>
      </c>
      <c r="BG25">
        <v>4.9341997263961206E-2</v>
      </c>
      <c r="BH25">
        <v>201382.63999999998</v>
      </c>
      <c r="BI25">
        <v>1.6325766709583311E-2</v>
      </c>
      <c r="BJ25">
        <v>1.2968337294960308E-2</v>
      </c>
      <c r="BK25">
        <v>1</v>
      </c>
      <c r="BL25" t="s">
        <v>69</v>
      </c>
      <c r="BM25">
        <v>-2</v>
      </c>
      <c r="BN25" t="s">
        <v>515</v>
      </c>
    </row>
    <row r="26" spans="1:66" x14ac:dyDescent="0.25">
      <c r="A26" s="143" t="str">
        <f t="shared" si="36"/>
        <v>부성여객</v>
      </c>
      <c r="B26" s="143" t="str">
        <f t="shared" si="37"/>
        <v>36</v>
      </c>
      <c r="C26" s="144" t="str">
        <f t="shared" si="38"/>
        <v>70바2044</v>
      </c>
      <c r="D26" s="118" t="str">
        <f t="shared" si="39"/>
        <v>저상</v>
      </c>
      <c r="E26" s="114" t="str">
        <f t="shared" si="40"/>
        <v>B</v>
      </c>
      <c r="F26" s="164">
        <f t="shared" si="41"/>
        <v>0.98944444444444435</v>
      </c>
      <c r="G26" s="165">
        <f t="shared" si="42"/>
        <v>1.7809999999999999</v>
      </c>
      <c r="H26" s="166">
        <f t="shared" si="43"/>
        <v>1.8</v>
      </c>
      <c r="I26" s="167">
        <f t="shared" si="44"/>
        <v>1951.3679999999999</v>
      </c>
      <c r="J26" s="168">
        <f t="shared" si="45"/>
        <v>2.3701682157179806E-2</v>
      </c>
      <c r="K26" s="168">
        <f t="shared" si="46"/>
        <v>0.3097557416595742</v>
      </c>
      <c r="L26" s="168">
        <f t="shared" si="47"/>
        <v>0.2285576067661251</v>
      </c>
      <c r="M26" s="169">
        <f t="shared" si="48"/>
        <v>17.805</v>
      </c>
      <c r="N26" s="170">
        <f t="shared" si="49"/>
        <v>0.51200000000000001</v>
      </c>
      <c r="O26" s="170">
        <f t="shared" si="50"/>
        <v>16.143000000000001</v>
      </c>
      <c r="P26" s="171">
        <f t="shared" si="51"/>
        <v>24.928333333333335</v>
      </c>
      <c r="Q26" s="172">
        <f t="shared" si="52"/>
        <v>93</v>
      </c>
      <c r="R26" s="173">
        <f t="shared" si="53"/>
        <v>28.319104977381272</v>
      </c>
      <c r="S26" s="145">
        <f t="shared" si="54"/>
        <v>10</v>
      </c>
      <c r="T26" s="145">
        <f t="shared" si="55"/>
        <v>315</v>
      </c>
      <c r="U26" t="s">
        <v>120</v>
      </c>
      <c r="V26" t="s">
        <v>122</v>
      </c>
      <c r="W26" t="s">
        <v>120</v>
      </c>
      <c r="X26" s="4" t="s">
        <v>122</v>
      </c>
      <c r="Y26" s="4" t="s">
        <v>236</v>
      </c>
      <c r="Z26" s="4" t="s">
        <v>195</v>
      </c>
      <c r="AA26" s="4" t="s">
        <v>48</v>
      </c>
      <c r="AB26" s="4">
        <v>512</v>
      </c>
      <c r="AC26" s="4">
        <v>1951.3679999999999</v>
      </c>
      <c r="AD26" s="4">
        <v>1095.857</v>
      </c>
      <c r="AE26" s="4">
        <v>1.7809999999999999</v>
      </c>
      <c r="AF26" s="4">
        <v>1.8</v>
      </c>
      <c r="AG26" s="4">
        <v>17.805</v>
      </c>
      <c r="AH26" s="4">
        <v>103.378865</v>
      </c>
      <c r="AI26" s="4">
        <v>2.450253</v>
      </c>
      <c r="AJ26" s="4">
        <v>32.022196999999998</v>
      </c>
      <c r="AK26" s="4">
        <v>446</v>
      </c>
      <c r="AL26" s="4">
        <v>10</v>
      </c>
      <c r="AM26" s="4">
        <v>315</v>
      </c>
      <c r="AN26" s="4">
        <v>93</v>
      </c>
      <c r="AO26" s="4">
        <v>18.875889000000001</v>
      </c>
      <c r="AP26" s="4">
        <v>4584.8</v>
      </c>
      <c r="AQ26" s="4">
        <v>1495.7</v>
      </c>
      <c r="AR26" s="4">
        <v>37</v>
      </c>
      <c r="AS26" s="4">
        <v>7647</v>
      </c>
      <c r="AT26" s="4">
        <v>0.51200000000000001</v>
      </c>
      <c r="AU26" s="4">
        <v>16.143000000000001</v>
      </c>
      <c r="AV26" s="4">
        <v>16518</v>
      </c>
      <c r="AW26" s="4">
        <v>0</v>
      </c>
      <c r="AX26" s="4">
        <v>0.52</v>
      </c>
      <c r="AY26">
        <v>0.94222222222222218</v>
      </c>
      <c r="AZ26" t="s">
        <v>68</v>
      </c>
      <c r="BA26" t="s">
        <v>200</v>
      </c>
      <c r="BB26">
        <v>2</v>
      </c>
      <c r="BC26" t="s">
        <v>529</v>
      </c>
      <c r="BD26">
        <v>8</v>
      </c>
      <c r="BE26">
        <v>52928.502</v>
      </c>
      <c r="BF26">
        <v>1.2565970599356845E-2</v>
      </c>
      <c r="BG26">
        <v>1.1839936742505115E-2</v>
      </c>
      <c r="BH26">
        <v>201382.63999999998</v>
      </c>
      <c r="BI26">
        <v>3.3026580642700879E-3</v>
      </c>
      <c r="BJ26">
        <v>3.1118378205567052E-3</v>
      </c>
      <c r="BK26">
        <v>1</v>
      </c>
      <c r="BL26" t="s">
        <v>68</v>
      </c>
      <c r="BM26">
        <v>0</v>
      </c>
      <c r="BN26" t="s">
        <v>524</v>
      </c>
    </row>
    <row r="27" spans="1:66" x14ac:dyDescent="0.25">
      <c r="A27" s="146" t="str">
        <f t="shared" si="36"/>
        <v>부성여객</v>
      </c>
      <c r="B27" s="146" t="str">
        <f t="shared" si="37"/>
        <v>36</v>
      </c>
      <c r="C27" s="147" t="str">
        <f t="shared" si="38"/>
        <v>70바2046</v>
      </c>
      <c r="D27" s="135" t="str">
        <f t="shared" si="39"/>
        <v>대형</v>
      </c>
      <c r="E27" s="131" t="str">
        <f t="shared" si="40"/>
        <v>S</v>
      </c>
      <c r="F27" s="154">
        <f t="shared" si="41"/>
        <v>0.93789473684210534</v>
      </c>
      <c r="G27" s="155">
        <f t="shared" si="42"/>
        <v>1.782</v>
      </c>
      <c r="H27" s="156">
        <f t="shared" si="43"/>
        <v>1.9</v>
      </c>
      <c r="I27" s="157">
        <f t="shared" si="44"/>
        <v>3659.78</v>
      </c>
      <c r="J27" s="158">
        <f t="shared" si="45"/>
        <v>3.690206878881909E-2</v>
      </c>
      <c r="K27" s="158">
        <f t="shared" si="46"/>
        <v>0.3506496947089433</v>
      </c>
      <c r="L27" s="158">
        <f t="shared" si="47"/>
        <v>0.18334435403220958</v>
      </c>
      <c r="M27" s="159">
        <f t="shared" si="48"/>
        <v>14.068</v>
      </c>
      <c r="N27" s="160">
        <f t="shared" si="49"/>
        <v>5.5E-2</v>
      </c>
      <c r="O27" s="160">
        <f t="shared" si="50"/>
        <v>12.569000000000001</v>
      </c>
      <c r="P27" s="161">
        <f t="shared" si="51"/>
        <v>7.6533333333333333</v>
      </c>
      <c r="Q27" s="162">
        <f t="shared" si="52"/>
        <v>106</v>
      </c>
      <c r="R27" s="163">
        <f t="shared" si="53"/>
        <v>25.033301251160946</v>
      </c>
      <c r="S27" s="148">
        <f t="shared" si="54"/>
        <v>2</v>
      </c>
      <c r="T27" s="148">
        <f t="shared" si="55"/>
        <v>460</v>
      </c>
      <c r="U27" t="s">
        <v>120</v>
      </c>
      <c r="V27" t="s">
        <v>122</v>
      </c>
      <c r="W27" t="s">
        <v>120</v>
      </c>
      <c r="X27" s="4" t="s">
        <v>122</v>
      </c>
      <c r="Y27" s="4" t="s">
        <v>237</v>
      </c>
      <c r="Z27" s="4" t="s">
        <v>194</v>
      </c>
      <c r="AA27" s="4" t="s">
        <v>48</v>
      </c>
      <c r="AB27" s="4">
        <v>512</v>
      </c>
      <c r="AC27" s="4">
        <v>3659.78</v>
      </c>
      <c r="AD27" s="4">
        <v>2053.3739999999998</v>
      </c>
      <c r="AE27" s="4">
        <v>1.782</v>
      </c>
      <c r="AF27" s="4">
        <v>1.9</v>
      </c>
      <c r="AG27" s="4">
        <v>14.068</v>
      </c>
      <c r="AH27" s="4">
        <v>238.70827</v>
      </c>
      <c r="AI27" s="4">
        <v>8.8088289999999994</v>
      </c>
      <c r="AJ27" s="4">
        <v>83.702982000000006</v>
      </c>
      <c r="AK27" s="4">
        <v>671</v>
      </c>
      <c r="AL27" s="4">
        <v>2</v>
      </c>
      <c r="AM27" s="4">
        <v>460</v>
      </c>
      <c r="AN27" s="4">
        <v>106</v>
      </c>
      <c r="AO27" s="4">
        <v>15.331600999999999</v>
      </c>
      <c r="AP27" s="4">
        <v>3348</v>
      </c>
      <c r="AQ27" s="4">
        <v>459.2</v>
      </c>
      <c r="AR27" s="4">
        <v>59</v>
      </c>
      <c r="AS27" s="4">
        <v>17393</v>
      </c>
      <c r="AT27" s="4">
        <v>5.5E-2</v>
      </c>
      <c r="AU27" s="4">
        <v>12.569000000000001</v>
      </c>
      <c r="AV27" s="4">
        <v>30133</v>
      </c>
      <c r="AW27" s="4">
        <v>0</v>
      </c>
      <c r="AX27" s="4">
        <v>0.5</v>
      </c>
      <c r="AY27">
        <v>1.0005555555555554</v>
      </c>
      <c r="AZ27" t="s">
        <v>71</v>
      </c>
      <c r="BA27" t="s">
        <v>224</v>
      </c>
      <c r="BB27">
        <v>5</v>
      </c>
      <c r="BC27" t="s">
        <v>530</v>
      </c>
      <c r="BD27">
        <v>13</v>
      </c>
      <c r="BE27">
        <v>100857.45999999999</v>
      </c>
      <c r="BF27">
        <v>4.7272130390751468E-2</v>
      </c>
      <c r="BG27">
        <v>4.7298392685412992E-2</v>
      </c>
      <c r="BH27">
        <v>201382.63999999998</v>
      </c>
      <c r="BI27">
        <v>2.3675064543795834E-2</v>
      </c>
      <c r="BJ27">
        <v>2.3688217357431273E-2</v>
      </c>
      <c r="BK27">
        <v>1</v>
      </c>
      <c r="BL27" t="s">
        <v>71</v>
      </c>
      <c r="BM27">
        <v>0</v>
      </c>
      <c r="BN27" t="s">
        <v>524</v>
      </c>
    </row>
    <row r="28" spans="1:66" x14ac:dyDescent="0.25">
      <c r="A28" s="143" t="str">
        <f t="shared" si="36"/>
        <v>부성여객</v>
      </c>
      <c r="B28" s="143" t="str">
        <f t="shared" si="37"/>
        <v>36</v>
      </c>
      <c r="C28" s="144" t="str">
        <f t="shared" si="38"/>
        <v>70바2057</v>
      </c>
      <c r="D28" s="118" t="str">
        <f t="shared" si="39"/>
        <v>저상</v>
      </c>
      <c r="E28" s="114" t="str">
        <f t="shared" si="40"/>
        <v>A</v>
      </c>
      <c r="F28" s="164">
        <f t="shared" si="41"/>
        <v>1</v>
      </c>
      <c r="G28" s="165">
        <f t="shared" si="42"/>
        <v>1.8</v>
      </c>
      <c r="H28" s="166">
        <f t="shared" si="43"/>
        <v>1.8</v>
      </c>
      <c r="I28" s="167">
        <f t="shared" si="44"/>
        <v>926.21900000000005</v>
      </c>
      <c r="J28" s="168">
        <f t="shared" si="45"/>
        <v>0.10259008805371647</v>
      </c>
      <c r="K28" s="168">
        <f t="shared" si="46"/>
        <v>0.32270655828399164</v>
      </c>
      <c r="L28" s="168">
        <f t="shared" si="47"/>
        <v>0.19865712104804586</v>
      </c>
      <c r="M28" s="169">
        <f t="shared" si="48"/>
        <v>22.920999999999999</v>
      </c>
      <c r="N28" s="170">
        <f t="shared" si="49"/>
        <v>0.32400000000000001</v>
      </c>
      <c r="O28" s="170">
        <f t="shared" si="50"/>
        <v>22.672999999999998</v>
      </c>
      <c r="P28" s="171">
        <f t="shared" si="51"/>
        <v>9.9649999999999999</v>
      </c>
      <c r="Q28" s="172">
        <f t="shared" si="52"/>
        <v>93</v>
      </c>
      <c r="R28" s="173">
        <f t="shared" si="53"/>
        <v>35.197356520702861</v>
      </c>
      <c r="S28" s="145">
        <f t="shared" si="54"/>
        <v>3</v>
      </c>
      <c r="T28" s="145">
        <f t="shared" si="55"/>
        <v>210</v>
      </c>
      <c r="U28" t="s">
        <v>120</v>
      </c>
      <c r="V28" t="s">
        <v>122</v>
      </c>
      <c r="W28" t="s">
        <v>120</v>
      </c>
      <c r="X28" s="4" t="s">
        <v>122</v>
      </c>
      <c r="Y28" s="4" t="s">
        <v>239</v>
      </c>
      <c r="Z28" s="4" t="s">
        <v>195</v>
      </c>
      <c r="AA28" s="4" t="s">
        <v>48</v>
      </c>
      <c r="AB28" s="4">
        <v>512</v>
      </c>
      <c r="AC28" s="4">
        <v>926.21900000000005</v>
      </c>
      <c r="AD28" s="4">
        <v>514.65499999999997</v>
      </c>
      <c r="AE28" s="4">
        <v>1.8</v>
      </c>
      <c r="AF28" s="4">
        <v>1.8</v>
      </c>
      <c r="AG28" s="4">
        <v>22.920999999999999</v>
      </c>
      <c r="AH28" s="4">
        <v>45.788868000000001</v>
      </c>
      <c r="AI28" s="4">
        <v>4.6974840000000002</v>
      </c>
      <c r="AJ28" s="4">
        <v>14.776368</v>
      </c>
      <c r="AK28" s="4">
        <v>184</v>
      </c>
      <c r="AL28" s="4">
        <v>3</v>
      </c>
      <c r="AM28" s="4">
        <v>210</v>
      </c>
      <c r="AN28" s="4">
        <v>93</v>
      </c>
      <c r="AO28" s="4">
        <v>20.228038000000002</v>
      </c>
      <c r="AP28" s="4">
        <v>2266</v>
      </c>
      <c r="AQ28" s="4">
        <v>597.9</v>
      </c>
      <c r="AR28" s="4">
        <v>24</v>
      </c>
      <c r="AS28" s="4">
        <v>11216</v>
      </c>
      <c r="AT28" s="4">
        <v>0.32400000000000001</v>
      </c>
      <c r="AU28" s="4">
        <v>22.672999999999998</v>
      </c>
      <c r="AV28" s="4">
        <v>8258</v>
      </c>
      <c r="AW28" s="4">
        <v>0</v>
      </c>
      <c r="AX28" s="4">
        <v>0.51</v>
      </c>
      <c r="AY28">
        <v>0.98555555555555552</v>
      </c>
      <c r="AZ28" t="s">
        <v>66</v>
      </c>
      <c r="BA28" t="s">
        <v>224</v>
      </c>
      <c r="BB28">
        <v>2</v>
      </c>
      <c r="BC28" t="s">
        <v>531</v>
      </c>
      <c r="BD28">
        <v>10</v>
      </c>
      <c r="BE28">
        <v>100857.45999999999</v>
      </c>
      <c r="BF28">
        <v>2.1760879165507441E-2</v>
      </c>
      <c r="BG28">
        <v>2.1446555355339E-2</v>
      </c>
      <c r="BH28">
        <v>201382.63999999998</v>
      </c>
      <c r="BI28">
        <v>1.0898392234802365E-2</v>
      </c>
      <c r="BJ28">
        <v>1.0740971013632998E-2</v>
      </c>
      <c r="BK28">
        <v>1</v>
      </c>
      <c r="BL28" t="s">
        <v>66</v>
      </c>
      <c r="BM28">
        <v>0</v>
      </c>
      <c r="BN28" t="s">
        <v>524</v>
      </c>
    </row>
    <row r="29" spans="1:66" x14ac:dyDescent="0.25">
      <c r="A29" s="146" t="str">
        <f t="shared" si="36"/>
        <v>부성여객</v>
      </c>
      <c r="B29" s="146" t="str">
        <f t="shared" si="37"/>
        <v>36</v>
      </c>
      <c r="C29" s="147" t="str">
        <f t="shared" si="38"/>
        <v>70바2058</v>
      </c>
      <c r="D29" s="135" t="str">
        <f t="shared" si="39"/>
        <v>저상</v>
      </c>
      <c r="E29" s="131" t="str">
        <f t="shared" si="40"/>
        <v>A</v>
      </c>
      <c r="F29" s="154">
        <f t="shared" si="41"/>
        <v>1.0747058823529412</v>
      </c>
      <c r="G29" s="155">
        <f t="shared" si="42"/>
        <v>1.827</v>
      </c>
      <c r="H29" s="156">
        <f t="shared" si="43"/>
        <v>1.7</v>
      </c>
      <c r="I29" s="157">
        <f t="shared" si="44"/>
        <v>1357.0650000000001</v>
      </c>
      <c r="J29" s="158">
        <f t="shared" si="45"/>
        <v>2.2629718873947754E-2</v>
      </c>
      <c r="K29" s="158">
        <f t="shared" si="46"/>
        <v>0.29782858108858384</v>
      </c>
      <c r="L29" s="158">
        <f t="shared" si="47"/>
        <v>0.22548662002188546</v>
      </c>
      <c r="M29" s="159">
        <f t="shared" si="48"/>
        <v>16.452000000000002</v>
      </c>
      <c r="N29" s="160">
        <f t="shared" si="49"/>
        <v>0</v>
      </c>
      <c r="O29" s="160">
        <f t="shared" si="50"/>
        <v>6.0419999999999998</v>
      </c>
      <c r="P29" s="161">
        <f t="shared" si="51"/>
        <v>6.2166666666666668</v>
      </c>
      <c r="Q29" s="162">
        <f t="shared" si="52"/>
        <v>93</v>
      </c>
      <c r="R29" s="163">
        <f t="shared" si="53"/>
        <v>28.002514534249389</v>
      </c>
      <c r="S29" s="148">
        <f t="shared" si="54"/>
        <v>0</v>
      </c>
      <c r="T29" s="148">
        <f t="shared" si="55"/>
        <v>82</v>
      </c>
      <c r="U29" t="s">
        <v>120</v>
      </c>
      <c r="V29" t="s">
        <v>122</v>
      </c>
      <c r="W29" t="s">
        <v>120</v>
      </c>
      <c r="X29" s="4" t="s">
        <v>122</v>
      </c>
      <c r="Y29" s="4" t="s">
        <v>240</v>
      </c>
      <c r="Z29" s="4" t="s">
        <v>195</v>
      </c>
      <c r="AA29" s="4" t="s">
        <v>48</v>
      </c>
      <c r="AB29" s="4">
        <v>512</v>
      </c>
      <c r="AC29" s="4">
        <v>1357.0650000000001</v>
      </c>
      <c r="AD29" s="4">
        <v>742.89700000000005</v>
      </c>
      <c r="AE29" s="4">
        <v>1.827</v>
      </c>
      <c r="AF29" s="4">
        <v>1.7</v>
      </c>
      <c r="AG29" s="4">
        <v>16.452000000000002</v>
      </c>
      <c r="AH29" s="4">
        <v>71.316086999999996</v>
      </c>
      <c r="AI29" s="4">
        <v>1.613863</v>
      </c>
      <c r="AJ29" s="4">
        <v>21.239968999999999</v>
      </c>
      <c r="AK29" s="4">
        <v>306</v>
      </c>
      <c r="AL29" s="4">
        <v>0</v>
      </c>
      <c r="AM29" s="4">
        <v>82</v>
      </c>
      <c r="AN29" s="4">
        <v>93</v>
      </c>
      <c r="AO29" s="4">
        <v>19.028876</v>
      </c>
      <c r="AP29" s="4">
        <v>2221.1999999999998</v>
      </c>
      <c r="AQ29" s="4">
        <v>373</v>
      </c>
      <c r="AR29" s="4">
        <v>10</v>
      </c>
      <c r="AS29" s="4">
        <v>2236</v>
      </c>
      <c r="AT29" s="4">
        <v>0</v>
      </c>
      <c r="AU29" s="4">
        <v>6.0419999999999998</v>
      </c>
      <c r="AV29" s="4">
        <v>11403</v>
      </c>
      <c r="AW29" s="4">
        <v>0</v>
      </c>
      <c r="AX29" s="4">
        <v>0.51</v>
      </c>
      <c r="AY29">
        <v>0.96050000000000002</v>
      </c>
      <c r="AZ29" t="s">
        <v>66</v>
      </c>
      <c r="BA29" t="s">
        <v>224</v>
      </c>
      <c r="BB29">
        <v>7</v>
      </c>
      <c r="BC29" t="s">
        <v>532</v>
      </c>
      <c r="BD29">
        <v>16</v>
      </c>
      <c r="BE29">
        <v>100857.45999999999</v>
      </c>
      <c r="BF29">
        <v>3.3263260843570723E-2</v>
      </c>
      <c r="BG29">
        <v>3.1949362040249681E-2</v>
      </c>
      <c r="BH29">
        <v>201382.63999999998</v>
      </c>
      <c r="BI29">
        <v>1.6659072499993047E-2</v>
      </c>
      <c r="BJ29">
        <v>1.6001039136243324E-2</v>
      </c>
      <c r="BK29">
        <v>1</v>
      </c>
      <c r="BL29" t="s">
        <v>68</v>
      </c>
      <c r="BM29">
        <v>1</v>
      </c>
      <c r="BN29" t="s">
        <v>533</v>
      </c>
    </row>
    <row r="30" spans="1:66" x14ac:dyDescent="0.25">
      <c r="A30" s="143" t="str">
        <f t="shared" si="36"/>
        <v>부성여객</v>
      </c>
      <c r="B30" s="143" t="str">
        <f t="shared" si="37"/>
        <v>36</v>
      </c>
      <c r="C30" s="144" t="str">
        <f t="shared" si="38"/>
        <v>70바2062</v>
      </c>
      <c r="D30" s="118" t="str">
        <f t="shared" si="39"/>
        <v>하이</v>
      </c>
      <c r="E30" s="114" t="str">
        <f t="shared" si="40"/>
        <v>A</v>
      </c>
      <c r="F30" s="164">
        <f t="shared" si="41"/>
        <v>0.79545454545454541</v>
      </c>
      <c r="G30" s="165">
        <f t="shared" si="42"/>
        <v>1.75</v>
      </c>
      <c r="H30" s="166">
        <f t="shared" si="43"/>
        <v>2.2000000000000002</v>
      </c>
      <c r="I30" s="167">
        <f t="shared" si="44"/>
        <v>1787.614</v>
      </c>
      <c r="J30" s="168">
        <f t="shared" si="45"/>
        <v>3.7939459771269994E-2</v>
      </c>
      <c r="K30" s="168">
        <f t="shared" si="46"/>
        <v>0.33445088776975607</v>
      </c>
      <c r="L30" s="168">
        <f t="shared" si="47"/>
        <v>0.13817300602926583</v>
      </c>
      <c r="M30" s="169">
        <f t="shared" si="48"/>
        <v>16.725999999999999</v>
      </c>
      <c r="N30" s="170">
        <f t="shared" si="49"/>
        <v>0</v>
      </c>
      <c r="O30" s="170">
        <f t="shared" si="50"/>
        <v>4.4189999999999996</v>
      </c>
      <c r="P30" s="171">
        <f t="shared" si="51"/>
        <v>4.9133333333333331</v>
      </c>
      <c r="Q30" s="172">
        <f t="shared" si="52"/>
        <v>93</v>
      </c>
      <c r="R30" s="173">
        <f t="shared" si="53"/>
        <v>25.624366500339416</v>
      </c>
      <c r="S30" s="145">
        <f t="shared" si="54"/>
        <v>0</v>
      </c>
      <c r="T30" s="145">
        <f t="shared" si="55"/>
        <v>79</v>
      </c>
      <c r="U30" t="s">
        <v>120</v>
      </c>
      <c r="V30" t="s">
        <v>122</v>
      </c>
      <c r="W30" t="s">
        <v>120</v>
      </c>
      <c r="X30" s="4" t="s">
        <v>122</v>
      </c>
      <c r="Y30" s="4" t="s">
        <v>242</v>
      </c>
      <c r="Z30" s="4" t="s">
        <v>196</v>
      </c>
      <c r="AA30" s="4" t="s">
        <v>197</v>
      </c>
      <c r="AB30" s="4">
        <v>512</v>
      </c>
      <c r="AC30" s="4">
        <v>1787.614</v>
      </c>
      <c r="AD30" s="4">
        <v>1021.625</v>
      </c>
      <c r="AE30" s="4">
        <v>1.75</v>
      </c>
      <c r="AF30" s="4">
        <v>2.2000000000000002</v>
      </c>
      <c r="AG30" s="4">
        <v>16.725999999999999</v>
      </c>
      <c r="AH30" s="4">
        <v>111.15551000000001</v>
      </c>
      <c r="AI30" s="4">
        <v>4.2171799999999999</v>
      </c>
      <c r="AJ30" s="4">
        <v>37.176059000000002</v>
      </c>
      <c r="AK30" s="4">
        <v>247</v>
      </c>
      <c r="AL30" s="4">
        <v>0</v>
      </c>
      <c r="AM30" s="4">
        <v>79</v>
      </c>
      <c r="AN30" s="4">
        <v>93</v>
      </c>
      <c r="AO30" s="4">
        <v>16.082098999999999</v>
      </c>
      <c r="AP30" s="4">
        <v>1856.1</v>
      </c>
      <c r="AQ30" s="4">
        <v>294.8</v>
      </c>
      <c r="AR30" s="4">
        <v>31</v>
      </c>
      <c r="AS30" s="4">
        <v>10312</v>
      </c>
      <c r="AT30" s="4">
        <v>0</v>
      </c>
      <c r="AU30" s="4">
        <v>4.4189999999999996</v>
      </c>
      <c r="AV30" s="4">
        <v>15568</v>
      </c>
      <c r="AW30" s="4">
        <v>0</v>
      </c>
      <c r="AX30" s="4">
        <v>0.54</v>
      </c>
      <c r="AY30">
        <v>0.99299999999999999</v>
      </c>
      <c r="AZ30" t="s">
        <v>66</v>
      </c>
      <c r="BA30" t="s">
        <v>224</v>
      </c>
      <c r="BB30">
        <v>1</v>
      </c>
      <c r="BC30" t="s">
        <v>230</v>
      </c>
      <c r="BD30">
        <v>14</v>
      </c>
      <c r="BE30">
        <v>100857.45999999999</v>
      </c>
      <c r="BF30">
        <v>4.8107814731800709E-2</v>
      </c>
      <c r="BG30">
        <v>4.7771060028678106E-2</v>
      </c>
      <c r="BH30">
        <v>201382.63999999998</v>
      </c>
      <c r="BI30">
        <v>2.40935961510883E-2</v>
      </c>
      <c r="BJ30">
        <v>2.3924940978030683E-2</v>
      </c>
      <c r="BK30">
        <v>1</v>
      </c>
      <c r="BL30" t="s">
        <v>71</v>
      </c>
      <c r="BM30">
        <v>-1</v>
      </c>
      <c r="BN30" t="s">
        <v>515</v>
      </c>
    </row>
    <row r="31" spans="1:66" x14ac:dyDescent="0.25">
      <c r="A31" s="146" t="str">
        <f t="shared" si="36"/>
        <v>부성여객</v>
      </c>
      <c r="B31" s="146" t="str">
        <f t="shared" si="37"/>
        <v>36</v>
      </c>
      <c r="C31" s="147" t="str">
        <f t="shared" si="38"/>
        <v>70바2064</v>
      </c>
      <c r="D31" s="135" t="str">
        <f t="shared" si="39"/>
        <v>하이</v>
      </c>
      <c r="E31" s="131" t="str">
        <f t="shared" si="40"/>
        <v>B</v>
      </c>
      <c r="F31" s="154">
        <f t="shared" si="41"/>
        <v>0.78545454545454541</v>
      </c>
      <c r="G31" s="155">
        <f t="shared" si="42"/>
        <v>1.728</v>
      </c>
      <c r="H31" s="156">
        <f t="shared" si="43"/>
        <v>2.2000000000000002</v>
      </c>
      <c r="I31" s="157">
        <f t="shared" si="44"/>
        <v>1248.68</v>
      </c>
      <c r="J31" s="158">
        <f t="shared" si="45"/>
        <v>8.6304535673172866E-2</v>
      </c>
      <c r="K31" s="158">
        <f t="shared" si="46"/>
        <v>0.28571179965723531</v>
      </c>
      <c r="L31" s="158">
        <f t="shared" si="47"/>
        <v>0.15296152737290578</v>
      </c>
      <c r="M31" s="159">
        <f t="shared" si="48"/>
        <v>18.920000000000002</v>
      </c>
      <c r="N31" s="160">
        <f t="shared" si="49"/>
        <v>0.08</v>
      </c>
      <c r="O31" s="160">
        <f t="shared" si="50"/>
        <v>11.212</v>
      </c>
      <c r="P31" s="161">
        <f t="shared" si="51"/>
        <v>2.6066666666666669</v>
      </c>
      <c r="Q31" s="162">
        <f t="shared" si="52"/>
        <v>93</v>
      </c>
      <c r="R31" s="163">
        <f t="shared" si="53"/>
        <v>27.660156298889088</v>
      </c>
      <c r="S31" s="148">
        <f t="shared" si="54"/>
        <v>1</v>
      </c>
      <c r="T31" s="148">
        <f t="shared" si="55"/>
        <v>140</v>
      </c>
      <c r="U31" t="s">
        <v>120</v>
      </c>
      <c r="V31" t="s">
        <v>122</v>
      </c>
      <c r="W31" t="s">
        <v>120</v>
      </c>
      <c r="X31" s="4" t="s">
        <v>122</v>
      </c>
      <c r="Y31" s="4" t="s">
        <v>243</v>
      </c>
      <c r="Z31" s="4" t="s">
        <v>196</v>
      </c>
      <c r="AA31" s="4" t="s">
        <v>197</v>
      </c>
      <c r="AB31" s="4">
        <v>512</v>
      </c>
      <c r="AC31" s="4">
        <v>1248.68</v>
      </c>
      <c r="AD31" s="4">
        <v>722.476</v>
      </c>
      <c r="AE31" s="4">
        <v>1.728</v>
      </c>
      <c r="AF31" s="4">
        <v>2.2000000000000002</v>
      </c>
      <c r="AG31" s="4">
        <v>18.920000000000002</v>
      </c>
      <c r="AH31" s="4">
        <v>71.886639000000002</v>
      </c>
      <c r="AI31" s="4">
        <v>6.2041430000000002</v>
      </c>
      <c r="AJ31" s="4">
        <v>20.538861000000001</v>
      </c>
      <c r="AK31" s="4">
        <v>191</v>
      </c>
      <c r="AL31" s="4">
        <v>1</v>
      </c>
      <c r="AM31" s="4">
        <v>140</v>
      </c>
      <c r="AN31" s="4">
        <v>93</v>
      </c>
      <c r="AO31" s="4">
        <v>17.370125999999999</v>
      </c>
      <c r="AP31" s="4">
        <v>1349.2</v>
      </c>
      <c r="AQ31" s="4">
        <v>156.4</v>
      </c>
      <c r="AR31" s="4">
        <v>14</v>
      </c>
      <c r="AS31" s="4">
        <v>5873</v>
      </c>
      <c r="AT31" s="4">
        <v>0.08</v>
      </c>
      <c r="AU31" s="4">
        <v>11.212</v>
      </c>
      <c r="AV31" s="4">
        <v>10368</v>
      </c>
      <c r="AW31" s="4">
        <v>0</v>
      </c>
      <c r="AX31" s="4">
        <v>0.54</v>
      </c>
      <c r="AY31">
        <v>0.91549999999999998</v>
      </c>
      <c r="AZ31" t="s">
        <v>68</v>
      </c>
      <c r="BA31" t="s">
        <v>224</v>
      </c>
      <c r="BB31">
        <v>7</v>
      </c>
      <c r="BC31" t="s">
        <v>534</v>
      </c>
      <c r="BD31">
        <v>14</v>
      </c>
      <c r="BE31">
        <v>100857.45999999999</v>
      </c>
      <c r="BF31">
        <v>5.3745156778685493E-2</v>
      </c>
      <c r="BG31">
        <v>4.9203691030886565E-2</v>
      </c>
      <c r="BH31">
        <v>201382.63999999998</v>
      </c>
      <c r="BI31">
        <v>2.691691796273999E-2</v>
      </c>
      <c r="BJ31">
        <v>2.4642438394888461E-2</v>
      </c>
      <c r="BK31">
        <v>1</v>
      </c>
      <c r="BL31" t="s">
        <v>66</v>
      </c>
      <c r="BM31">
        <v>-1</v>
      </c>
      <c r="BN31" t="s">
        <v>515</v>
      </c>
    </row>
    <row r="32" spans="1:66" x14ac:dyDescent="0.25">
      <c r="A32" s="143" t="str">
        <f t="shared" si="36"/>
        <v>부성여객</v>
      </c>
      <c r="B32" s="143" t="str">
        <f t="shared" si="37"/>
        <v>36</v>
      </c>
      <c r="C32" s="144" t="str">
        <f t="shared" si="38"/>
        <v>70바2091</v>
      </c>
      <c r="D32" s="118" t="str">
        <f t="shared" si="39"/>
        <v>대형</v>
      </c>
      <c r="E32" s="114" t="str">
        <f t="shared" si="40"/>
        <v>B</v>
      </c>
      <c r="F32" s="164">
        <f t="shared" si="41"/>
        <v>0.86250000000000004</v>
      </c>
      <c r="G32" s="165">
        <f t="shared" si="42"/>
        <v>1.7250000000000001</v>
      </c>
      <c r="H32" s="166">
        <f t="shared" si="43"/>
        <v>2</v>
      </c>
      <c r="I32" s="167">
        <f t="shared" si="44"/>
        <v>4325.8980000000001</v>
      </c>
      <c r="J32" s="168">
        <f t="shared" si="45"/>
        <v>5.1948872674234189E-2</v>
      </c>
      <c r="K32" s="168">
        <f t="shared" si="46"/>
        <v>0.35966984986987466</v>
      </c>
      <c r="L32" s="168">
        <f t="shared" si="47"/>
        <v>0.17406790451369866</v>
      </c>
      <c r="M32" s="169">
        <f t="shared" si="48"/>
        <v>16.486000000000001</v>
      </c>
      <c r="N32" s="170">
        <f t="shared" si="49"/>
        <v>0.16200000000000001</v>
      </c>
      <c r="O32" s="170">
        <f t="shared" si="50"/>
        <v>17.43</v>
      </c>
      <c r="P32" s="171">
        <f t="shared" si="51"/>
        <v>5.8733333333333331</v>
      </c>
      <c r="Q32" s="172">
        <f t="shared" si="52"/>
        <v>98</v>
      </c>
      <c r="R32" s="173">
        <f t="shared" si="53"/>
        <v>25.004258945332833</v>
      </c>
      <c r="S32" s="145">
        <f t="shared" si="54"/>
        <v>7</v>
      </c>
      <c r="T32" s="145">
        <f t="shared" si="55"/>
        <v>754</v>
      </c>
      <c r="U32" t="s">
        <v>120</v>
      </c>
      <c r="V32" t="s">
        <v>122</v>
      </c>
      <c r="W32" t="s">
        <v>120</v>
      </c>
      <c r="X32" s="4" t="s">
        <v>122</v>
      </c>
      <c r="Y32" s="4" t="s">
        <v>244</v>
      </c>
      <c r="Z32" s="4" t="s">
        <v>194</v>
      </c>
      <c r="AA32" s="4" t="s">
        <v>48</v>
      </c>
      <c r="AB32" s="4">
        <v>512</v>
      </c>
      <c r="AC32" s="4">
        <v>4325.8980000000001</v>
      </c>
      <c r="AD32" s="4">
        <v>2507.8359999999998</v>
      </c>
      <c r="AE32" s="4">
        <v>1.7250000000000001</v>
      </c>
      <c r="AF32" s="4">
        <v>2</v>
      </c>
      <c r="AG32" s="4">
        <v>16.486000000000001</v>
      </c>
      <c r="AH32" s="4">
        <v>294.03798799999998</v>
      </c>
      <c r="AI32" s="4">
        <v>15.274941999999999</v>
      </c>
      <c r="AJ32" s="4">
        <v>105.75659899999999</v>
      </c>
      <c r="AK32" s="4">
        <v>753</v>
      </c>
      <c r="AL32" s="4">
        <v>7</v>
      </c>
      <c r="AM32" s="4">
        <v>754</v>
      </c>
      <c r="AN32" s="4">
        <v>98</v>
      </c>
      <c r="AO32" s="4">
        <v>14.712037</v>
      </c>
      <c r="AP32" s="4">
        <v>3909.2</v>
      </c>
      <c r="AQ32" s="4">
        <v>352.4</v>
      </c>
      <c r="AR32" s="4">
        <v>134</v>
      </c>
      <c r="AS32" s="4">
        <v>35450</v>
      </c>
      <c r="AT32" s="4">
        <v>0.16200000000000001</v>
      </c>
      <c r="AU32" s="4">
        <v>17.43</v>
      </c>
      <c r="AV32" s="4">
        <v>33761</v>
      </c>
      <c r="AW32" s="4">
        <v>0</v>
      </c>
      <c r="AX32" s="4">
        <v>0.54</v>
      </c>
      <c r="AY32">
        <v>0.94631578947368433</v>
      </c>
      <c r="AZ32" t="s">
        <v>68</v>
      </c>
      <c r="BA32" t="s">
        <v>224</v>
      </c>
      <c r="BB32">
        <v>1</v>
      </c>
      <c r="BC32" t="s">
        <v>257</v>
      </c>
      <c r="BD32">
        <v>13</v>
      </c>
      <c r="BE32">
        <v>100857.45999999999</v>
      </c>
      <c r="BF32">
        <v>4.3484061565698763E-2</v>
      </c>
      <c r="BG32">
        <v>4.1149654050066521E-2</v>
      </c>
      <c r="BH32">
        <v>201382.63999999998</v>
      </c>
      <c r="BI32">
        <v>2.1777904987242198E-2</v>
      </c>
      <c r="BJ32">
        <v>2.0608775351084987E-2</v>
      </c>
      <c r="BK32">
        <v>1</v>
      </c>
      <c r="BL32" t="s">
        <v>71</v>
      </c>
      <c r="BM32">
        <v>-2</v>
      </c>
      <c r="BN32" t="s">
        <v>515</v>
      </c>
    </row>
    <row r="33" spans="1:66" x14ac:dyDescent="0.25">
      <c r="A33" s="146" t="str">
        <f t="shared" si="36"/>
        <v>부성여객</v>
      </c>
      <c r="B33" s="146" t="str">
        <f t="shared" si="37"/>
        <v>36</v>
      </c>
      <c r="C33" s="147" t="str">
        <f t="shared" si="38"/>
        <v>70바2093</v>
      </c>
      <c r="D33" s="135" t="str">
        <f t="shared" si="39"/>
        <v>대형</v>
      </c>
      <c r="E33" s="131" t="str">
        <f t="shared" si="40"/>
        <v>이상</v>
      </c>
      <c r="F33" s="154">
        <f t="shared" si="41"/>
        <v>0.89749999999999996</v>
      </c>
      <c r="G33" s="155">
        <f t="shared" si="42"/>
        <v>1.7949999999999999</v>
      </c>
      <c r="H33" s="156">
        <f t="shared" si="43"/>
        <v>2</v>
      </c>
      <c r="I33" s="157">
        <f t="shared" si="44"/>
        <v>5732.5479999999998</v>
      </c>
      <c r="J33" s="158">
        <f t="shared" si="45"/>
        <v>1.7957811183518201E-2</v>
      </c>
      <c r="K33" s="158">
        <f t="shared" si="46"/>
        <v>0.35257116646051229</v>
      </c>
      <c r="L33" s="158">
        <f t="shared" si="47"/>
        <v>0.18299018167837408</v>
      </c>
      <c r="M33" s="159">
        <f t="shared" si="48"/>
        <v>15.502000000000001</v>
      </c>
      <c r="N33" s="160">
        <f t="shared" si="49"/>
        <v>5.1999999999999998E-2</v>
      </c>
      <c r="O33" s="160">
        <f t="shared" si="50"/>
        <v>6.3150000000000004</v>
      </c>
      <c r="P33" s="161">
        <f t="shared" si="51"/>
        <v>8.8083333333333336</v>
      </c>
      <c r="Q33" s="162">
        <f t="shared" si="52"/>
        <v>106</v>
      </c>
      <c r="R33" s="163">
        <f t="shared" si="53"/>
        <v>24.043506063188786</v>
      </c>
      <c r="S33" s="148">
        <f t="shared" si="54"/>
        <v>3</v>
      </c>
      <c r="T33" s="148">
        <f t="shared" si="55"/>
        <v>362</v>
      </c>
      <c r="U33" t="s">
        <v>120</v>
      </c>
      <c r="V33" t="s">
        <v>122</v>
      </c>
      <c r="W33" t="s">
        <v>120</v>
      </c>
      <c r="X33" s="4" t="s">
        <v>122</v>
      </c>
      <c r="Y33" s="4" t="s">
        <v>246</v>
      </c>
      <c r="Z33" s="4" t="s">
        <v>194</v>
      </c>
      <c r="AA33" s="4" t="s">
        <v>48</v>
      </c>
      <c r="AB33" s="4">
        <v>512</v>
      </c>
      <c r="AC33" s="4">
        <v>5732.5479999999998</v>
      </c>
      <c r="AD33" s="4">
        <v>3193.3539999999998</v>
      </c>
      <c r="AE33" s="4">
        <v>1.7949999999999999</v>
      </c>
      <c r="AF33" s="4">
        <v>2</v>
      </c>
      <c r="AG33" s="4">
        <v>15.502000000000001</v>
      </c>
      <c r="AH33" s="4">
        <v>378.76876700000003</v>
      </c>
      <c r="AI33" s="4">
        <v>6.8018580000000002</v>
      </c>
      <c r="AJ33" s="4">
        <v>133.542946</v>
      </c>
      <c r="AK33" s="4">
        <v>1049</v>
      </c>
      <c r="AL33" s="4">
        <v>3</v>
      </c>
      <c r="AM33" s="4">
        <v>362</v>
      </c>
      <c r="AN33" s="4">
        <v>106</v>
      </c>
      <c r="AO33" s="4">
        <v>15.134690000000001</v>
      </c>
      <c r="AP33" s="4">
        <v>2583.6999999999998</v>
      </c>
      <c r="AQ33" s="4">
        <v>528.5</v>
      </c>
      <c r="AR33" s="4">
        <v>53</v>
      </c>
      <c r="AS33" s="4">
        <v>11960</v>
      </c>
      <c r="AT33" s="4">
        <v>5.1999999999999998E-2</v>
      </c>
      <c r="AU33" s="4">
        <v>6.3150000000000004</v>
      </c>
      <c r="AV33" s="4">
        <v>50128</v>
      </c>
      <c r="AW33" s="4">
        <v>0</v>
      </c>
      <c r="AX33" s="4">
        <v>0.56000000000000005</v>
      </c>
      <c r="AY33">
        <v>1.5278947368421054</v>
      </c>
      <c r="AZ33" t="s">
        <v>124</v>
      </c>
      <c r="BA33" t="s">
        <v>224</v>
      </c>
      <c r="BB33">
        <v>1</v>
      </c>
      <c r="BC33" t="s">
        <v>263</v>
      </c>
      <c r="BD33">
        <v>12</v>
      </c>
      <c r="BE33">
        <v>100857.45999999999</v>
      </c>
      <c r="BF33">
        <v>9.5318452398067535E-2</v>
      </c>
      <c r="BG33">
        <v>0.14563656174294215</v>
      </c>
      <c r="BH33">
        <v>201382.63999999998</v>
      </c>
      <c r="BI33">
        <v>4.7737863601351141E-2</v>
      </c>
      <c r="BJ33">
        <v>7.2938430544590718E-2</v>
      </c>
      <c r="BK33">
        <v>1</v>
      </c>
      <c r="BL33" t="s">
        <v>124</v>
      </c>
      <c r="BM33">
        <v>0</v>
      </c>
      <c r="BN33" t="s">
        <v>524</v>
      </c>
    </row>
    <row r="34" spans="1:66" x14ac:dyDescent="0.25">
      <c r="A34" s="143" t="str">
        <f t="shared" si="36"/>
        <v>부성여객</v>
      </c>
      <c r="B34" s="143" t="str">
        <f t="shared" si="37"/>
        <v>36</v>
      </c>
      <c r="C34" s="144" t="str">
        <f t="shared" si="38"/>
        <v>70바2094</v>
      </c>
      <c r="D34" s="118" t="str">
        <f t="shared" si="39"/>
        <v>대형</v>
      </c>
      <c r="E34" s="114" t="str">
        <f t="shared" si="40"/>
        <v>A</v>
      </c>
      <c r="F34" s="164">
        <f t="shared" si="41"/>
        <v>0.88523809523809516</v>
      </c>
      <c r="G34" s="165">
        <f t="shared" si="42"/>
        <v>1.859</v>
      </c>
      <c r="H34" s="166">
        <f t="shared" si="43"/>
        <v>2.1</v>
      </c>
      <c r="I34" s="167">
        <f t="shared" si="44"/>
        <v>5734.37</v>
      </c>
      <c r="J34" s="168">
        <f t="shared" si="45"/>
        <v>2.1171952858089576E-2</v>
      </c>
      <c r="K34" s="168">
        <f t="shared" si="46"/>
        <v>0.35293222921203138</v>
      </c>
      <c r="L34" s="168">
        <f t="shared" si="47"/>
        <v>0.13741701355161945</v>
      </c>
      <c r="M34" s="169">
        <f t="shared" si="48"/>
        <v>13.779</v>
      </c>
      <c r="N34" s="170">
        <f t="shared" si="49"/>
        <v>0.41899999999999998</v>
      </c>
      <c r="O34" s="170">
        <f t="shared" si="50"/>
        <v>10.481</v>
      </c>
      <c r="P34" s="171">
        <f t="shared" si="51"/>
        <v>3.4983333333333335</v>
      </c>
      <c r="Q34" s="172">
        <f t="shared" si="52"/>
        <v>100</v>
      </c>
      <c r="R34" s="173">
        <f t="shared" si="53"/>
        <v>24.286760821585467</v>
      </c>
      <c r="S34" s="145">
        <f t="shared" si="54"/>
        <v>24</v>
      </c>
      <c r="T34" s="145">
        <f t="shared" si="55"/>
        <v>601</v>
      </c>
      <c r="U34" t="s">
        <v>120</v>
      </c>
      <c r="V34" t="s">
        <v>122</v>
      </c>
      <c r="W34" t="s">
        <v>120</v>
      </c>
      <c r="X34" s="4" t="s">
        <v>122</v>
      </c>
      <c r="Y34" s="4" t="s">
        <v>248</v>
      </c>
      <c r="Z34" s="4" t="s">
        <v>194</v>
      </c>
      <c r="AA34" s="4" t="s">
        <v>48</v>
      </c>
      <c r="AB34" s="4">
        <v>512</v>
      </c>
      <c r="AC34" s="4">
        <v>5734.37</v>
      </c>
      <c r="AD34" s="4">
        <v>3085.2469999999998</v>
      </c>
      <c r="AE34" s="4">
        <v>1.859</v>
      </c>
      <c r="AF34" s="4">
        <v>2.1</v>
      </c>
      <c r="AG34" s="4">
        <v>13.779</v>
      </c>
      <c r="AH34" s="4">
        <v>377.23681199999999</v>
      </c>
      <c r="AI34" s="4">
        <v>7.9868399999999999</v>
      </c>
      <c r="AJ34" s="4">
        <v>133.13902899999999</v>
      </c>
      <c r="AK34" s="4">
        <v>788</v>
      </c>
      <c r="AL34" s="4">
        <v>24</v>
      </c>
      <c r="AM34" s="4">
        <v>601</v>
      </c>
      <c r="AN34" s="4">
        <v>100</v>
      </c>
      <c r="AO34" s="4">
        <v>15.200982</v>
      </c>
      <c r="AP34" s="4">
        <v>3189.9</v>
      </c>
      <c r="AQ34" s="4">
        <v>209.9</v>
      </c>
      <c r="AR34" s="4">
        <v>76</v>
      </c>
      <c r="AS34" s="4">
        <v>22396</v>
      </c>
      <c r="AT34" s="4">
        <v>0.41899999999999998</v>
      </c>
      <c r="AU34" s="4">
        <v>10.481</v>
      </c>
      <c r="AV34" s="4">
        <v>46204</v>
      </c>
      <c r="AW34" s="4">
        <v>0</v>
      </c>
      <c r="AX34" s="4">
        <v>0.53</v>
      </c>
      <c r="AY34">
        <v>0.97833333333333328</v>
      </c>
      <c r="AZ34" t="s">
        <v>66</v>
      </c>
      <c r="BA34" t="s">
        <v>224</v>
      </c>
      <c r="BB34">
        <v>5</v>
      </c>
      <c r="BC34" t="s">
        <v>535</v>
      </c>
      <c r="BD34">
        <v>13</v>
      </c>
      <c r="BE34">
        <v>100857.45999999999</v>
      </c>
      <c r="BF34">
        <v>1.9727901138894437E-2</v>
      </c>
      <c r="BG34">
        <v>1.9300463280885055E-2</v>
      </c>
      <c r="BH34">
        <v>201382.63999999998</v>
      </c>
      <c r="BI34">
        <v>9.880226021468385E-3</v>
      </c>
      <c r="BJ34">
        <v>9.6661544576699034E-3</v>
      </c>
      <c r="BK34">
        <v>1</v>
      </c>
      <c r="BL34" t="s">
        <v>66</v>
      </c>
      <c r="BM34">
        <v>0</v>
      </c>
      <c r="BN34" t="s">
        <v>524</v>
      </c>
    </row>
    <row r="35" spans="1:66" x14ac:dyDescent="0.25">
      <c r="A35" s="146" t="str">
        <f t="shared" si="36"/>
        <v>부성여객</v>
      </c>
      <c r="B35" s="146" t="str">
        <f t="shared" si="37"/>
        <v>36</v>
      </c>
      <c r="C35" s="147" t="str">
        <f t="shared" si="38"/>
        <v>70바2096</v>
      </c>
      <c r="D35" s="135" t="str">
        <f t="shared" si="39"/>
        <v>대형</v>
      </c>
      <c r="E35" s="131" t="str">
        <f t="shared" si="40"/>
        <v>B</v>
      </c>
      <c r="F35" s="154">
        <f t="shared" si="41"/>
        <v>0.98000000000000009</v>
      </c>
      <c r="G35" s="155">
        <f t="shared" si="42"/>
        <v>1.8620000000000001</v>
      </c>
      <c r="H35" s="156">
        <f t="shared" si="43"/>
        <v>1.9</v>
      </c>
      <c r="I35" s="157">
        <f t="shared" si="44"/>
        <v>4772.2749999999996</v>
      </c>
      <c r="J35" s="158">
        <f t="shared" si="45"/>
        <v>1.705877505260683E-2</v>
      </c>
      <c r="K35" s="158">
        <f t="shared" si="46"/>
        <v>0.34706995283303804</v>
      </c>
      <c r="L35" s="158">
        <f t="shared" si="47"/>
        <v>0.15485276938147949</v>
      </c>
      <c r="M35" s="159">
        <f t="shared" si="48"/>
        <v>13.887</v>
      </c>
      <c r="N35" s="160">
        <f t="shared" si="49"/>
        <v>0.14699999999999999</v>
      </c>
      <c r="O35" s="160">
        <f t="shared" si="50"/>
        <v>16.742999999999999</v>
      </c>
      <c r="P35" s="161">
        <f t="shared" si="51"/>
        <v>9.7216666666666658</v>
      </c>
      <c r="Q35" s="162">
        <f t="shared" si="52"/>
        <v>104</v>
      </c>
      <c r="R35" s="163">
        <f t="shared" si="53"/>
        <v>24.931442874732305</v>
      </c>
      <c r="S35" s="148">
        <f t="shared" si="54"/>
        <v>7</v>
      </c>
      <c r="T35" s="148">
        <f t="shared" si="55"/>
        <v>799</v>
      </c>
      <c r="U35" t="s">
        <v>120</v>
      </c>
      <c r="V35" t="s">
        <v>122</v>
      </c>
      <c r="W35" t="s">
        <v>120</v>
      </c>
      <c r="X35" s="4" t="s">
        <v>122</v>
      </c>
      <c r="Y35" s="4" t="s">
        <v>250</v>
      </c>
      <c r="Z35" s="4" t="s">
        <v>194</v>
      </c>
      <c r="AA35" s="4" t="s">
        <v>48</v>
      </c>
      <c r="AB35" s="4">
        <v>512</v>
      </c>
      <c r="AC35" s="4">
        <v>4772.2749999999996</v>
      </c>
      <c r="AD35" s="4">
        <v>2562.6950000000002</v>
      </c>
      <c r="AE35" s="4">
        <v>1.8620000000000001</v>
      </c>
      <c r="AF35" s="4">
        <v>1.9</v>
      </c>
      <c r="AG35" s="4">
        <v>13.887</v>
      </c>
      <c r="AH35" s="4">
        <v>301.02935200000002</v>
      </c>
      <c r="AI35" s="4">
        <v>5.135192</v>
      </c>
      <c r="AJ35" s="4">
        <v>104.47824300000001</v>
      </c>
      <c r="AK35" s="4">
        <v>739</v>
      </c>
      <c r="AL35" s="4">
        <v>7</v>
      </c>
      <c r="AM35" s="4">
        <v>799</v>
      </c>
      <c r="AN35" s="4">
        <v>104</v>
      </c>
      <c r="AO35" s="4">
        <v>15.853187999999999</v>
      </c>
      <c r="AP35" s="4">
        <v>3129.9</v>
      </c>
      <c r="AQ35" s="4">
        <v>583.29999999999995</v>
      </c>
      <c r="AR35" s="4">
        <v>54</v>
      </c>
      <c r="AS35" s="4">
        <v>13944</v>
      </c>
      <c r="AT35" s="4">
        <v>0.14699999999999999</v>
      </c>
      <c r="AU35" s="4">
        <v>16.742999999999999</v>
      </c>
      <c r="AV35" s="4">
        <v>38508</v>
      </c>
      <c r="AW35" s="4">
        <v>0</v>
      </c>
      <c r="AX35" s="4">
        <v>0.52</v>
      </c>
      <c r="AY35">
        <v>0.94526315789473692</v>
      </c>
      <c r="AZ35" t="s">
        <v>68</v>
      </c>
      <c r="BA35" t="s">
        <v>224</v>
      </c>
      <c r="BB35">
        <v>2</v>
      </c>
      <c r="BC35" t="s">
        <v>225</v>
      </c>
      <c r="BD35">
        <v>11</v>
      </c>
      <c r="BE35">
        <v>100857.45999999999</v>
      </c>
      <c r="BF35">
        <v>2.8964163880391199E-2</v>
      </c>
      <c r="BG35">
        <v>2.7378757015359263E-2</v>
      </c>
      <c r="BH35">
        <v>201382.63999999998</v>
      </c>
      <c r="BI35">
        <v>1.4505977277882543E-2</v>
      </c>
      <c r="BJ35">
        <v>1.3711965890040553E-2</v>
      </c>
      <c r="BK35">
        <v>1</v>
      </c>
      <c r="BL35" t="s">
        <v>66</v>
      </c>
      <c r="BM35">
        <v>-1</v>
      </c>
      <c r="BN35" t="s">
        <v>515</v>
      </c>
    </row>
    <row r="36" spans="1:66" x14ac:dyDescent="0.25">
      <c r="A36" s="143" t="str">
        <f t="shared" si="36"/>
        <v>부성여객</v>
      </c>
      <c r="B36" s="143" t="str">
        <f t="shared" si="37"/>
        <v>36</v>
      </c>
      <c r="C36" s="144" t="str">
        <f t="shared" si="38"/>
        <v>70바2097</v>
      </c>
      <c r="D36" s="118" t="str">
        <f t="shared" si="39"/>
        <v>대형</v>
      </c>
      <c r="E36" s="114" t="str">
        <f t="shared" si="40"/>
        <v>S</v>
      </c>
      <c r="F36" s="164">
        <f t="shared" si="41"/>
        <v>0.8861904761904762</v>
      </c>
      <c r="G36" s="165">
        <f t="shared" si="42"/>
        <v>1.861</v>
      </c>
      <c r="H36" s="166">
        <f t="shared" si="43"/>
        <v>2.1</v>
      </c>
      <c r="I36" s="167">
        <f t="shared" si="44"/>
        <v>6041.5339999999997</v>
      </c>
      <c r="J36" s="168">
        <f t="shared" si="45"/>
        <v>2.0503238538001504E-2</v>
      </c>
      <c r="K36" s="168">
        <f t="shared" si="46"/>
        <v>0.36026900778662735</v>
      </c>
      <c r="L36" s="168">
        <f t="shared" si="47"/>
        <v>0.14615493349867767</v>
      </c>
      <c r="M36" s="169">
        <f t="shared" si="48"/>
        <v>15.705</v>
      </c>
      <c r="N36" s="170">
        <f t="shared" si="49"/>
        <v>8.3000000000000004E-2</v>
      </c>
      <c r="O36" s="170">
        <f t="shared" si="50"/>
        <v>15.526</v>
      </c>
      <c r="P36" s="171">
        <f t="shared" si="51"/>
        <v>0.70333333333333337</v>
      </c>
      <c r="Q36" s="172">
        <f t="shared" si="52"/>
        <v>96</v>
      </c>
      <c r="R36" s="173">
        <f t="shared" si="53"/>
        <v>23.873149714367266</v>
      </c>
      <c r="S36" s="145">
        <f t="shared" si="54"/>
        <v>5</v>
      </c>
      <c r="T36" s="145">
        <f t="shared" si="55"/>
        <v>938</v>
      </c>
      <c r="U36" t="s">
        <v>120</v>
      </c>
      <c r="V36" t="s">
        <v>122</v>
      </c>
      <c r="W36" t="s">
        <v>120</v>
      </c>
      <c r="X36" s="4" t="s">
        <v>122</v>
      </c>
      <c r="Y36" s="4" t="s">
        <v>252</v>
      </c>
      <c r="Z36" s="4" t="s">
        <v>194</v>
      </c>
      <c r="AA36" s="4" t="s">
        <v>48</v>
      </c>
      <c r="AB36" s="4">
        <v>512</v>
      </c>
      <c r="AC36" s="4">
        <v>6041.5339999999997</v>
      </c>
      <c r="AD36" s="4">
        <v>3246.0830000000001</v>
      </c>
      <c r="AE36" s="4">
        <v>1.861</v>
      </c>
      <c r="AF36" s="4">
        <v>2.1</v>
      </c>
      <c r="AG36" s="4">
        <v>15.705</v>
      </c>
      <c r="AH36" s="4">
        <v>408.68348600000002</v>
      </c>
      <c r="AI36" s="4">
        <v>8.3793349999999993</v>
      </c>
      <c r="AJ36" s="4">
        <v>147.23599400000001</v>
      </c>
      <c r="AK36" s="4">
        <v>883</v>
      </c>
      <c r="AL36" s="4">
        <v>5</v>
      </c>
      <c r="AM36" s="4">
        <v>938</v>
      </c>
      <c r="AN36" s="4">
        <v>96</v>
      </c>
      <c r="AO36" s="4">
        <v>14.782916</v>
      </c>
      <c r="AP36" s="4">
        <v>3117.9</v>
      </c>
      <c r="AQ36" s="4">
        <v>42.2</v>
      </c>
      <c r="AR36" s="4">
        <v>51</v>
      </c>
      <c r="AS36" s="4">
        <v>11954</v>
      </c>
      <c r="AT36" s="4">
        <v>8.3000000000000004E-2</v>
      </c>
      <c r="AU36" s="4">
        <v>15.526</v>
      </c>
      <c r="AV36" s="4">
        <v>47784</v>
      </c>
      <c r="AW36" s="4">
        <v>0</v>
      </c>
      <c r="AX36" s="4">
        <v>0.59</v>
      </c>
      <c r="AY36">
        <v>1.0127777777777778</v>
      </c>
      <c r="AZ36" t="s">
        <v>71</v>
      </c>
      <c r="BA36" t="s">
        <v>224</v>
      </c>
      <c r="BB36">
        <v>4</v>
      </c>
      <c r="BC36" t="s">
        <v>536</v>
      </c>
      <c r="BD36">
        <v>14</v>
      </c>
      <c r="BE36">
        <v>100857.45999999999</v>
      </c>
      <c r="BF36">
        <v>1.3017400993441636E-2</v>
      </c>
      <c r="BG36">
        <v>1.3183734450580057E-2</v>
      </c>
      <c r="BH36">
        <v>201382.63999999998</v>
      </c>
      <c r="BI36">
        <v>6.5194398087143959E-3</v>
      </c>
      <c r="BJ36">
        <v>6.6027437618257469E-3</v>
      </c>
      <c r="BK36">
        <v>1</v>
      </c>
      <c r="BL36" t="s">
        <v>66</v>
      </c>
      <c r="BM36">
        <v>1</v>
      </c>
      <c r="BN36" t="s">
        <v>533</v>
      </c>
    </row>
    <row r="37" spans="1:66" x14ac:dyDescent="0.25">
      <c r="A37" s="146" t="str">
        <f t="shared" si="36"/>
        <v>부성여객</v>
      </c>
      <c r="B37" s="146" t="str">
        <f t="shared" si="37"/>
        <v>36</v>
      </c>
      <c r="C37" s="147" t="str">
        <f t="shared" si="38"/>
        <v>70바2098</v>
      </c>
      <c r="D37" s="135" t="str">
        <f t="shared" si="39"/>
        <v>저상</v>
      </c>
      <c r="E37" s="131" t="str">
        <f t="shared" si="40"/>
        <v>S</v>
      </c>
      <c r="F37" s="154">
        <f t="shared" si="41"/>
        <v>1.0033333333333334</v>
      </c>
      <c r="G37" s="155">
        <f t="shared" si="42"/>
        <v>1.806</v>
      </c>
      <c r="H37" s="156">
        <f t="shared" si="43"/>
        <v>1.8</v>
      </c>
      <c r="I37" s="157">
        <f t="shared" si="44"/>
        <v>848.63099999999997</v>
      </c>
      <c r="J37" s="158">
        <f t="shared" si="45"/>
        <v>2.8295812846213415E-2</v>
      </c>
      <c r="K37" s="158">
        <f t="shared" si="46"/>
        <v>0.34068602782120222</v>
      </c>
      <c r="L37" s="158">
        <f t="shared" si="47"/>
        <v>0.21328469028352723</v>
      </c>
      <c r="M37" s="159">
        <f t="shared" si="48"/>
        <v>19.649000000000001</v>
      </c>
      <c r="N37" s="160">
        <f t="shared" si="49"/>
        <v>0.23599999999999999</v>
      </c>
      <c r="O37" s="160">
        <f t="shared" si="50"/>
        <v>15.554</v>
      </c>
      <c r="P37" s="161">
        <f t="shared" si="51"/>
        <v>2.1816666666666666</v>
      </c>
      <c r="Q37" s="162">
        <f t="shared" si="52"/>
        <v>92</v>
      </c>
      <c r="R37" s="163">
        <f t="shared" si="53"/>
        <v>32.090738068711076</v>
      </c>
      <c r="S37" s="148">
        <f t="shared" si="54"/>
        <v>2</v>
      </c>
      <c r="T37" s="148">
        <f t="shared" si="55"/>
        <v>132</v>
      </c>
      <c r="U37" t="s">
        <v>120</v>
      </c>
      <c r="V37" t="s">
        <v>122</v>
      </c>
      <c r="W37" t="s">
        <v>120</v>
      </c>
      <c r="X37" s="4" t="s">
        <v>122</v>
      </c>
      <c r="Y37" s="4" t="s">
        <v>254</v>
      </c>
      <c r="Z37" s="4" t="s">
        <v>195</v>
      </c>
      <c r="AA37" s="4" t="s">
        <v>48</v>
      </c>
      <c r="AB37" s="4">
        <v>512</v>
      </c>
      <c r="AC37" s="4">
        <v>848.63099999999997</v>
      </c>
      <c r="AD37" s="4">
        <v>469.96600000000001</v>
      </c>
      <c r="AE37" s="4">
        <v>1.806</v>
      </c>
      <c r="AF37" s="4">
        <v>1.8</v>
      </c>
      <c r="AG37" s="4">
        <v>19.649000000000001</v>
      </c>
      <c r="AH37" s="4">
        <v>41.908037999999998</v>
      </c>
      <c r="AI37" s="4">
        <v>1.1858219999999999</v>
      </c>
      <c r="AJ37" s="4">
        <v>14.277483</v>
      </c>
      <c r="AK37" s="4">
        <v>181</v>
      </c>
      <c r="AL37" s="4">
        <v>2</v>
      </c>
      <c r="AM37" s="4">
        <v>132</v>
      </c>
      <c r="AN37" s="4">
        <v>92</v>
      </c>
      <c r="AO37" s="4">
        <v>20.249838</v>
      </c>
      <c r="AP37" s="4">
        <v>2142.5</v>
      </c>
      <c r="AQ37" s="4">
        <v>130.9</v>
      </c>
      <c r="AR37" s="4">
        <v>18</v>
      </c>
      <c r="AS37" s="4">
        <v>8431</v>
      </c>
      <c r="AT37" s="4">
        <v>0.23599999999999999</v>
      </c>
      <c r="AU37" s="4">
        <v>15.554</v>
      </c>
      <c r="AV37" s="4">
        <v>7708</v>
      </c>
      <c r="AW37" s="4">
        <v>0</v>
      </c>
      <c r="AX37" s="4">
        <v>0.5</v>
      </c>
      <c r="AY37">
        <v>1.0682352941176472</v>
      </c>
      <c r="AZ37" t="s">
        <v>71</v>
      </c>
      <c r="BA37" t="s">
        <v>224</v>
      </c>
      <c r="BB37">
        <v>1</v>
      </c>
      <c r="BC37" t="s">
        <v>537</v>
      </c>
      <c r="BD37">
        <v>12</v>
      </c>
      <c r="BE37">
        <v>100857.45999999999</v>
      </c>
      <c r="BF37">
        <v>1.706156391406248E-2</v>
      </c>
      <c r="BG37">
        <v>1.8225764745845568E-2</v>
      </c>
      <c r="BH37">
        <v>201382.63999999998</v>
      </c>
      <c r="BI37">
        <v>8.5448576898187467E-3</v>
      </c>
      <c r="BJ37">
        <v>9.1279185674769687E-3</v>
      </c>
      <c r="BK37">
        <v>1</v>
      </c>
      <c r="BL37" t="s">
        <v>71</v>
      </c>
      <c r="BM37">
        <v>0</v>
      </c>
      <c r="BN37" t="s">
        <v>524</v>
      </c>
    </row>
    <row r="38" spans="1:66" x14ac:dyDescent="0.25">
      <c r="A38" s="143" t="str">
        <f t="shared" si="36"/>
        <v>부성여객</v>
      </c>
      <c r="B38" s="143" t="str">
        <f t="shared" si="37"/>
        <v>36</v>
      </c>
      <c r="C38" s="144" t="str">
        <f t="shared" si="38"/>
        <v>70바2101</v>
      </c>
      <c r="D38" s="118" t="str">
        <f t="shared" si="39"/>
        <v>저상</v>
      </c>
      <c r="E38" s="114" t="str">
        <f t="shared" si="40"/>
        <v>C</v>
      </c>
      <c r="F38" s="164">
        <f t="shared" si="41"/>
        <v>1.0411111111111111</v>
      </c>
      <c r="G38" s="165">
        <f t="shared" si="42"/>
        <v>1.8740000000000001</v>
      </c>
      <c r="H38" s="166">
        <f t="shared" si="43"/>
        <v>1.8</v>
      </c>
      <c r="I38" s="167">
        <f t="shared" si="44"/>
        <v>796.44899999999996</v>
      </c>
      <c r="J38" s="168">
        <f t="shared" si="45"/>
        <v>4.1926014817825298E-2</v>
      </c>
      <c r="K38" s="168">
        <f t="shared" si="46"/>
        <v>0.26248587494671505</v>
      </c>
      <c r="L38" s="168">
        <f t="shared" si="47"/>
        <v>0.23855890333216567</v>
      </c>
      <c r="M38" s="169">
        <f t="shared" si="48"/>
        <v>19.399000000000001</v>
      </c>
      <c r="N38" s="170">
        <f t="shared" si="49"/>
        <v>0</v>
      </c>
      <c r="O38" s="170">
        <f t="shared" si="50"/>
        <v>3.641</v>
      </c>
      <c r="P38" s="171">
        <f t="shared" si="51"/>
        <v>6.7600000000000007</v>
      </c>
      <c r="Q38" s="172">
        <f t="shared" si="52"/>
        <v>93</v>
      </c>
      <c r="R38" s="173">
        <f t="shared" si="53"/>
        <v>34.358061447967735</v>
      </c>
      <c r="S38" s="145">
        <f t="shared" si="54"/>
        <v>0</v>
      </c>
      <c r="T38" s="145">
        <f t="shared" si="55"/>
        <v>29</v>
      </c>
      <c r="U38" t="s">
        <v>120</v>
      </c>
      <c r="V38" t="s">
        <v>122</v>
      </c>
      <c r="W38" t="s">
        <v>120</v>
      </c>
      <c r="X38" s="4" t="s">
        <v>122</v>
      </c>
      <c r="Y38" s="4" t="s">
        <v>255</v>
      </c>
      <c r="Z38" s="4" t="s">
        <v>195</v>
      </c>
      <c r="AA38" s="4" t="s">
        <v>48</v>
      </c>
      <c r="AB38" s="4">
        <v>512</v>
      </c>
      <c r="AC38" s="4">
        <v>796.44899999999996</v>
      </c>
      <c r="AD38" s="4">
        <v>424.93900000000002</v>
      </c>
      <c r="AE38" s="4">
        <v>1.8740000000000001</v>
      </c>
      <c r="AF38" s="4">
        <v>1.8</v>
      </c>
      <c r="AG38" s="4">
        <v>19.399000000000001</v>
      </c>
      <c r="AH38" s="4">
        <v>33.325538000000002</v>
      </c>
      <c r="AI38" s="4">
        <v>1.3972070000000001</v>
      </c>
      <c r="AJ38" s="4">
        <v>8.7474830000000008</v>
      </c>
      <c r="AK38" s="4">
        <v>190</v>
      </c>
      <c r="AL38" s="4">
        <v>0</v>
      </c>
      <c r="AM38" s="4">
        <v>29</v>
      </c>
      <c r="AN38" s="4">
        <v>93</v>
      </c>
      <c r="AO38" s="4">
        <v>23.899059000000001</v>
      </c>
      <c r="AP38" s="4">
        <v>1469.5</v>
      </c>
      <c r="AQ38" s="4">
        <v>405.6</v>
      </c>
      <c r="AR38" s="4">
        <v>5</v>
      </c>
      <c r="AS38" s="4">
        <v>630</v>
      </c>
      <c r="AT38" s="4">
        <v>0</v>
      </c>
      <c r="AU38" s="4">
        <v>3.641</v>
      </c>
      <c r="AV38" s="4">
        <v>7163</v>
      </c>
      <c r="AW38" s="4">
        <v>0</v>
      </c>
      <c r="AX38" s="4">
        <v>0.48</v>
      </c>
      <c r="AY38">
        <v>0.85409090909090901</v>
      </c>
      <c r="AZ38" t="s">
        <v>69</v>
      </c>
      <c r="BA38" t="s">
        <v>224</v>
      </c>
      <c r="BB38">
        <v>4</v>
      </c>
      <c r="BC38" t="s">
        <v>538</v>
      </c>
      <c r="BD38">
        <v>9</v>
      </c>
      <c r="BE38">
        <v>100857.45999999999</v>
      </c>
      <c r="BF38">
        <v>2.2337346191347671E-2</v>
      </c>
      <c r="BG38">
        <v>1.9078124315246487E-2</v>
      </c>
      <c r="BH38">
        <v>201382.63999999998</v>
      </c>
      <c r="BI38">
        <v>1.1187101331077993E-2</v>
      </c>
      <c r="BJ38">
        <v>9.554801545952521E-3</v>
      </c>
      <c r="BK38">
        <v>1</v>
      </c>
      <c r="BL38" t="s">
        <v>69</v>
      </c>
      <c r="BM38">
        <v>0</v>
      </c>
      <c r="BN38" t="s">
        <v>524</v>
      </c>
    </row>
    <row r="39" spans="1:66" x14ac:dyDescent="0.25">
      <c r="A39" s="146" t="str">
        <f t="shared" si="36"/>
        <v>부성여객</v>
      </c>
      <c r="B39" s="146" t="str">
        <f t="shared" si="37"/>
        <v>36</v>
      </c>
      <c r="C39" s="147" t="str">
        <f t="shared" si="38"/>
        <v>70바2102</v>
      </c>
      <c r="D39" s="135" t="str">
        <f t="shared" si="39"/>
        <v>대형</v>
      </c>
      <c r="E39" s="131" t="str">
        <f t="shared" si="40"/>
        <v>C</v>
      </c>
      <c r="F39" s="154">
        <f t="shared" si="41"/>
        <v>0.92249999999999999</v>
      </c>
      <c r="G39" s="155">
        <f t="shared" si="42"/>
        <v>1.845</v>
      </c>
      <c r="H39" s="156">
        <f t="shared" si="43"/>
        <v>2</v>
      </c>
      <c r="I39" s="157">
        <f t="shared" si="44"/>
        <v>1210.587</v>
      </c>
      <c r="J39" s="158">
        <f t="shared" si="45"/>
        <v>3.6598752598552324E-2</v>
      </c>
      <c r="K39" s="158">
        <f t="shared" si="46"/>
        <v>0.40495354677933643</v>
      </c>
      <c r="L39" s="158">
        <f t="shared" si="47"/>
        <v>0.1982509311598423</v>
      </c>
      <c r="M39" s="159">
        <f t="shared" si="48"/>
        <v>14.651</v>
      </c>
      <c r="N39" s="160" t="str">
        <f t="shared" si="49"/>
        <v>속도계이상</v>
      </c>
      <c r="O39" s="160" t="str">
        <f t="shared" si="50"/>
        <v>속도계이상</v>
      </c>
      <c r="P39" s="161">
        <f t="shared" si="51"/>
        <v>1.75</v>
      </c>
      <c r="Q39" s="162">
        <f t="shared" si="52"/>
        <v>103</v>
      </c>
      <c r="R39" s="163">
        <f t="shared" si="53"/>
        <v>26.102884028789898</v>
      </c>
      <c r="S39" s="148" t="str">
        <f t="shared" si="54"/>
        <v>속도계이상</v>
      </c>
      <c r="T39" s="148" t="str">
        <f t="shared" si="55"/>
        <v>속도계이상</v>
      </c>
      <c r="U39" t="s">
        <v>120</v>
      </c>
      <c r="V39" t="s">
        <v>122</v>
      </c>
      <c r="W39" t="s">
        <v>120</v>
      </c>
      <c r="X39" s="4" t="s">
        <v>122</v>
      </c>
      <c r="Y39" s="4" t="s">
        <v>256</v>
      </c>
      <c r="Z39" s="4" t="s">
        <v>194</v>
      </c>
      <c r="AA39" s="4" t="s">
        <v>48</v>
      </c>
      <c r="AB39" s="4">
        <v>512</v>
      </c>
      <c r="AC39" s="4">
        <v>1210.587</v>
      </c>
      <c r="AD39" s="4">
        <v>656.25900000000001</v>
      </c>
      <c r="AE39" s="4">
        <v>1.845</v>
      </c>
      <c r="AF39" s="4">
        <v>2</v>
      </c>
      <c r="AG39" s="4">
        <v>14.651</v>
      </c>
      <c r="AH39" s="4">
        <v>83.047201999999999</v>
      </c>
      <c r="AI39" s="4">
        <v>3.0394239999999999</v>
      </c>
      <c r="AJ39" s="4">
        <v>33.630259000000002</v>
      </c>
      <c r="AK39" s="4">
        <v>240</v>
      </c>
      <c r="AL39" s="4">
        <v>782</v>
      </c>
      <c r="AM39" s="4">
        <v>151</v>
      </c>
      <c r="AN39" s="4">
        <v>103</v>
      </c>
      <c r="AO39" s="4">
        <v>14.577095</v>
      </c>
      <c r="AP39" s="4">
        <v>1936.7</v>
      </c>
      <c r="AQ39" s="4">
        <v>105</v>
      </c>
      <c r="AR39" s="4">
        <v>39</v>
      </c>
      <c r="AS39" s="4">
        <v>17490</v>
      </c>
      <c r="AT39" s="4">
        <v>64.596999999999994</v>
      </c>
      <c r="AU39" s="4">
        <v>12.473000000000001</v>
      </c>
      <c r="AV39" s="4">
        <v>11375</v>
      </c>
      <c r="AW39" s="4">
        <v>17</v>
      </c>
      <c r="AX39" s="4">
        <v>0.51</v>
      </c>
      <c r="AY39">
        <v>0.85045454545454535</v>
      </c>
      <c r="AZ39" t="s">
        <v>69</v>
      </c>
      <c r="BA39" t="s">
        <v>224</v>
      </c>
      <c r="BB39">
        <v>6</v>
      </c>
      <c r="BC39" t="s">
        <v>539</v>
      </c>
      <c r="BD39">
        <v>9</v>
      </c>
      <c r="BE39">
        <v>100857.45999999999</v>
      </c>
      <c r="BF39">
        <v>1.7554457548306295E-2</v>
      </c>
      <c r="BG39">
        <v>1.4929268214945944E-2</v>
      </c>
      <c r="BH39">
        <v>201382.63999999998</v>
      </c>
      <c r="BI39">
        <v>8.7917111425294663E-3</v>
      </c>
      <c r="BJ39">
        <v>7.4769507034875586E-3</v>
      </c>
      <c r="BK39">
        <v>1</v>
      </c>
      <c r="BL39" t="s">
        <v>67</v>
      </c>
      <c r="BM39">
        <v>1</v>
      </c>
      <c r="BN39" t="s">
        <v>533</v>
      </c>
    </row>
    <row r="40" spans="1:66" x14ac:dyDescent="0.25">
      <c r="A40" s="143" t="str">
        <f t="shared" si="36"/>
        <v>부성여객</v>
      </c>
      <c r="B40" s="143" t="str">
        <f t="shared" si="37"/>
        <v>36</v>
      </c>
      <c r="C40" s="144" t="str">
        <f t="shared" si="38"/>
        <v>70바2103</v>
      </c>
      <c r="D40" s="118" t="str">
        <f t="shared" si="39"/>
        <v>저상</v>
      </c>
      <c r="E40" s="114" t="str">
        <f t="shared" si="40"/>
        <v>C</v>
      </c>
      <c r="F40" s="164">
        <f t="shared" si="41"/>
        <v>0.92849999999999999</v>
      </c>
      <c r="G40" s="165">
        <f t="shared" si="42"/>
        <v>1.857</v>
      </c>
      <c r="H40" s="166">
        <f t="shared" si="43"/>
        <v>2</v>
      </c>
      <c r="I40" s="167">
        <f t="shared" si="44"/>
        <v>413.459</v>
      </c>
      <c r="J40" s="168">
        <f t="shared" si="45"/>
        <v>8.5286443079550578E-2</v>
      </c>
      <c r="K40" s="168">
        <f t="shared" si="46"/>
        <v>0.25996739389309959</v>
      </c>
      <c r="L40" s="168">
        <f t="shared" si="47"/>
        <v>0.20800127703109619</v>
      </c>
      <c r="M40" s="169">
        <f t="shared" si="48"/>
        <v>21.428999999999998</v>
      </c>
      <c r="N40" s="170">
        <f t="shared" si="49"/>
        <v>0.72599999999999998</v>
      </c>
      <c r="O40" s="170">
        <f t="shared" si="50"/>
        <v>14.994999999999999</v>
      </c>
      <c r="P40" s="171">
        <f t="shared" si="51"/>
        <v>3.9666666666666668</v>
      </c>
      <c r="Q40" s="172">
        <f t="shared" si="52"/>
        <v>92</v>
      </c>
      <c r="R40" s="173">
        <f t="shared" si="53"/>
        <v>35.911293176212439</v>
      </c>
      <c r="S40" s="145">
        <f t="shared" si="54"/>
        <v>3</v>
      </c>
      <c r="T40" s="145">
        <f t="shared" si="55"/>
        <v>62</v>
      </c>
      <c r="U40" t="s">
        <v>120</v>
      </c>
      <c r="V40" t="s">
        <v>122</v>
      </c>
      <c r="W40" t="s">
        <v>120</v>
      </c>
      <c r="X40" s="4" t="s">
        <v>122</v>
      </c>
      <c r="Y40" s="4" t="s">
        <v>258</v>
      </c>
      <c r="Z40" s="4" t="s">
        <v>195</v>
      </c>
      <c r="AA40" s="4" t="s">
        <v>48</v>
      </c>
      <c r="AB40" s="4">
        <v>512</v>
      </c>
      <c r="AC40" s="4">
        <v>413.459</v>
      </c>
      <c r="AD40" s="4">
        <v>222.65299999999999</v>
      </c>
      <c r="AE40" s="4">
        <v>1.857</v>
      </c>
      <c r="AF40" s="4">
        <v>2</v>
      </c>
      <c r="AG40" s="4">
        <v>21.428999999999998</v>
      </c>
      <c r="AH40" s="4">
        <v>17.584436</v>
      </c>
      <c r="AI40" s="4">
        <v>1.499714</v>
      </c>
      <c r="AJ40" s="4">
        <v>4.5713800000000004</v>
      </c>
      <c r="AK40" s="4">
        <v>86</v>
      </c>
      <c r="AL40" s="4">
        <v>3</v>
      </c>
      <c r="AM40" s="4">
        <v>62</v>
      </c>
      <c r="AN40" s="4">
        <v>92</v>
      </c>
      <c r="AO40" s="4">
        <v>23.512781</v>
      </c>
      <c r="AP40" s="4">
        <v>875.4</v>
      </c>
      <c r="AQ40" s="4">
        <v>238</v>
      </c>
      <c r="AR40" s="4">
        <v>4</v>
      </c>
      <c r="AS40" s="4">
        <v>1705</v>
      </c>
      <c r="AT40" s="4">
        <v>0.72599999999999998</v>
      </c>
      <c r="AU40" s="4">
        <v>14.994999999999999</v>
      </c>
      <c r="AV40" s="4">
        <v>3893</v>
      </c>
      <c r="AW40" s="4">
        <v>0</v>
      </c>
      <c r="AX40" s="4">
        <v>0.49</v>
      </c>
      <c r="AY40">
        <v>0.87949999999999995</v>
      </c>
      <c r="AZ40" t="s">
        <v>69</v>
      </c>
      <c r="BA40" t="s">
        <v>224</v>
      </c>
      <c r="BB40">
        <v>1</v>
      </c>
      <c r="BC40" t="s">
        <v>249</v>
      </c>
      <c r="BD40">
        <v>15</v>
      </c>
      <c r="BE40">
        <v>100857.45999999999</v>
      </c>
      <c r="BF40">
        <v>4.5045879600775197E-2</v>
      </c>
      <c r="BG40">
        <v>3.9617851108881781E-2</v>
      </c>
      <c r="BH40">
        <v>201382.63999999998</v>
      </c>
      <c r="BI40">
        <v>2.2560102499401141E-2</v>
      </c>
      <c r="BJ40">
        <v>1.9841610148223301E-2</v>
      </c>
      <c r="BK40">
        <v>1</v>
      </c>
      <c r="BL40" t="s">
        <v>68</v>
      </c>
      <c r="BM40">
        <v>-1</v>
      </c>
      <c r="BN40" t="s">
        <v>515</v>
      </c>
    </row>
    <row r="41" spans="1:66" x14ac:dyDescent="0.25">
      <c r="A41" s="146" t="str">
        <f t="shared" si="36"/>
        <v>부성여객</v>
      </c>
      <c r="B41" s="146" t="str">
        <f t="shared" si="37"/>
        <v>36</v>
      </c>
      <c r="C41" s="147" t="str">
        <f t="shared" si="38"/>
        <v>70바2104</v>
      </c>
      <c r="D41" s="135" t="str">
        <f t="shared" si="39"/>
        <v>저상</v>
      </c>
      <c r="E41" s="131" t="str">
        <f t="shared" si="40"/>
        <v>B</v>
      </c>
      <c r="F41" s="154">
        <f t="shared" si="41"/>
        <v>0.92200000000000004</v>
      </c>
      <c r="G41" s="155">
        <f t="shared" si="42"/>
        <v>1.8440000000000001</v>
      </c>
      <c r="H41" s="156">
        <f t="shared" si="43"/>
        <v>2</v>
      </c>
      <c r="I41" s="157">
        <f t="shared" si="44"/>
        <v>658.197</v>
      </c>
      <c r="J41" s="158">
        <f t="shared" si="45"/>
        <v>4.9786369426430478E-2</v>
      </c>
      <c r="K41" s="158">
        <f t="shared" si="46"/>
        <v>0.31102381911573979</v>
      </c>
      <c r="L41" s="158">
        <f t="shared" si="47"/>
        <v>0.18839344451585163</v>
      </c>
      <c r="M41" s="159">
        <f t="shared" si="48"/>
        <v>14.122</v>
      </c>
      <c r="N41" s="160">
        <f t="shared" si="49"/>
        <v>0.30399999999999999</v>
      </c>
      <c r="O41" s="160">
        <f t="shared" si="50"/>
        <v>7.9</v>
      </c>
      <c r="P41" s="161">
        <f t="shared" si="51"/>
        <v>5.4533333333333331</v>
      </c>
      <c r="Q41" s="162">
        <f t="shared" si="52"/>
        <v>93</v>
      </c>
      <c r="R41" s="163">
        <f t="shared" si="53"/>
        <v>26.48708326265854</v>
      </c>
      <c r="S41" s="148">
        <f t="shared" si="54"/>
        <v>2</v>
      </c>
      <c r="T41" s="148">
        <f t="shared" si="55"/>
        <v>52</v>
      </c>
      <c r="U41" t="s">
        <v>120</v>
      </c>
      <c r="V41" t="s">
        <v>122</v>
      </c>
      <c r="W41" t="s">
        <v>120</v>
      </c>
      <c r="X41" s="4" t="s">
        <v>122</v>
      </c>
      <c r="Y41" s="4" t="s">
        <v>259</v>
      </c>
      <c r="Z41" s="4" t="s">
        <v>195</v>
      </c>
      <c r="AA41" s="4" t="s">
        <v>48</v>
      </c>
      <c r="AB41" s="4">
        <v>512</v>
      </c>
      <c r="AC41" s="4">
        <v>658.197</v>
      </c>
      <c r="AD41" s="4">
        <v>356.96899999999999</v>
      </c>
      <c r="AE41" s="4">
        <v>1.8440000000000001</v>
      </c>
      <c r="AF41" s="4">
        <v>2</v>
      </c>
      <c r="AG41" s="4">
        <v>14.122</v>
      </c>
      <c r="AH41" s="4">
        <v>38.876925999999997</v>
      </c>
      <c r="AI41" s="4">
        <v>1.935541</v>
      </c>
      <c r="AJ41" s="4">
        <v>12.09165</v>
      </c>
      <c r="AK41" s="4">
        <v>124</v>
      </c>
      <c r="AL41" s="4">
        <v>2</v>
      </c>
      <c r="AM41" s="4">
        <v>52</v>
      </c>
      <c r="AN41" s="4">
        <v>93</v>
      </c>
      <c r="AO41" s="4">
        <v>16.930273</v>
      </c>
      <c r="AP41" s="4">
        <v>919.6</v>
      </c>
      <c r="AQ41" s="4">
        <v>327.2</v>
      </c>
      <c r="AR41" s="4">
        <v>5</v>
      </c>
      <c r="AS41" s="4">
        <v>1397</v>
      </c>
      <c r="AT41" s="4">
        <v>0.30399999999999999</v>
      </c>
      <c r="AU41" s="4">
        <v>7.9</v>
      </c>
      <c r="AV41" s="4">
        <v>5447</v>
      </c>
      <c r="AW41" s="4">
        <v>0</v>
      </c>
      <c r="AX41" s="4">
        <v>0.49</v>
      </c>
      <c r="AY41">
        <v>0.93500000000000005</v>
      </c>
      <c r="AZ41" t="s">
        <v>68</v>
      </c>
      <c r="BA41" t="s">
        <v>224</v>
      </c>
      <c r="BB41">
        <v>3</v>
      </c>
      <c r="BC41" t="s">
        <v>247</v>
      </c>
      <c r="BD41">
        <v>16</v>
      </c>
      <c r="BE41">
        <v>100857.45999999999</v>
      </c>
      <c r="BF41">
        <v>5.3311118483451797E-2</v>
      </c>
      <c r="BG41">
        <v>4.984589578202743E-2</v>
      </c>
      <c r="BH41">
        <v>201382.63999999998</v>
      </c>
      <c r="BI41">
        <v>2.6699540734990861E-2</v>
      </c>
      <c r="BJ41">
        <v>2.4964070587216457E-2</v>
      </c>
      <c r="BK41">
        <v>1</v>
      </c>
      <c r="BL41" t="s">
        <v>66</v>
      </c>
      <c r="BM41">
        <v>-1</v>
      </c>
      <c r="BN41" t="s">
        <v>515</v>
      </c>
    </row>
    <row r="42" spans="1:66" x14ac:dyDescent="0.25">
      <c r="A42" s="143" t="str">
        <f t="shared" si="36"/>
        <v>부성여객</v>
      </c>
      <c r="B42" s="143" t="str">
        <f t="shared" si="37"/>
        <v>36</v>
      </c>
      <c r="C42" s="144" t="str">
        <f t="shared" si="38"/>
        <v>70바2122</v>
      </c>
      <c r="D42" s="118" t="str">
        <f t="shared" si="39"/>
        <v>저상</v>
      </c>
      <c r="E42" s="114" t="str">
        <f t="shared" si="40"/>
        <v>B</v>
      </c>
      <c r="F42" s="164">
        <f t="shared" si="41"/>
        <v>0.98055555555555551</v>
      </c>
      <c r="G42" s="165">
        <f t="shared" si="42"/>
        <v>1.7649999999999999</v>
      </c>
      <c r="H42" s="166">
        <f t="shared" si="43"/>
        <v>1.8</v>
      </c>
      <c r="I42" s="167">
        <f t="shared" si="44"/>
        <v>1199.479</v>
      </c>
      <c r="J42" s="168">
        <f t="shared" si="45"/>
        <v>3.6023405155126448E-2</v>
      </c>
      <c r="K42" s="168">
        <f t="shared" si="46"/>
        <v>0.3173474273262118</v>
      </c>
      <c r="L42" s="168">
        <f t="shared" si="47"/>
        <v>0.24177163585189904</v>
      </c>
      <c r="M42" s="169">
        <f t="shared" si="48"/>
        <v>17.385000000000002</v>
      </c>
      <c r="N42" s="170">
        <f t="shared" si="49"/>
        <v>0.16700000000000001</v>
      </c>
      <c r="O42" s="170">
        <f t="shared" si="50"/>
        <v>11.255000000000001</v>
      </c>
      <c r="P42" s="171">
        <f t="shared" si="51"/>
        <v>6.37</v>
      </c>
      <c r="Q42" s="172">
        <f t="shared" si="52"/>
        <v>95</v>
      </c>
      <c r="R42" s="173">
        <f t="shared" si="53"/>
        <v>29.276203667827037</v>
      </c>
      <c r="S42" s="145">
        <f t="shared" si="54"/>
        <v>2</v>
      </c>
      <c r="T42" s="145">
        <f t="shared" si="55"/>
        <v>135</v>
      </c>
      <c r="U42" t="s">
        <v>120</v>
      </c>
      <c r="V42" t="s">
        <v>122</v>
      </c>
      <c r="W42" t="s">
        <v>120</v>
      </c>
      <c r="X42" s="4" t="s">
        <v>122</v>
      </c>
      <c r="Y42" s="4" t="s">
        <v>261</v>
      </c>
      <c r="Z42" s="4" t="s">
        <v>195</v>
      </c>
      <c r="AA42" s="4" t="s">
        <v>48</v>
      </c>
      <c r="AB42" s="4">
        <v>512</v>
      </c>
      <c r="AC42" s="4">
        <v>1199.479</v>
      </c>
      <c r="AD42" s="4">
        <v>679.52800000000002</v>
      </c>
      <c r="AE42" s="4">
        <v>1.7649999999999999</v>
      </c>
      <c r="AF42" s="4">
        <v>1.8</v>
      </c>
      <c r="AG42" s="4">
        <v>17.385000000000002</v>
      </c>
      <c r="AH42" s="4">
        <v>63.361083999999998</v>
      </c>
      <c r="AI42" s="4">
        <v>2.2824819999999999</v>
      </c>
      <c r="AJ42" s="4">
        <v>20.107476999999999</v>
      </c>
      <c r="AK42" s="4">
        <v>290</v>
      </c>
      <c r="AL42" s="4">
        <v>2</v>
      </c>
      <c r="AM42" s="4">
        <v>135</v>
      </c>
      <c r="AN42" s="4">
        <v>95</v>
      </c>
      <c r="AO42" s="4">
        <v>18.930847</v>
      </c>
      <c r="AP42" s="4">
        <v>1722.3</v>
      </c>
      <c r="AQ42" s="4">
        <v>382.2</v>
      </c>
      <c r="AR42" s="4">
        <v>18</v>
      </c>
      <c r="AS42" s="4">
        <v>9121</v>
      </c>
      <c r="AT42" s="4">
        <v>0.16700000000000001</v>
      </c>
      <c r="AU42" s="4">
        <v>11.255000000000001</v>
      </c>
      <c r="AV42" s="4">
        <v>10756</v>
      </c>
      <c r="AW42" s="4">
        <v>0</v>
      </c>
      <c r="AX42" s="4">
        <v>0.49</v>
      </c>
      <c r="AY42">
        <v>0.93428571428571427</v>
      </c>
      <c r="AZ42" t="s">
        <v>68</v>
      </c>
      <c r="BA42" t="s">
        <v>224</v>
      </c>
      <c r="BB42">
        <v>4</v>
      </c>
      <c r="BC42" t="s">
        <v>253</v>
      </c>
      <c r="BD42">
        <v>21</v>
      </c>
      <c r="BE42">
        <v>100857.45999999999</v>
      </c>
      <c r="BF42">
        <v>5.594644164150079E-2</v>
      </c>
      <c r="BG42">
        <v>5.2269961190773595E-2</v>
      </c>
      <c r="BH42">
        <v>201382.63999999998</v>
      </c>
      <c r="BI42">
        <v>2.8019376446748342E-2</v>
      </c>
      <c r="BJ42">
        <v>2.6178103137390593E-2</v>
      </c>
      <c r="BK42">
        <v>1</v>
      </c>
      <c r="BL42" t="s">
        <v>66</v>
      </c>
      <c r="BM42">
        <v>-1</v>
      </c>
      <c r="BN42" t="s">
        <v>515</v>
      </c>
    </row>
    <row r="43" spans="1:66" x14ac:dyDescent="0.25">
      <c r="A43" s="146" t="str">
        <f t="shared" si="36"/>
        <v>부성여객</v>
      </c>
      <c r="B43" s="146" t="str">
        <f t="shared" si="37"/>
        <v>36</v>
      </c>
      <c r="C43" s="147" t="str">
        <f t="shared" si="38"/>
        <v>70바2127</v>
      </c>
      <c r="D43" s="135" t="str">
        <f t="shared" si="39"/>
        <v>저상</v>
      </c>
      <c r="E43" s="131" t="str">
        <f t="shared" si="40"/>
        <v>A</v>
      </c>
      <c r="F43" s="154">
        <f t="shared" si="41"/>
        <v>0.84571428571428564</v>
      </c>
      <c r="G43" s="155">
        <f t="shared" si="42"/>
        <v>1.776</v>
      </c>
      <c r="H43" s="156">
        <f t="shared" si="43"/>
        <v>2.1</v>
      </c>
      <c r="I43" s="157">
        <f t="shared" si="44"/>
        <v>2520.2429999999999</v>
      </c>
      <c r="J43" s="158">
        <f t="shared" si="45"/>
        <v>4.1791400785376444E-2</v>
      </c>
      <c r="K43" s="158">
        <f t="shared" si="46"/>
        <v>0.3649682310387658</v>
      </c>
      <c r="L43" s="158">
        <f t="shared" si="47"/>
        <v>0.19521927052272342</v>
      </c>
      <c r="M43" s="159">
        <f t="shared" si="48"/>
        <v>13.842000000000001</v>
      </c>
      <c r="N43" s="160">
        <f t="shared" si="49"/>
        <v>0.04</v>
      </c>
      <c r="O43" s="160">
        <f t="shared" si="50"/>
        <v>13.054</v>
      </c>
      <c r="P43" s="161">
        <f t="shared" si="51"/>
        <v>2.8400000000000003</v>
      </c>
      <c r="Q43" s="162">
        <f t="shared" si="52"/>
        <v>102</v>
      </c>
      <c r="R43" s="163">
        <f t="shared" si="53"/>
        <v>24.67667058390624</v>
      </c>
      <c r="S43" s="148">
        <f t="shared" si="54"/>
        <v>1</v>
      </c>
      <c r="T43" s="148">
        <f t="shared" si="55"/>
        <v>329</v>
      </c>
      <c r="U43" t="s">
        <v>120</v>
      </c>
      <c r="V43" t="s">
        <v>122</v>
      </c>
      <c r="W43" t="s">
        <v>120</v>
      </c>
      <c r="X43" s="4" t="s">
        <v>122</v>
      </c>
      <c r="Y43" s="4" t="s">
        <v>262</v>
      </c>
      <c r="Z43" s="4" t="s">
        <v>195</v>
      </c>
      <c r="AA43" s="4" t="s">
        <v>48</v>
      </c>
      <c r="AB43" s="4">
        <v>512</v>
      </c>
      <c r="AC43" s="4">
        <v>2520.2429999999999</v>
      </c>
      <c r="AD43" s="4">
        <v>1418.883</v>
      </c>
      <c r="AE43" s="4">
        <v>1.776</v>
      </c>
      <c r="AF43" s="4">
        <v>2.1</v>
      </c>
      <c r="AG43" s="4">
        <v>13.842000000000001</v>
      </c>
      <c r="AH43" s="4">
        <v>172.15718699999999</v>
      </c>
      <c r="AI43" s="4">
        <v>7.1946899999999996</v>
      </c>
      <c r="AJ43" s="4">
        <v>62.831904000000002</v>
      </c>
      <c r="AK43" s="4">
        <v>492</v>
      </c>
      <c r="AL43" s="4">
        <v>1</v>
      </c>
      <c r="AM43" s="4">
        <v>329</v>
      </c>
      <c r="AN43" s="4">
        <v>102</v>
      </c>
      <c r="AO43" s="4">
        <v>14.639196999999999</v>
      </c>
      <c r="AP43" s="4">
        <v>1537.5</v>
      </c>
      <c r="AQ43" s="4">
        <v>170.4</v>
      </c>
      <c r="AR43" s="4">
        <v>60</v>
      </c>
      <c r="AS43" s="4">
        <v>14908</v>
      </c>
      <c r="AT43" s="4">
        <v>0.04</v>
      </c>
      <c r="AU43" s="4">
        <v>13.054</v>
      </c>
      <c r="AV43" s="4">
        <v>21773</v>
      </c>
      <c r="AW43" s="4">
        <v>0</v>
      </c>
      <c r="AX43" s="4">
        <v>0.5</v>
      </c>
      <c r="AY43">
        <v>0.98473684210526324</v>
      </c>
      <c r="AZ43" t="s">
        <v>66</v>
      </c>
      <c r="BA43" t="s">
        <v>224</v>
      </c>
      <c r="BB43">
        <v>3</v>
      </c>
      <c r="BC43" t="s">
        <v>540</v>
      </c>
      <c r="BD43">
        <v>15</v>
      </c>
      <c r="BE43">
        <v>100857.45999999999</v>
      </c>
      <c r="BF43">
        <v>4.4976246675258333E-2</v>
      </c>
      <c r="BG43">
        <v>4.4289767120741237E-2</v>
      </c>
      <c r="BH43">
        <v>201382.63999999998</v>
      </c>
      <c r="BI43">
        <v>2.2525228589713592E-2</v>
      </c>
      <c r="BJ43">
        <v>2.2181422469133755E-2</v>
      </c>
      <c r="BK43">
        <v>1</v>
      </c>
      <c r="BL43" t="s">
        <v>66</v>
      </c>
      <c r="BM43">
        <v>0</v>
      </c>
      <c r="BN43" t="s">
        <v>524</v>
      </c>
    </row>
    <row r="44" spans="1:66" x14ac:dyDescent="0.25">
      <c r="A44" s="143" t="str">
        <f t="shared" si="36"/>
        <v>부성여객</v>
      </c>
      <c r="B44" s="143" t="str">
        <f t="shared" si="37"/>
        <v>36</v>
      </c>
      <c r="C44" s="144" t="str">
        <f t="shared" si="38"/>
        <v>70바2129</v>
      </c>
      <c r="D44" s="118" t="str">
        <f t="shared" si="39"/>
        <v>하이</v>
      </c>
      <c r="E44" s="114" t="str">
        <f t="shared" si="40"/>
        <v>B</v>
      </c>
      <c r="F44" s="164">
        <f t="shared" si="41"/>
        <v>0.80409090909090897</v>
      </c>
      <c r="G44" s="165">
        <f t="shared" si="42"/>
        <v>1.7689999999999999</v>
      </c>
      <c r="H44" s="166">
        <f t="shared" si="43"/>
        <v>2.2000000000000002</v>
      </c>
      <c r="I44" s="167">
        <f t="shared" si="44"/>
        <v>2796.3719999999998</v>
      </c>
      <c r="J44" s="168">
        <f t="shared" si="45"/>
        <v>6.2010104322298108E-2</v>
      </c>
      <c r="K44" s="168">
        <f t="shared" si="46"/>
        <v>0.36079167664115647</v>
      </c>
      <c r="L44" s="168">
        <f t="shared" si="47"/>
        <v>0.14697615338731757</v>
      </c>
      <c r="M44" s="169">
        <f t="shared" si="48"/>
        <v>18.606000000000002</v>
      </c>
      <c r="N44" s="170">
        <f t="shared" si="49"/>
        <v>2.0030000000000001</v>
      </c>
      <c r="O44" s="170">
        <f t="shared" si="50"/>
        <v>10.978999999999999</v>
      </c>
      <c r="P44" s="171">
        <f t="shared" si="51"/>
        <v>4.2366666666666664</v>
      </c>
      <c r="Q44" s="172">
        <f t="shared" si="52"/>
        <v>93</v>
      </c>
      <c r="R44" s="173">
        <f t="shared" si="53"/>
        <v>25.167529004868598</v>
      </c>
      <c r="S44" s="145">
        <f t="shared" si="54"/>
        <v>56</v>
      </c>
      <c r="T44" s="145">
        <f t="shared" si="55"/>
        <v>307</v>
      </c>
      <c r="U44" t="s">
        <v>120</v>
      </c>
      <c r="V44" t="s">
        <v>122</v>
      </c>
      <c r="W44" t="s">
        <v>120</v>
      </c>
      <c r="X44" s="4" t="s">
        <v>122</v>
      </c>
      <c r="Y44" s="4" t="s">
        <v>264</v>
      </c>
      <c r="Z44" s="4" t="s">
        <v>196</v>
      </c>
      <c r="AA44" s="4" t="s">
        <v>197</v>
      </c>
      <c r="AB44" s="4">
        <v>512</v>
      </c>
      <c r="AC44" s="4">
        <v>2796.3719999999998</v>
      </c>
      <c r="AD44" s="4">
        <v>1580.7139999999999</v>
      </c>
      <c r="AE44" s="4">
        <v>1.7689999999999999</v>
      </c>
      <c r="AF44" s="4">
        <v>2.2000000000000002</v>
      </c>
      <c r="AG44" s="4">
        <v>18.606000000000002</v>
      </c>
      <c r="AH44" s="4">
        <v>192.499402</v>
      </c>
      <c r="AI44" s="4">
        <v>11.936908000000001</v>
      </c>
      <c r="AJ44" s="4">
        <v>69.452181999999993</v>
      </c>
      <c r="AK44" s="4">
        <v>411</v>
      </c>
      <c r="AL44" s="4">
        <v>56</v>
      </c>
      <c r="AM44" s="4">
        <v>307</v>
      </c>
      <c r="AN44" s="4">
        <v>93</v>
      </c>
      <c r="AO44" s="4">
        <v>14.526652</v>
      </c>
      <c r="AP44" s="4">
        <v>3329</v>
      </c>
      <c r="AQ44" s="4">
        <v>254.2</v>
      </c>
      <c r="AR44" s="4">
        <v>53</v>
      </c>
      <c r="AS44" s="4">
        <v>14317</v>
      </c>
      <c r="AT44" s="4">
        <v>2.0030000000000001</v>
      </c>
      <c r="AU44" s="4">
        <v>10.978999999999999</v>
      </c>
      <c r="AV44" s="4">
        <v>22814</v>
      </c>
      <c r="AW44" s="4">
        <v>0</v>
      </c>
      <c r="AX44" s="4">
        <v>0.6</v>
      </c>
      <c r="AY44">
        <v>0.92523809523809519</v>
      </c>
      <c r="AZ44" t="s">
        <v>68</v>
      </c>
      <c r="BA44" t="s">
        <v>224</v>
      </c>
      <c r="BB44">
        <v>5</v>
      </c>
      <c r="BC44" t="s">
        <v>233</v>
      </c>
      <c r="BD44">
        <v>20</v>
      </c>
      <c r="BE44">
        <v>100857.45999999999</v>
      </c>
      <c r="BF44">
        <v>5.6255461916252907E-2</v>
      </c>
      <c r="BG44">
        <v>5.2049696430133047E-2</v>
      </c>
      <c r="BH44">
        <v>201382.63999999998</v>
      </c>
      <c r="BI44">
        <v>2.8174141524810684E-2</v>
      </c>
      <c r="BJ44">
        <v>2.6067789039384361E-2</v>
      </c>
      <c r="BK44">
        <v>1</v>
      </c>
      <c r="BL44" t="s">
        <v>66</v>
      </c>
      <c r="BM44">
        <v>-1</v>
      </c>
      <c r="BN44" t="s">
        <v>515</v>
      </c>
    </row>
    <row r="45" spans="1:66" x14ac:dyDescent="0.25">
      <c r="A45" s="146" t="str">
        <f t="shared" si="36"/>
        <v>부성여객</v>
      </c>
      <c r="B45" s="146" t="str">
        <f t="shared" si="37"/>
        <v>36</v>
      </c>
      <c r="C45" s="147" t="str">
        <f t="shared" si="38"/>
        <v>70바2130</v>
      </c>
      <c r="D45" s="135" t="str">
        <f t="shared" si="39"/>
        <v>하이</v>
      </c>
      <c r="E45" s="131" t="str">
        <f t="shared" si="40"/>
        <v>S</v>
      </c>
      <c r="F45" s="154">
        <f t="shared" si="41"/>
        <v>0.79318181818181821</v>
      </c>
      <c r="G45" s="155">
        <f t="shared" si="42"/>
        <v>1.7450000000000001</v>
      </c>
      <c r="H45" s="156">
        <f t="shared" si="43"/>
        <v>2.2000000000000002</v>
      </c>
      <c r="I45" s="157">
        <f t="shared" si="44"/>
        <v>1251.511</v>
      </c>
      <c r="J45" s="158">
        <f t="shared" si="45"/>
        <v>0.11635858246843681</v>
      </c>
      <c r="K45" s="158">
        <f t="shared" si="46"/>
        <v>0.26545212506112442</v>
      </c>
      <c r="L45" s="158">
        <f t="shared" si="47"/>
        <v>0.14702227946857838</v>
      </c>
      <c r="M45" s="159">
        <f t="shared" si="48"/>
        <v>19.843</v>
      </c>
      <c r="N45" s="160">
        <f t="shared" si="49"/>
        <v>0</v>
      </c>
      <c r="O45" s="160">
        <f t="shared" si="50"/>
        <v>20.774999999999999</v>
      </c>
      <c r="P45" s="161">
        <f t="shared" si="51"/>
        <v>1.73</v>
      </c>
      <c r="Q45" s="162">
        <f t="shared" si="52"/>
        <v>93</v>
      </c>
      <c r="R45" s="163">
        <f t="shared" si="53"/>
        <v>27.387848729979826</v>
      </c>
      <c r="S45" s="148">
        <f t="shared" si="54"/>
        <v>0</v>
      </c>
      <c r="T45" s="148">
        <f t="shared" si="55"/>
        <v>260</v>
      </c>
      <c r="U45" t="s">
        <v>120</v>
      </c>
      <c r="V45" t="s">
        <v>122</v>
      </c>
      <c r="W45" t="s">
        <v>120</v>
      </c>
      <c r="X45" s="4" t="s">
        <v>122</v>
      </c>
      <c r="Y45" s="4" t="s">
        <v>265</v>
      </c>
      <c r="Z45" s="4" t="s">
        <v>196</v>
      </c>
      <c r="AA45" s="4" t="s">
        <v>197</v>
      </c>
      <c r="AB45" s="4">
        <v>512</v>
      </c>
      <c r="AC45" s="4">
        <v>1251.511</v>
      </c>
      <c r="AD45" s="4">
        <v>717.32299999999998</v>
      </c>
      <c r="AE45" s="4">
        <v>1.7450000000000001</v>
      </c>
      <c r="AF45" s="4">
        <v>2.2000000000000002</v>
      </c>
      <c r="AG45" s="4">
        <v>19.843</v>
      </c>
      <c r="AH45" s="4">
        <v>73.918862000000004</v>
      </c>
      <c r="AI45" s="4">
        <v>8.6010939999999998</v>
      </c>
      <c r="AJ45" s="4">
        <v>19.621918999999998</v>
      </c>
      <c r="AK45" s="4">
        <v>184</v>
      </c>
      <c r="AL45" s="4">
        <v>0</v>
      </c>
      <c r="AM45" s="4">
        <v>260</v>
      </c>
      <c r="AN45" s="4">
        <v>93</v>
      </c>
      <c r="AO45" s="4">
        <v>16.930873999999999</v>
      </c>
      <c r="AP45" s="4">
        <v>808</v>
      </c>
      <c r="AQ45" s="4">
        <v>103.8</v>
      </c>
      <c r="AR45" s="4">
        <v>18</v>
      </c>
      <c r="AS45" s="4">
        <v>5951</v>
      </c>
      <c r="AT45" s="4">
        <v>0</v>
      </c>
      <c r="AU45" s="4">
        <v>20.774999999999999</v>
      </c>
      <c r="AV45" s="4">
        <v>10534</v>
      </c>
      <c r="AW45" s="4">
        <v>0</v>
      </c>
      <c r="AX45" s="4">
        <v>0.56999999999999995</v>
      </c>
      <c r="AY45">
        <v>1.0633333333333332</v>
      </c>
      <c r="AZ45" t="s">
        <v>71</v>
      </c>
      <c r="BA45" t="s">
        <v>224</v>
      </c>
      <c r="BB45">
        <v>2</v>
      </c>
      <c r="BC45" t="s">
        <v>541</v>
      </c>
      <c r="BD45">
        <v>11</v>
      </c>
      <c r="BE45">
        <v>100857.45999999999</v>
      </c>
      <c r="BF45">
        <v>9.4714957128605066E-3</v>
      </c>
      <c r="BG45">
        <v>1.0071357108008338E-2</v>
      </c>
      <c r="BH45">
        <v>201382.63999999998</v>
      </c>
      <c r="BI45">
        <v>4.74356180850544E-3</v>
      </c>
      <c r="BJ45">
        <v>5.0439873897107843E-3</v>
      </c>
      <c r="BK45">
        <v>1</v>
      </c>
      <c r="BL45" t="s">
        <v>66</v>
      </c>
      <c r="BM45">
        <v>1</v>
      </c>
      <c r="BN45" t="s">
        <v>533</v>
      </c>
    </row>
    <row r="46" spans="1:66" x14ac:dyDescent="0.25">
      <c r="A46" s="143" t="str">
        <f t="shared" si="36"/>
        <v>부성여객</v>
      </c>
      <c r="B46" s="143" t="str">
        <f t="shared" si="37"/>
        <v>36</v>
      </c>
      <c r="C46" s="144" t="str">
        <f t="shared" si="38"/>
        <v>70바2131</v>
      </c>
      <c r="D46" s="118" t="str">
        <f t="shared" si="39"/>
        <v>하이</v>
      </c>
      <c r="E46" s="114" t="str">
        <f t="shared" si="40"/>
        <v>A</v>
      </c>
      <c r="F46" s="164">
        <f t="shared" si="41"/>
        <v>0.84499999999999997</v>
      </c>
      <c r="G46" s="165">
        <f t="shared" si="42"/>
        <v>1.859</v>
      </c>
      <c r="H46" s="166">
        <f t="shared" si="43"/>
        <v>2.2000000000000002</v>
      </c>
      <c r="I46" s="167">
        <f t="shared" si="44"/>
        <v>3142.8710000000001</v>
      </c>
      <c r="J46" s="168">
        <f t="shared" si="45"/>
        <v>4.1187115864267917E-2</v>
      </c>
      <c r="K46" s="168">
        <f t="shared" si="46"/>
        <v>0.28891857817243916</v>
      </c>
      <c r="L46" s="168">
        <f t="shared" si="47"/>
        <v>0.1489084343582667</v>
      </c>
      <c r="M46" s="169">
        <f t="shared" si="48"/>
        <v>15.05</v>
      </c>
      <c r="N46" s="170">
        <f t="shared" si="49"/>
        <v>6.4000000000000001E-2</v>
      </c>
      <c r="O46" s="170">
        <f t="shared" si="50"/>
        <v>3.6269999999999998</v>
      </c>
      <c r="P46" s="171">
        <f t="shared" si="51"/>
        <v>3.0966666666666667</v>
      </c>
      <c r="Q46" s="172">
        <f t="shared" si="52"/>
        <v>93</v>
      </c>
      <c r="R46" s="173">
        <f t="shared" si="53"/>
        <v>24.405160936628228</v>
      </c>
      <c r="S46" s="145">
        <f t="shared" si="54"/>
        <v>2</v>
      </c>
      <c r="T46" s="145">
        <f t="shared" si="55"/>
        <v>114</v>
      </c>
      <c r="U46" t="s">
        <v>120</v>
      </c>
      <c r="V46" t="s">
        <v>122</v>
      </c>
      <c r="W46" t="s">
        <v>120</v>
      </c>
      <c r="X46" s="4" t="s">
        <v>122</v>
      </c>
      <c r="Y46" s="4" t="s">
        <v>266</v>
      </c>
      <c r="Z46" s="4" t="s">
        <v>196</v>
      </c>
      <c r="AA46" s="4" t="s">
        <v>197</v>
      </c>
      <c r="AB46" s="4">
        <v>512</v>
      </c>
      <c r="AC46" s="4">
        <v>3142.8710000000001</v>
      </c>
      <c r="AD46" s="4">
        <v>1690.49</v>
      </c>
      <c r="AE46" s="4">
        <v>1.859</v>
      </c>
      <c r="AF46" s="4">
        <v>2.2000000000000002</v>
      </c>
      <c r="AG46" s="4">
        <v>15.05</v>
      </c>
      <c r="AH46" s="4">
        <v>192.23771400000001</v>
      </c>
      <c r="AI46" s="4">
        <v>7.9177169999999997</v>
      </c>
      <c r="AJ46" s="4">
        <v>55.541046999999999</v>
      </c>
      <c r="AK46" s="4">
        <v>468</v>
      </c>
      <c r="AL46" s="4">
        <v>2</v>
      </c>
      <c r="AM46" s="4">
        <v>114</v>
      </c>
      <c r="AN46" s="4">
        <v>93</v>
      </c>
      <c r="AO46" s="4">
        <v>16.348877999999999</v>
      </c>
      <c r="AP46" s="4">
        <v>2019.3</v>
      </c>
      <c r="AQ46" s="4">
        <v>185.8</v>
      </c>
      <c r="AR46" s="4">
        <v>16</v>
      </c>
      <c r="AS46" s="4">
        <v>6182</v>
      </c>
      <c r="AT46" s="4">
        <v>6.4000000000000001E-2</v>
      </c>
      <c r="AU46" s="4">
        <v>3.6269999999999998</v>
      </c>
      <c r="AV46" s="4">
        <v>25799</v>
      </c>
      <c r="AW46" s="4">
        <v>0</v>
      </c>
      <c r="AX46" s="4">
        <v>0.56000000000000005</v>
      </c>
      <c r="AY46">
        <v>0.96666666666666667</v>
      </c>
      <c r="AZ46" t="s">
        <v>66</v>
      </c>
      <c r="BA46" t="s">
        <v>224</v>
      </c>
      <c r="BB46">
        <v>6</v>
      </c>
      <c r="BC46" t="s">
        <v>542</v>
      </c>
      <c r="BD46">
        <v>9</v>
      </c>
      <c r="BE46">
        <v>100857.45999999999</v>
      </c>
      <c r="BF46">
        <v>7.4138591235591309E-3</v>
      </c>
      <c r="BG46">
        <v>7.1667304861071602E-3</v>
      </c>
      <c r="BH46">
        <v>201382.63999999998</v>
      </c>
      <c r="BI46">
        <v>3.7130459705960756E-3</v>
      </c>
      <c r="BJ46">
        <v>3.5892777715762067E-3</v>
      </c>
      <c r="BK46">
        <v>1</v>
      </c>
      <c r="BL46" t="s">
        <v>68</v>
      </c>
      <c r="BM46">
        <v>1</v>
      </c>
      <c r="BN46" t="s">
        <v>533</v>
      </c>
    </row>
    <row r="47" spans="1:66" x14ac:dyDescent="0.25">
      <c r="A47" s="146" t="str">
        <f t="shared" si="36"/>
        <v>부성여객</v>
      </c>
      <c r="B47" s="146" t="str">
        <f t="shared" si="37"/>
        <v>36</v>
      </c>
      <c r="C47" s="147" t="str">
        <f t="shared" si="38"/>
        <v>70바2136</v>
      </c>
      <c r="D47" s="135" t="str">
        <f t="shared" si="39"/>
        <v>하이</v>
      </c>
      <c r="E47" s="131" t="str">
        <f t="shared" si="40"/>
        <v>A</v>
      </c>
      <c r="F47" s="154">
        <f t="shared" si="41"/>
        <v>0.82227272727272716</v>
      </c>
      <c r="G47" s="155">
        <f t="shared" si="42"/>
        <v>1.8089999999999999</v>
      </c>
      <c r="H47" s="156">
        <f t="shared" si="43"/>
        <v>2.2000000000000002</v>
      </c>
      <c r="I47" s="157">
        <f t="shared" si="44"/>
        <v>3108.97</v>
      </c>
      <c r="J47" s="158">
        <f t="shared" si="45"/>
        <v>3.4797472661506748E-2</v>
      </c>
      <c r="K47" s="158">
        <f t="shared" si="46"/>
        <v>0.31056647151136069</v>
      </c>
      <c r="L47" s="158">
        <f t="shared" si="47"/>
        <v>0.12512182491307411</v>
      </c>
      <c r="M47" s="159">
        <f t="shared" si="48"/>
        <v>13.965999999999999</v>
      </c>
      <c r="N47" s="160">
        <f t="shared" si="49"/>
        <v>9.6000000000000002E-2</v>
      </c>
      <c r="O47" s="160">
        <f t="shared" si="50"/>
        <v>3.3130000000000002</v>
      </c>
      <c r="P47" s="161">
        <f t="shared" si="51"/>
        <v>4.1150000000000002</v>
      </c>
      <c r="Q47" s="162">
        <f t="shared" si="52"/>
        <v>93</v>
      </c>
      <c r="R47" s="163">
        <f t="shared" si="53"/>
        <v>23.414386401745098</v>
      </c>
      <c r="S47" s="148">
        <f t="shared" si="54"/>
        <v>3</v>
      </c>
      <c r="T47" s="148">
        <f t="shared" si="55"/>
        <v>103</v>
      </c>
      <c r="U47" t="s">
        <v>120</v>
      </c>
      <c r="V47" t="s">
        <v>122</v>
      </c>
      <c r="W47" t="s">
        <v>120</v>
      </c>
      <c r="X47" s="4" t="s">
        <v>122</v>
      </c>
      <c r="Y47" s="4" t="s">
        <v>267</v>
      </c>
      <c r="Z47" s="4" t="s">
        <v>196</v>
      </c>
      <c r="AA47" s="4" t="s">
        <v>197</v>
      </c>
      <c r="AB47" s="4">
        <v>512</v>
      </c>
      <c r="AC47" s="4">
        <v>3108.97</v>
      </c>
      <c r="AD47" s="4">
        <v>1718.1890000000001</v>
      </c>
      <c r="AE47" s="4">
        <v>1.8089999999999999</v>
      </c>
      <c r="AF47" s="4">
        <v>2.2000000000000002</v>
      </c>
      <c r="AG47" s="4">
        <v>13.965999999999999</v>
      </c>
      <c r="AH47" s="4">
        <v>202.83076500000001</v>
      </c>
      <c r="AI47" s="4">
        <v>7.0579980000000004</v>
      </c>
      <c r="AJ47" s="4">
        <v>62.992435</v>
      </c>
      <c r="AK47" s="4">
        <v>389</v>
      </c>
      <c r="AL47" s="4">
        <v>3</v>
      </c>
      <c r="AM47" s="4">
        <v>103</v>
      </c>
      <c r="AN47" s="4">
        <v>93</v>
      </c>
      <c r="AO47" s="4">
        <v>15.327901000000001</v>
      </c>
      <c r="AP47" s="4">
        <v>1703.5</v>
      </c>
      <c r="AQ47" s="4">
        <v>246.9</v>
      </c>
      <c r="AR47" s="4">
        <v>43</v>
      </c>
      <c r="AS47" s="4">
        <v>8157</v>
      </c>
      <c r="AT47" s="4">
        <v>9.6000000000000002E-2</v>
      </c>
      <c r="AU47" s="4">
        <v>3.3130000000000002</v>
      </c>
      <c r="AV47" s="4">
        <v>23829</v>
      </c>
      <c r="AW47" s="4">
        <v>0</v>
      </c>
      <c r="AX47" s="4">
        <v>0.54</v>
      </c>
      <c r="AY47">
        <v>0.98050000000000004</v>
      </c>
      <c r="AZ47" t="s">
        <v>66</v>
      </c>
      <c r="BA47" t="s">
        <v>224</v>
      </c>
      <c r="BB47">
        <v>4</v>
      </c>
      <c r="BC47" t="s">
        <v>543</v>
      </c>
      <c r="BD47">
        <v>14</v>
      </c>
      <c r="BE47">
        <v>100857.45999999999</v>
      </c>
      <c r="BF47">
        <v>5.1284783495440009E-2</v>
      </c>
      <c r="BG47">
        <v>5.0284730217278931E-2</v>
      </c>
      <c r="BH47">
        <v>201382.63999999998</v>
      </c>
      <c r="BI47">
        <v>2.568470152144197E-2</v>
      </c>
      <c r="BJ47">
        <v>2.5183849841773853E-2</v>
      </c>
      <c r="BK47">
        <v>1</v>
      </c>
      <c r="BL47" t="s">
        <v>68</v>
      </c>
      <c r="BM47">
        <v>1</v>
      </c>
      <c r="BN47" t="s">
        <v>533</v>
      </c>
    </row>
    <row r="48" spans="1:66" x14ac:dyDescent="0.25">
      <c r="A48" s="143" t="str">
        <f t="shared" si="36"/>
        <v>부성여객</v>
      </c>
      <c r="B48" s="143" t="str">
        <f t="shared" si="37"/>
        <v>36</v>
      </c>
      <c r="C48" s="144" t="str">
        <f t="shared" si="38"/>
        <v>70바2137</v>
      </c>
      <c r="D48" s="118" t="str">
        <f t="shared" si="39"/>
        <v>하이</v>
      </c>
      <c r="E48" s="114" t="str">
        <f t="shared" si="40"/>
        <v>C</v>
      </c>
      <c r="F48" s="164">
        <f t="shared" si="41"/>
        <v>0.79681818181818176</v>
      </c>
      <c r="G48" s="165">
        <f t="shared" si="42"/>
        <v>1.7529999999999999</v>
      </c>
      <c r="H48" s="166">
        <f t="shared" si="43"/>
        <v>2.2000000000000002</v>
      </c>
      <c r="I48" s="167">
        <f t="shared" si="44"/>
        <v>2902.6460000000002</v>
      </c>
      <c r="J48" s="168">
        <f t="shared" si="45"/>
        <v>3.6121304397488889E-2</v>
      </c>
      <c r="K48" s="168">
        <f t="shared" si="46"/>
        <v>0.34473964092914716</v>
      </c>
      <c r="L48" s="168">
        <f t="shared" si="47"/>
        <v>0.15158582892987982</v>
      </c>
      <c r="M48" s="169">
        <f t="shared" si="48"/>
        <v>15.138999999999999</v>
      </c>
      <c r="N48" s="170">
        <f t="shared" si="49"/>
        <v>0.24099999999999999</v>
      </c>
      <c r="O48" s="170">
        <f t="shared" si="50"/>
        <v>11.334</v>
      </c>
      <c r="P48" s="171">
        <f t="shared" si="51"/>
        <v>7.0533333333333328</v>
      </c>
      <c r="Q48" s="172">
        <f t="shared" si="52"/>
        <v>93</v>
      </c>
      <c r="R48" s="173">
        <f t="shared" si="53"/>
        <v>25.867391146514599</v>
      </c>
      <c r="S48" s="145">
        <f t="shared" si="54"/>
        <v>7</v>
      </c>
      <c r="T48" s="145">
        <f t="shared" si="55"/>
        <v>329</v>
      </c>
      <c r="U48" t="s">
        <v>120</v>
      </c>
      <c r="V48" t="s">
        <v>122</v>
      </c>
      <c r="W48" t="s">
        <v>120</v>
      </c>
      <c r="X48" s="4" t="s">
        <v>122</v>
      </c>
      <c r="Y48" s="4" t="s">
        <v>268</v>
      </c>
      <c r="Z48" s="4" t="s">
        <v>196</v>
      </c>
      <c r="AA48" s="4" t="s">
        <v>197</v>
      </c>
      <c r="AB48" s="4">
        <v>512</v>
      </c>
      <c r="AC48" s="4">
        <v>2902.6460000000002</v>
      </c>
      <c r="AD48" s="4">
        <v>1656.252</v>
      </c>
      <c r="AE48" s="4">
        <v>1.7529999999999999</v>
      </c>
      <c r="AF48" s="4">
        <v>2.2000000000000002</v>
      </c>
      <c r="AG48" s="4">
        <v>15.138999999999999</v>
      </c>
      <c r="AH48" s="4">
        <v>181.23966200000001</v>
      </c>
      <c r="AI48" s="4">
        <v>6.5466129999999998</v>
      </c>
      <c r="AJ48" s="4">
        <v>62.480496000000002</v>
      </c>
      <c r="AK48" s="4">
        <v>440</v>
      </c>
      <c r="AL48" s="4">
        <v>7</v>
      </c>
      <c r="AM48" s="4">
        <v>329</v>
      </c>
      <c r="AN48" s="4">
        <v>93</v>
      </c>
      <c r="AO48" s="4">
        <v>16.015512000000001</v>
      </c>
      <c r="AP48" s="4">
        <v>2071.1999999999998</v>
      </c>
      <c r="AQ48" s="4">
        <v>423.2</v>
      </c>
      <c r="AR48" s="4">
        <v>50</v>
      </c>
      <c r="AS48" s="4">
        <v>9913</v>
      </c>
      <c r="AT48" s="4">
        <v>0.24099999999999999</v>
      </c>
      <c r="AU48" s="4">
        <v>11.334</v>
      </c>
      <c r="AV48" s="4">
        <v>24633</v>
      </c>
      <c r="AW48" s="4">
        <v>0</v>
      </c>
      <c r="AX48" s="4">
        <v>0.5</v>
      </c>
      <c r="AY48">
        <v>0.85699999999999998</v>
      </c>
      <c r="AZ48" t="s">
        <v>69</v>
      </c>
      <c r="BA48" t="s">
        <v>224</v>
      </c>
      <c r="BB48">
        <v>3</v>
      </c>
      <c r="BC48" t="s">
        <v>260</v>
      </c>
      <c r="BD48">
        <v>16</v>
      </c>
      <c r="BE48">
        <v>100857.45999999999</v>
      </c>
      <c r="BF48">
        <v>2.2651700726946722E-2</v>
      </c>
      <c r="BG48">
        <v>1.9412507522993339E-2</v>
      </c>
      <c r="BH48">
        <v>201382.63999999998</v>
      </c>
      <c r="BI48">
        <v>1.1344537940311043E-2</v>
      </c>
      <c r="BJ48">
        <v>9.7222690148465636E-3</v>
      </c>
      <c r="BK48">
        <v>1</v>
      </c>
      <c r="BL48" t="s">
        <v>69</v>
      </c>
      <c r="BM48">
        <v>0</v>
      </c>
      <c r="BN48" t="s">
        <v>524</v>
      </c>
    </row>
    <row r="49" spans="1:66" x14ac:dyDescent="0.25">
      <c r="A49" s="146" t="str">
        <f t="shared" si="36"/>
        <v>부성여객</v>
      </c>
      <c r="B49" s="146" t="str">
        <f t="shared" si="37"/>
        <v>36</v>
      </c>
      <c r="C49" s="147" t="str">
        <f t="shared" si="38"/>
        <v>70바2139</v>
      </c>
      <c r="D49" s="135" t="str">
        <f t="shared" si="39"/>
        <v>하이</v>
      </c>
      <c r="E49" s="131" t="str">
        <f t="shared" si="40"/>
        <v>B</v>
      </c>
      <c r="F49" s="154">
        <f t="shared" si="41"/>
        <v>0.80227272727272714</v>
      </c>
      <c r="G49" s="155">
        <f t="shared" si="42"/>
        <v>1.7649999999999999</v>
      </c>
      <c r="H49" s="156">
        <f t="shared" si="43"/>
        <v>2.2000000000000002</v>
      </c>
      <c r="I49" s="157">
        <f t="shared" si="44"/>
        <v>3154.1750000000002</v>
      </c>
      <c r="J49" s="158">
        <f t="shared" si="45"/>
        <v>3.6681706225828385E-2</v>
      </c>
      <c r="K49" s="158">
        <f t="shared" si="46"/>
        <v>0.36281053490539317</v>
      </c>
      <c r="L49" s="158">
        <f t="shared" si="47"/>
        <v>0.18039582458170519</v>
      </c>
      <c r="M49" s="159">
        <f t="shared" si="48"/>
        <v>19.466999999999999</v>
      </c>
      <c r="N49" s="160">
        <f t="shared" si="49"/>
        <v>6.3E-2</v>
      </c>
      <c r="O49" s="160">
        <f t="shared" si="50"/>
        <v>17.881</v>
      </c>
      <c r="P49" s="161">
        <f t="shared" si="51"/>
        <v>6.3166666666666664</v>
      </c>
      <c r="Q49" s="162">
        <f t="shared" si="52"/>
        <v>94</v>
      </c>
      <c r="R49" s="163">
        <f t="shared" si="53"/>
        <v>25.11479327909683</v>
      </c>
      <c r="S49" s="148">
        <f t="shared" si="54"/>
        <v>2</v>
      </c>
      <c r="T49" s="148">
        <f t="shared" si="55"/>
        <v>564</v>
      </c>
      <c r="U49" t="s">
        <v>120</v>
      </c>
      <c r="V49" t="s">
        <v>122</v>
      </c>
      <c r="W49" t="s">
        <v>120</v>
      </c>
      <c r="X49" s="4" t="s">
        <v>122</v>
      </c>
      <c r="Y49" s="4" t="s">
        <v>269</v>
      </c>
      <c r="Z49" s="4" t="s">
        <v>196</v>
      </c>
      <c r="AA49" s="4" t="s">
        <v>197</v>
      </c>
      <c r="AB49" s="4">
        <v>512</v>
      </c>
      <c r="AC49" s="4">
        <v>3154.1750000000002</v>
      </c>
      <c r="AD49" s="4">
        <v>1787.171</v>
      </c>
      <c r="AE49" s="4">
        <v>1.7649999999999999</v>
      </c>
      <c r="AF49" s="4">
        <v>2.2000000000000002</v>
      </c>
      <c r="AG49" s="4">
        <v>19.466999999999999</v>
      </c>
      <c r="AH49" s="4">
        <v>209.14021700000001</v>
      </c>
      <c r="AI49" s="4">
        <v>7.6716199999999999</v>
      </c>
      <c r="AJ49" s="4">
        <v>75.878274000000005</v>
      </c>
      <c r="AK49" s="4">
        <v>569</v>
      </c>
      <c r="AL49" s="4">
        <v>2</v>
      </c>
      <c r="AM49" s="4">
        <v>564</v>
      </c>
      <c r="AN49" s="4">
        <v>94</v>
      </c>
      <c r="AO49" s="4">
        <v>15.081628</v>
      </c>
      <c r="AP49" s="4">
        <v>1486.9</v>
      </c>
      <c r="AQ49" s="4">
        <v>379</v>
      </c>
      <c r="AR49" s="4">
        <v>43</v>
      </c>
      <c r="AS49" s="4">
        <v>13617</v>
      </c>
      <c r="AT49" s="4">
        <v>6.3E-2</v>
      </c>
      <c r="AU49" s="4">
        <v>17.881</v>
      </c>
      <c r="AV49" s="4">
        <v>23162</v>
      </c>
      <c r="AW49" s="4">
        <v>0</v>
      </c>
      <c r="AX49" s="4">
        <v>0.62</v>
      </c>
      <c r="AY49">
        <v>0.92249999999999999</v>
      </c>
      <c r="AZ49" t="s">
        <v>68</v>
      </c>
      <c r="BA49" t="s">
        <v>224</v>
      </c>
      <c r="BB49">
        <v>6</v>
      </c>
      <c r="BC49" t="s">
        <v>251</v>
      </c>
      <c r="BD49">
        <v>13</v>
      </c>
      <c r="BE49">
        <v>100857.45999999999</v>
      </c>
      <c r="BF49">
        <v>4.2910529374822648E-2</v>
      </c>
      <c r="BG49">
        <v>3.958496334827389E-2</v>
      </c>
      <c r="BH49">
        <v>201382.63999999998</v>
      </c>
      <c r="BI49">
        <v>2.1490665729677592E-2</v>
      </c>
      <c r="BJ49">
        <v>1.9825139135627577E-2</v>
      </c>
      <c r="BK49">
        <v>1</v>
      </c>
      <c r="BL49" t="s">
        <v>66</v>
      </c>
      <c r="BM49">
        <v>-1</v>
      </c>
      <c r="BN49" t="s">
        <v>515</v>
      </c>
    </row>
    <row r="50" spans="1:66" x14ac:dyDescent="0.25">
      <c r="A50" s="143" t="str">
        <f t="shared" si="36"/>
        <v>부성여객</v>
      </c>
      <c r="B50" s="143" t="str">
        <f t="shared" si="37"/>
        <v>790</v>
      </c>
      <c r="C50" s="144" t="str">
        <f t="shared" si="38"/>
        <v>70바2024</v>
      </c>
      <c r="D50" s="118" t="str">
        <f t="shared" si="39"/>
        <v>좌석</v>
      </c>
      <c r="E50" s="114" t="str">
        <f t="shared" si="40"/>
        <v>B</v>
      </c>
      <c r="F50" s="164">
        <f t="shared" si="41"/>
        <v>0.89041666666666675</v>
      </c>
      <c r="G50" s="165">
        <f t="shared" si="42"/>
        <v>2.137</v>
      </c>
      <c r="H50" s="166">
        <f t="shared" si="43"/>
        <v>2.4</v>
      </c>
      <c r="I50" s="167">
        <f t="shared" si="44"/>
        <v>8974.2860000000001</v>
      </c>
      <c r="J50" s="168">
        <f t="shared" si="45"/>
        <v>1.9944854631629899E-2</v>
      </c>
      <c r="K50" s="168">
        <f t="shared" si="46"/>
        <v>0.25363221571276334</v>
      </c>
      <c r="L50" s="168">
        <f t="shared" si="47"/>
        <v>0.23455905015730499</v>
      </c>
      <c r="M50" s="169">
        <f t="shared" si="48"/>
        <v>9.7880000000000003</v>
      </c>
      <c r="N50" s="170">
        <f t="shared" si="49"/>
        <v>7.8E-2</v>
      </c>
      <c r="O50" s="170">
        <f t="shared" si="50"/>
        <v>5.4710000000000001</v>
      </c>
      <c r="P50" s="171">
        <f t="shared" si="51"/>
        <v>168.40833333333333</v>
      </c>
      <c r="Q50" s="172">
        <f t="shared" si="52"/>
        <v>107</v>
      </c>
      <c r="R50" s="173">
        <f t="shared" si="53"/>
        <v>37.365213213272327</v>
      </c>
      <c r="S50" s="145">
        <f t="shared" si="54"/>
        <v>7</v>
      </c>
      <c r="T50" s="145">
        <f t="shared" si="55"/>
        <v>491</v>
      </c>
      <c r="U50" t="s">
        <v>120</v>
      </c>
      <c r="V50" t="s">
        <v>123</v>
      </c>
      <c r="W50" t="s">
        <v>120</v>
      </c>
      <c r="X50" s="4" t="s">
        <v>123</v>
      </c>
      <c r="Y50" s="4" t="s">
        <v>270</v>
      </c>
      <c r="Z50" s="4" t="s">
        <v>271</v>
      </c>
      <c r="AA50" s="4" t="s">
        <v>48</v>
      </c>
      <c r="AB50" s="4">
        <v>512</v>
      </c>
      <c r="AC50" s="4">
        <v>8974.2860000000001</v>
      </c>
      <c r="AD50" s="4">
        <v>4200.3819999999996</v>
      </c>
      <c r="AE50" s="4">
        <v>2.137</v>
      </c>
      <c r="AF50" s="4">
        <v>2.4</v>
      </c>
      <c r="AG50" s="4">
        <v>9.7880000000000003</v>
      </c>
      <c r="AH50" s="4">
        <v>330.63048700000002</v>
      </c>
      <c r="AI50" s="4">
        <v>6.5943769999999997</v>
      </c>
      <c r="AJ50" s="4">
        <v>83.858542999999997</v>
      </c>
      <c r="AK50" s="4">
        <v>2105</v>
      </c>
      <c r="AL50" s="4">
        <v>7</v>
      </c>
      <c r="AM50" s="4">
        <v>491</v>
      </c>
      <c r="AN50" s="4">
        <v>107</v>
      </c>
      <c r="AO50" s="4">
        <v>27.142946999999999</v>
      </c>
      <c r="AP50" s="4">
        <v>38003.300000000003</v>
      </c>
      <c r="AQ50" s="4">
        <v>10104.5</v>
      </c>
      <c r="AR50" s="4">
        <v>16</v>
      </c>
      <c r="AS50" s="4">
        <v>4225</v>
      </c>
      <c r="AT50" s="4">
        <v>7.8E-2</v>
      </c>
      <c r="AU50" s="4">
        <v>5.4710000000000001</v>
      </c>
      <c r="AV50" s="4">
        <v>86125</v>
      </c>
      <c r="AW50" s="4">
        <v>0</v>
      </c>
      <c r="AX50" s="4">
        <v>0.32</v>
      </c>
      <c r="AY50">
        <v>0.90249999999999997</v>
      </c>
      <c r="AZ50" t="s">
        <v>68</v>
      </c>
      <c r="BA50" t="s">
        <v>224</v>
      </c>
      <c r="BB50">
        <v>8</v>
      </c>
      <c r="BC50" t="s">
        <v>544</v>
      </c>
      <c r="BD50">
        <v>14</v>
      </c>
      <c r="BE50">
        <v>100857.45999999999</v>
      </c>
      <c r="BF50">
        <v>9.3179126263937245E-3</v>
      </c>
      <c r="BG50">
        <v>8.4094161453203368E-3</v>
      </c>
      <c r="BH50">
        <v>201382.63999999998</v>
      </c>
      <c r="BI50">
        <v>4.6666435597427867E-3</v>
      </c>
      <c r="BJ50">
        <v>4.2116458126678644E-3</v>
      </c>
      <c r="BK50">
        <v>1</v>
      </c>
      <c r="BL50" t="s">
        <v>67</v>
      </c>
      <c r="BM50">
        <v>2</v>
      </c>
      <c r="BN50" t="s">
        <v>533</v>
      </c>
    </row>
    <row r="51" spans="1:66" x14ac:dyDescent="0.25">
      <c r="A51" s="146" t="str">
        <f t="shared" si="36"/>
        <v>부성여객</v>
      </c>
      <c r="B51" s="146" t="str">
        <f t="shared" si="37"/>
        <v>790</v>
      </c>
      <c r="C51" s="147" t="str">
        <f t="shared" si="38"/>
        <v>70바2028</v>
      </c>
      <c r="D51" s="135" t="str">
        <f t="shared" si="39"/>
        <v>좌석</v>
      </c>
      <c r="E51" s="131" t="str">
        <f t="shared" si="40"/>
        <v>S</v>
      </c>
      <c r="F51" s="154">
        <f t="shared" si="41"/>
        <v>0.89083333333333337</v>
      </c>
      <c r="G51" s="155">
        <f t="shared" si="42"/>
        <v>2.1379999999999999</v>
      </c>
      <c r="H51" s="156">
        <f t="shared" si="43"/>
        <v>2.4</v>
      </c>
      <c r="I51" s="157">
        <f t="shared" si="44"/>
        <v>9658.4130000000005</v>
      </c>
      <c r="J51" s="158">
        <f t="shared" si="45"/>
        <v>2.0242033369582444E-2</v>
      </c>
      <c r="K51" s="158">
        <f t="shared" si="46"/>
        <v>0.26084426624806989</v>
      </c>
      <c r="L51" s="158">
        <f t="shared" si="47"/>
        <v>0.28017025157238562</v>
      </c>
      <c r="M51" s="159">
        <f t="shared" si="48"/>
        <v>9.9169999999999998</v>
      </c>
      <c r="N51" s="160">
        <f t="shared" si="49"/>
        <v>5.1999999999999998E-2</v>
      </c>
      <c r="O51" s="160">
        <f t="shared" si="50"/>
        <v>6.7919999999999998</v>
      </c>
      <c r="P51" s="161">
        <f t="shared" si="51"/>
        <v>213.97333333333333</v>
      </c>
      <c r="Q51" s="162">
        <f t="shared" si="52"/>
        <v>108</v>
      </c>
      <c r="R51" s="163">
        <f t="shared" si="53"/>
        <v>37.676165159799574</v>
      </c>
      <c r="S51" s="148">
        <f t="shared" si="54"/>
        <v>5</v>
      </c>
      <c r="T51" s="148">
        <f t="shared" si="55"/>
        <v>656</v>
      </c>
      <c r="U51" t="s">
        <v>120</v>
      </c>
      <c r="V51" t="s">
        <v>123</v>
      </c>
      <c r="W51" t="s">
        <v>120</v>
      </c>
      <c r="X51" s="4" t="s">
        <v>123</v>
      </c>
      <c r="Y51" s="4" t="s">
        <v>272</v>
      </c>
      <c r="Z51" s="4" t="s">
        <v>271</v>
      </c>
      <c r="AA51" s="4" t="s">
        <v>48</v>
      </c>
      <c r="AB51" s="4">
        <v>512</v>
      </c>
      <c r="AC51" s="4">
        <v>9658.4130000000005</v>
      </c>
      <c r="AD51" s="4">
        <v>4517.6049999999996</v>
      </c>
      <c r="AE51" s="4">
        <v>2.1379999999999999</v>
      </c>
      <c r="AF51" s="4">
        <v>2.4</v>
      </c>
      <c r="AG51" s="4">
        <v>9.9169999999999998</v>
      </c>
      <c r="AH51" s="4">
        <v>356.584384</v>
      </c>
      <c r="AI51" s="4">
        <v>7.2179929999999999</v>
      </c>
      <c r="AJ51" s="4">
        <v>93.012991999999997</v>
      </c>
      <c r="AK51" s="4">
        <v>2706</v>
      </c>
      <c r="AL51" s="4">
        <v>5</v>
      </c>
      <c r="AM51" s="4">
        <v>656</v>
      </c>
      <c r="AN51" s="4">
        <v>108</v>
      </c>
      <c r="AO51" s="4">
        <v>27.085910999999999</v>
      </c>
      <c r="AP51" s="4">
        <v>46465.2</v>
      </c>
      <c r="AQ51" s="4">
        <v>12838.4</v>
      </c>
      <c r="AR51" s="4">
        <v>17</v>
      </c>
      <c r="AS51" s="4">
        <v>3112</v>
      </c>
      <c r="AT51" s="4">
        <v>5.1999999999999998E-2</v>
      </c>
      <c r="AU51" s="4">
        <v>6.7919999999999998</v>
      </c>
      <c r="AV51" s="4">
        <v>92023</v>
      </c>
      <c r="AW51" s="4">
        <v>0</v>
      </c>
      <c r="AX51" s="4">
        <v>0.32</v>
      </c>
      <c r="AY51">
        <v>1.0149999999999999</v>
      </c>
      <c r="AZ51" t="s">
        <v>71</v>
      </c>
      <c r="BA51" t="s">
        <v>224</v>
      </c>
      <c r="BB51">
        <v>3</v>
      </c>
      <c r="BC51" t="s">
        <v>545</v>
      </c>
      <c r="BD51">
        <v>17</v>
      </c>
      <c r="BE51">
        <v>100857.45999999999</v>
      </c>
      <c r="BF51">
        <v>1.9805535455681714E-2</v>
      </c>
      <c r="BG51">
        <v>2.0102618487516939E-2</v>
      </c>
      <c r="BH51">
        <v>201382.63999999998</v>
      </c>
      <c r="BI51">
        <v>9.919107227912E-3</v>
      </c>
      <c r="BJ51">
        <v>1.006789383633068E-2</v>
      </c>
      <c r="BK51">
        <v>1</v>
      </c>
      <c r="BL51" t="s">
        <v>66</v>
      </c>
      <c r="BM51">
        <v>1</v>
      </c>
      <c r="BN51" t="s">
        <v>533</v>
      </c>
    </row>
    <row r="52" spans="1:66" x14ac:dyDescent="0.25">
      <c r="A52" s="143" t="str">
        <f t="shared" si="36"/>
        <v>부성여객</v>
      </c>
      <c r="B52" s="143" t="str">
        <f t="shared" si="37"/>
        <v>790</v>
      </c>
      <c r="C52" s="144" t="str">
        <f t="shared" si="38"/>
        <v>70바2045</v>
      </c>
      <c r="D52" s="118" t="str">
        <f t="shared" si="39"/>
        <v>좌석</v>
      </c>
      <c r="E52" s="114" t="str">
        <f t="shared" si="40"/>
        <v>D</v>
      </c>
      <c r="F52" s="164">
        <f t="shared" si="41"/>
        <v>0.87500000000000011</v>
      </c>
      <c r="G52" s="165">
        <f t="shared" si="42"/>
        <v>2.1</v>
      </c>
      <c r="H52" s="166">
        <f t="shared" si="43"/>
        <v>2.4</v>
      </c>
      <c r="I52" s="167">
        <f t="shared" si="44"/>
        <v>8879.4930000000004</v>
      </c>
      <c r="J52" s="168">
        <f t="shared" si="45"/>
        <v>2.3057180175106211E-2</v>
      </c>
      <c r="K52" s="168">
        <f t="shared" si="46"/>
        <v>0.25143891759385711</v>
      </c>
      <c r="L52" s="168">
        <f t="shared" si="47"/>
        <v>0.23255832286820879</v>
      </c>
      <c r="M52" s="169">
        <f t="shared" si="48"/>
        <v>10.617000000000001</v>
      </c>
      <c r="N52" s="170">
        <f t="shared" si="49"/>
        <v>0.14599999999999999</v>
      </c>
      <c r="O52" s="170">
        <f t="shared" si="50"/>
        <v>14.032</v>
      </c>
      <c r="P52" s="171">
        <f t="shared" si="51"/>
        <v>269.44666666666666</v>
      </c>
      <c r="Q52" s="172">
        <f t="shared" si="52"/>
        <v>108</v>
      </c>
      <c r="R52" s="173">
        <f t="shared" si="53"/>
        <v>38.538853271013956</v>
      </c>
      <c r="S52" s="145">
        <f t="shared" si="54"/>
        <v>13</v>
      </c>
      <c r="T52" s="145">
        <f t="shared" si="55"/>
        <v>1246</v>
      </c>
      <c r="U52" t="s">
        <v>120</v>
      </c>
      <c r="V52" t="s">
        <v>123</v>
      </c>
      <c r="W52" t="s">
        <v>120</v>
      </c>
      <c r="X52" s="4" t="s">
        <v>123</v>
      </c>
      <c r="Y52" s="4" t="s">
        <v>273</v>
      </c>
      <c r="Z52" s="4" t="s">
        <v>271</v>
      </c>
      <c r="AA52" s="4" t="s">
        <v>48</v>
      </c>
      <c r="AB52" s="4">
        <v>512</v>
      </c>
      <c r="AC52" s="4">
        <v>8879.4930000000004</v>
      </c>
      <c r="AD52" s="4">
        <v>4228.3450000000003</v>
      </c>
      <c r="AE52" s="4">
        <v>2.1</v>
      </c>
      <c r="AF52" s="4">
        <v>2.4</v>
      </c>
      <c r="AG52" s="4">
        <v>10.617000000000001</v>
      </c>
      <c r="AH52" s="4">
        <v>317.577429</v>
      </c>
      <c r="AI52" s="4">
        <v>7.3224400000000003</v>
      </c>
      <c r="AJ52" s="4">
        <v>79.851325000000003</v>
      </c>
      <c r="AK52" s="4">
        <v>2065</v>
      </c>
      <c r="AL52" s="4">
        <v>13</v>
      </c>
      <c r="AM52" s="4">
        <v>1246</v>
      </c>
      <c r="AN52" s="4">
        <v>108</v>
      </c>
      <c r="AO52" s="4">
        <v>27.960087999999999</v>
      </c>
      <c r="AP52" s="4">
        <v>43668.9</v>
      </c>
      <c r="AQ52" s="4">
        <v>16166.8</v>
      </c>
      <c r="AR52" s="4">
        <v>23</v>
      </c>
      <c r="AS52" s="4">
        <v>6398</v>
      </c>
      <c r="AT52" s="4">
        <v>0.14599999999999999</v>
      </c>
      <c r="AU52" s="4">
        <v>14.032</v>
      </c>
      <c r="AV52" s="4">
        <v>84814</v>
      </c>
      <c r="AW52" s="4">
        <v>0</v>
      </c>
      <c r="AX52" s="4">
        <v>0.32</v>
      </c>
      <c r="AY52">
        <v>0.83285714285714285</v>
      </c>
      <c r="AZ52" t="s">
        <v>67</v>
      </c>
      <c r="BA52" t="s">
        <v>224</v>
      </c>
      <c r="BB52">
        <v>2</v>
      </c>
      <c r="BC52" t="s">
        <v>245</v>
      </c>
      <c r="BD52">
        <v>11</v>
      </c>
      <c r="BE52">
        <v>100857.45999999999</v>
      </c>
      <c r="BF52">
        <v>3.8045415777871072E-2</v>
      </c>
      <c r="BG52">
        <v>3.1686396283569764E-2</v>
      </c>
      <c r="BH52">
        <v>201382.63999999998</v>
      </c>
      <c r="BI52">
        <v>1.905409522886382E-2</v>
      </c>
      <c r="BJ52">
        <v>1.5869339312039439E-2</v>
      </c>
      <c r="BK52">
        <v>1</v>
      </c>
      <c r="BL52" t="s">
        <v>68</v>
      </c>
      <c r="BM52">
        <v>-2</v>
      </c>
      <c r="BN52" t="s">
        <v>515</v>
      </c>
    </row>
    <row r="53" spans="1:66" x14ac:dyDescent="0.25">
      <c r="A53" s="146" t="str">
        <f t="shared" si="36"/>
        <v>부성여객</v>
      </c>
      <c r="B53" s="146" t="str">
        <f t="shared" si="37"/>
        <v>790</v>
      </c>
      <c r="C53" s="147" t="str">
        <f t="shared" si="38"/>
        <v>70바2065</v>
      </c>
      <c r="D53" s="135" t="str">
        <f t="shared" si="39"/>
        <v>좌석</v>
      </c>
      <c r="E53" s="131" t="str">
        <f t="shared" si="40"/>
        <v>이상</v>
      </c>
      <c r="F53" s="154">
        <f t="shared" si="41"/>
        <v>0.89541666666666675</v>
      </c>
      <c r="G53" s="155">
        <f t="shared" si="42"/>
        <v>2.149</v>
      </c>
      <c r="H53" s="156">
        <f t="shared" si="43"/>
        <v>2.4</v>
      </c>
      <c r="I53" s="157">
        <f t="shared" si="44"/>
        <v>10202.616</v>
      </c>
      <c r="J53" s="158">
        <f t="shared" si="45"/>
        <v>3.021106956210614E-2</v>
      </c>
      <c r="K53" s="158">
        <f t="shared" si="46"/>
        <v>0.26415122221123388</v>
      </c>
      <c r="L53" s="158">
        <f t="shared" si="47"/>
        <v>0.30796023294417824</v>
      </c>
      <c r="M53" s="159">
        <f t="shared" si="48"/>
        <v>10.374000000000001</v>
      </c>
      <c r="N53" s="160">
        <f t="shared" si="49"/>
        <v>6.9000000000000006E-2</v>
      </c>
      <c r="O53" s="160">
        <f t="shared" si="50"/>
        <v>10.644</v>
      </c>
      <c r="P53" s="161">
        <f t="shared" si="51"/>
        <v>186.06666666666666</v>
      </c>
      <c r="Q53" s="162">
        <f t="shared" si="52"/>
        <v>108</v>
      </c>
      <c r="R53" s="163">
        <f t="shared" si="53"/>
        <v>38.889568223019474</v>
      </c>
      <c r="S53" s="148">
        <f t="shared" si="54"/>
        <v>7</v>
      </c>
      <c r="T53" s="148">
        <f t="shared" si="55"/>
        <v>1086</v>
      </c>
      <c r="U53" t="s">
        <v>120</v>
      </c>
      <c r="V53" t="s">
        <v>123</v>
      </c>
      <c r="W53" t="s">
        <v>120</v>
      </c>
      <c r="X53" s="4" t="s">
        <v>123</v>
      </c>
      <c r="Y53" s="4" t="s">
        <v>274</v>
      </c>
      <c r="Z53" s="4" t="s">
        <v>271</v>
      </c>
      <c r="AA53" s="4" t="s">
        <v>48</v>
      </c>
      <c r="AB53" s="4">
        <v>512</v>
      </c>
      <c r="AC53" s="4">
        <v>10202.616</v>
      </c>
      <c r="AD53" s="4">
        <v>4747.933</v>
      </c>
      <c r="AE53" s="4">
        <v>2.149</v>
      </c>
      <c r="AF53" s="4">
        <v>2.4</v>
      </c>
      <c r="AG53" s="4">
        <v>10.374000000000001</v>
      </c>
      <c r="AH53" s="4">
        <v>371.78908799999999</v>
      </c>
      <c r="AI53" s="4">
        <v>11.232146</v>
      </c>
      <c r="AJ53" s="4">
        <v>98.208541999999994</v>
      </c>
      <c r="AK53" s="4">
        <v>3142</v>
      </c>
      <c r="AL53" s="4">
        <v>7</v>
      </c>
      <c r="AM53" s="4">
        <v>1086</v>
      </c>
      <c r="AN53" s="4">
        <v>108</v>
      </c>
      <c r="AO53" s="4">
        <v>27.441945</v>
      </c>
      <c r="AP53" s="4">
        <v>54544.4</v>
      </c>
      <c r="AQ53" s="4">
        <v>11164</v>
      </c>
      <c r="AR53" s="4">
        <v>19</v>
      </c>
      <c r="AS53" s="4">
        <v>6188</v>
      </c>
      <c r="AT53" s="4">
        <v>6.9000000000000006E-2</v>
      </c>
      <c r="AU53" s="4">
        <v>10.644</v>
      </c>
      <c r="AV53" s="4">
        <v>96884</v>
      </c>
      <c r="AW53" s="4">
        <v>0</v>
      </c>
      <c r="AX53" s="4">
        <v>0.32</v>
      </c>
      <c r="AY53">
        <v>1.4714285714285713</v>
      </c>
      <c r="AZ53" t="s">
        <v>124</v>
      </c>
      <c r="BA53" t="s">
        <v>224</v>
      </c>
      <c r="BB53">
        <v>2</v>
      </c>
      <c r="BC53" t="s">
        <v>235</v>
      </c>
      <c r="BD53">
        <v>12</v>
      </c>
      <c r="BE53">
        <v>100857.45999999999</v>
      </c>
      <c r="BF53">
        <v>6.029593646320263E-2</v>
      </c>
      <c r="BG53">
        <v>8.8721163652998147E-2</v>
      </c>
      <c r="BH53">
        <v>201382.63999999998</v>
      </c>
      <c r="BI53">
        <v>3.0197712176183611E-2</v>
      </c>
      <c r="BJ53">
        <v>4.4433776487813027E-2</v>
      </c>
      <c r="BK53">
        <v>1</v>
      </c>
      <c r="BL53" t="s">
        <v>124</v>
      </c>
      <c r="BM53">
        <v>0</v>
      </c>
      <c r="BN53" t="s">
        <v>524</v>
      </c>
    </row>
    <row r="54" spans="1:66" x14ac:dyDescent="0.25">
      <c r="A54" s="143" t="str">
        <f t="shared" si="36"/>
        <v>부성여객</v>
      </c>
      <c r="B54" s="143" t="str">
        <f t="shared" si="37"/>
        <v>790</v>
      </c>
      <c r="C54" s="144" t="str">
        <f t="shared" si="38"/>
        <v>70바2078</v>
      </c>
      <c r="D54" s="118" t="str">
        <f t="shared" si="39"/>
        <v>좌석</v>
      </c>
      <c r="E54" s="114" t="str">
        <f t="shared" si="40"/>
        <v>D</v>
      </c>
      <c r="F54" s="164">
        <f t="shared" si="41"/>
        <v>0.81791666666666674</v>
      </c>
      <c r="G54" s="165">
        <f t="shared" si="42"/>
        <v>1.9630000000000001</v>
      </c>
      <c r="H54" s="166">
        <f t="shared" si="43"/>
        <v>2.4</v>
      </c>
      <c r="I54" s="167">
        <f t="shared" si="44"/>
        <v>9825.4680000000008</v>
      </c>
      <c r="J54" s="168">
        <f t="shared" si="45"/>
        <v>2.7610371901093847E-2</v>
      </c>
      <c r="K54" s="168">
        <f t="shared" si="46"/>
        <v>0.27206693350021854</v>
      </c>
      <c r="L54" s="168">
        <f t="shared" si="47"/>
        <v>0.24619692415669156</v>
      </c>
      <c r="M54" s="169">
        <f t="shared" si="48"/>
        <v>11.752000000000001</v>
      </c>
      <c r="N54" s="170">
        <f t="shared" si="49"/>
        <v>0.112</v>
      </c>
      <c r="O54" s="170">
        <f t="shared" si="50"/>
        <v>15.500999999999999</v>
      </c>
      <c r="P54" s="171">
        <f t="shared" si="51"/>
        <v>317.50666666666672</v>
      </c>
      <c r="Q54" s="172">
        <f t="shared" si="52"/>
        <v>108</v>
      </c>
      <c r="R54" s="173">
        <f t="shared" si="53"/>
        <v>38.340120954451926</v>
      </c>
      <c r="S54" s="145">
        <f t="shared" si="54"/>
        <v>11</v>
      </c>
      <c r="T54" s="145">
        <f t="shared" si="55"/>
        <v>1523</v>
      </c>
      <c r="U54" t="s">
        <v>120</v>
      </c>
      <c r="V54" t="s">
        <v>123</v>
      </c>
      <c r="W54" t="s">
        <v>120</v>
      </c>
      <c r="X54" s="4" t="s">
        <v>123</v>
      </c>
      <c r="Y54" s="4" t="s">
        <v>275</v>
      </c>
      <c r="Z54" s="4" t="s">
        <v>271</v>
      </c>
      <c r="AA54" s="4" t="s">
        <v>48</v>
      </c>
      <c r="AB54" s="4">
        <v>512</v>
      </c>
      <c r="AC54" s="4">
        <v>9825.4680000000008</v>
      </c>
      <c r="AD54" s="4">
        <v>5005.5780000000004</v>
      </c>
      <c r="AE54" s="4">
        <v>1.9630000000000001</v>
      </c>
      <c r="AF54" s="4">
        <v>2.4</v>
      </c>
      <c r="AG54" s="4">
        <v>11.752000000000001</v>
      </c>
      <c r="AH54" s="4">
        <v>365.93299200000001</v>
      </c>
      <c r="AI54" s="4">
        <v>10.103546</v>
      </c>
      <c r="AJ54" s="4">
        <v>99.558267000000001</v>
      </c>
      <c r="AK54" s="4">
        <v>2419</v>
      </c>
      <c r="AL54" s="4">
        <v>11</v>
      </c>
      <c r="AM54" s="4">
        <v>1523</v>
      </c>
      <c r="AN54" s="4">
        <v>108</v>
      </c>
      <c r="AO54" s="4">
        <v>26.850456000000001</v>
      </c>
      <c r="AP54" s="4">
        <v>63240.5</v>
      </c>
      <c r="AQ54" s="4">
        <v>19050.400000000001</v>
      </c>
      <c r="AR54" s="4">
        <v>29</v>
      </c>
      <c r="AS54" s="4">
        <v>7081</v>
      </c>
      <c r="AT54" s="4">
        <v>0.112</v>
      </c>
      <c r="AU54" s="4">
        <v>15.500999999999999</v>
      </c>
      <c r="AV54" s="4">
        <v>94805</v>
      </c>
      <c r="AW54" s="4">
        <v>0</v>
      </c>
      <c r="AX54" s="4">
        <v>0.32</v>
      </c>
      <c r="AY54">
        <v>0.8136363636363636</v>
      </c>
      <c r="AZ54" t="s">
        <v>67</v>
      </c>
      <c r="BA54" t="s">
        <v>224</v>
      </c>
      <c r="BB54">
        <v>4</v>
      </c>
      <c r="BC54" t="s">
        <v>238</v>
      </c>
      <c r="BD54">
        <v>8</v>
      </c>
      <c r="BE54">
        <v>100857.45999999999</v>
      </c>
      <c r="BF54">
        <v>2.6625824207748245E-2</v>
      </c>
      <c r="BG54">
        <v>2.1663738787213345E-2</v>
      </c>
      <c r="BH54">
        <v>201382.63999999998</v>
      </c>
      <c r="BI54">
        <v>1.3334878319203682E-2</v>
      </c>
      <c r="BJ54">
        <v>1.0849741905170268E-2</v>
      </c>
      <c r="BK54">
        <v>1</v>
      </c>
      <c r="BL54" t="s">
        <v>68</v>
      </c>
      <c r="BM54">
        <v>-2</v>
      </c>
      <c r="BN54" t="s">
        <v>515</v>
      </c>
    </row>
    <row r="55" spans="1:66" x14ac:dyDescent="0.25">
      <c r="A55" s="146" t="str">
        <f t="shared" si="36"/>
        <v>부성여객</v>
      </c>
      <c r="B55" s="146" t="str">
        <f t="shared" si="37"/>
        <v>790</v>
      </c>
      <c r="C55" s="147" t="str">
        <f t="shared" si="38"/>
        <v>70바2123</v>
      </c>
      <c r="D55" s="135" t="str">
        <f t="shared" si="39"/>
        <v>좌석</v>
      </c>
      <c r="E55" s="131" t="str">
        <f t="shared" si="40"/>
        <v>D</v>
      </c>
      <c r="F55" s="154">
        <f t="shared" si="41"/>
        <v>0.82625000000000004</v>
      </c>
      <c r="G55" s="155">
        <f t="shared" si="42"/>
        <v>1.9830000000000001</v>
      </c>
      <c r="H55" s="156">
        <f t="shared" si="43"/>
        <v>2.4</v>
      </c>
      <c r="I55" s="157">
        <f t="shared" si="44"/>
        <v>9889.73</v>
      </c>
      <c r="J55" s="158">
        <f t="shared" si="45"/>
        <v>2.9883952764090723E-2</v>
      </c>
      <c r="K55" s="158">
        <f t="shared" si="46"/>
        <v>0.25843854533154631</v>
      </c>
      <c r="L55" s="158">
        <f t="shared" si="47"/>
        <v>0.21446490450194294</v>
      </c>
      <c r="M55" s="159">
        <f t="shared" si="48"/>
        <v>11.394</v>
      </c>
      <c r="N55" s="160">
        <f t="shared" si="49"/>
        <v>9.0999999999999998E-2</v>
      </c>
      <c r="O55" s="160">
        <f t="shared" si="50"/>
        <v>5.7130000000000001</v>
      </c>
      <c r="P55" s="161">
        <f t="shared" si="51"/>
        <v>196.36</v>
      </c>
      <c r="Q55" s="162">
        <f t="shared" si="52"/>
        <v>108</v>
      </c>
      <c r="R55" s="163">
        <f t="shared" si="53"/>
        <v>38.005252507719582</v>
      </c>
      <c r="S55" s="148">
        <f t="shared" si="54"/>
        <v>9</v>
      </c>
      <c r="T55" s="148">
        <f t="shared" si="55"/>
        <v>565</v>
      </c>
      <c r="U55" t="s">
        <v>120</v>
      </c>
      <c r="V55" t="s">
        <v>123</v>
      </c>
      <c r="W55" t="s">
        <v>120</v>
      </c>
      <c r="X55" s="4" t="s">
        <v>123</v>
      </c>
      <c r="Y55" s="4" t="s">
        <v>276</v>
      </c>
      <c r="Z55" s="4" t="s">
        <v>271</v>
      </c>
      <c r="AA55" s="4" t="s">
        <v>48</v>
      </c>
      <c r="AB55" s="4">
        <v>512</v>
      </c>
      <c r="AC55" s="4">
        <v>9889.73</v>
      </c>
      <c r="AD55" s="4">
        <v>4986.152</v>
      </c>
      <c r="AE55" s="4">
        <v>1.9830000000000001</v>
      </c>
      <c r="AF55" s="4">
        <v>2.4</v>
      </c>
      <c r="AG55" s="4">
        <v>11.394</v>
      </c>
      <c r="AH55" s="4">
        <v>365.64326299999999</v>
      </c>
      <c r="AI55" s="4">
        <v>10.926866</v>
      </c>
      <c r="AJ55" s="4">
        <v>94.496313000000001</v>
      </c>
      <c r="AK55" s="4">
        <v>2121</v>
      </c>
      <c r="AL55" s="4">
        <v>9</v>
      </c>
      <c r="AM55" s="4">
        <v>565</v>
      </c>
      <c r="AN55" s="4">
        <v>108</v>
      </c>
      <c r="AO55" s="4">
        <v>27.047483</v>
      </c>
      <c r="AP55" s="4">
        <v>39073.4</v>
      </c>
      <c r="AQ55" s="4">
        <v>11781.6</v>
      </c>
      <c r="AR55" s="4">
        <v>10</v>
      </c>
      <c r="AS55" s="4">
        <v>1895</v>
      </c>
      <c r="AT55" s="4">
        <v>9.0999999999999998E-2</v>
      </c>
      <c r="AU55" s="4">
        <v>5.7130000000000001</v>
      </c>
      <c r="AV55" s="4">
        <v>94773</v>
      </c>
      <c r="AW55" s="4">
        <v>0</v>
      </c>
      <c r="AX55" s="4">
        <v>0.32</v>
      </c>
      <c r="AY55">
        <v>0.82818181818181813</v>
      </c>
      <c r="AZ55" t="s">
        <v>67</v>
      </c>
      <c r="BA55" t="s">
        <v>224</v>
      </c>
      <c r="BB55">
        <v>3</v>
      </c>
      <c r="BC55" t="s">
        <v>241</v>
      </c>
      <c r="BD55">
        <v>9</v>
      </c>
      <c r="BE55">
        <v>100857.45999999999</v>
      </c>
      <c r="BF55">
        <v>2.0763352557163349E-2</v>
      </c>
      <c r="BG55">
        <v>1.7195831072341645E-2</v>
      </c>
      <c r="BH55">
        <v>201382.63999999998</v>
      </c>
      <c r="BI55">
        <v>1.0398805974536834E-2</v>
      </c>
      <c r="BJ55">
        <v>8.6121020389118685E-3</v>
      </c>
      <c r="BK55">
        <v>1</v>
      </c>
      <c r="BL55" t="s">
        <v>70</v>
      </c>
      <c r="BM55">
        <v>1</v>
      </c>
      <c r="BN55" t="s">
        <v>533</v>
      </c>
    </row>
    <row r="56" spans="1:66" x14ac:dyDescent="0.25">
      <c r="A56" s="143" t="str">
        <f t="shared" si="36"/>
        <v>부성여객</v>
      </c>
      <c r="B56" s="143" t="str">
        <f t="shared" si="37"/>
        <v>예비</v>
      </c>
      <c r="C56" s="144" t="str">
        <f t="shared" si="38"/>
        <v>70바2017</v>
      </c>
      <c r="D56" s="118" t="str">
        <f t="shared" si="39"/>
        <v>대형</v>
      </c>
      <c r="E56" s="114" t="str">
        <f t="shared" si="40"/>
        <v>C</v>
      </c>
      <c r="F56" s="164">
        <f t="shared" si="41"/>
        <v>0.90949999999999998</v>
      </c>
      <c r="G56" s="165">
        <f t="shared" si="42"/>
        <v>1.819</v>
      </c>
      <c r="H56" s="166">
        <f t="shared" si="43"/>
        <v>2</v>
      </c>
      <c r="I56" s="167">
        <f t="shared" si="44"/>
        <v>2276.2860000000001</v>
      </c>
      <c r="J56" s="168">
        <f t="shared" si="45"/>
        <v>3.0500125713145029E-2</v>
      </c>
      <c r="K56" s="168">
        <f t="shared" si="46"/>
        <v>0.36676110918241855</v>
      </c>
      <c r="L56" s="168">
        <f t="shared" si="47"/>
        <v>0.1884648941301752</v>
      </c>
      <c r="M56" s="169">
        <f t="shared" si="48"/>
        <v>14.132999999999999</v>
      </c>
      <c r="N56" s="170">
        <f t="shared" si="49"/>
        <v>8.7999999999999995E-2</v>
      </c>
      <c r="O56" s="170">
        <f t="shared" si="50"/>
        <v>14.981</v>
      </c>
      <c r="P56" s="171">
        <f t="shared" si="51"/>
        <v>5.041666666666667</v>
      </c>
      <c r="Q56" s="172">
        <f t="shared" si="52"/>
        <v>103</v>
      </c>
      <c r="R56" s="173">
        <f t="shared" si="53"/>
        <v>25.122482373898137</v>
      </c>
      <c r="S56" s="145">
        <f t="shared" si="54"/>
        <v>2</v>
      </c>
      <c r="T56" s="145">
        <f t="shared" si="55"/>
        <v>341</v>
      </c>
      <c r="U56" t="s">
        <v>120</v>
      </c>
      <c r="V56" t="s">
        <v>91</v>
      </c>
      <c r="W56" t="s">
        <v>120</v>
      </c>
      <c r="X56" s="4" t="s">
        <v>91</v>
      </c>
      <c r="Y56" s="4" t="s">
        <v>277</v>
      </c>
      <c r="Z56" s="4" t="s">
        <v>194</v>
      </c>
      <c r="AA56" s="4" t="s">
        <v>48</v>
      </c>
      <c r="AB56" s="4">
        <v>512</v>
      </c>
      <c r="AC56" s="4">
        <v>2276.2860000000001</v>
      </c>
      <c r="AD56" s="4">
        <v>1251.461</v>
      </c>
      <c r="AE56" s="4">
        <v>1.819</v>
      </c>
      <c r="AF56" s="4">
        <v>2</v>
      </c>
      <c r="AG56" s="4">
        <v>14.132999999999999</v>
      </c>
      <c r="AH56" s="4">
        <v>150.32636400000001</v>
      </c>
      <c r="AI56" s="4">
        <v>4.5849729999999997</v>
      </c>
      <c r="AJ56" s="4">
        <v>55.133864000000003</v>
      </c>
      <c r="AK56" s="4">
        <v>429</v>
      </c>
      <c r="AL56" s="4">
        <v>2</v>
      </c>
      <c r="AM56" s="4">
        <v>341</v>
      </c>
      <c r="AN56" s="4">
        <v>103</v>
      </c>
      <c r="AO56" s="4">
        <v>15.142294</v>
      </c>
      <c r="AP56" s="4">
        <v>3056.1</v>
      </c>
      <c r="AQ56" s="4">
        <v>302.5</v>
      </c>
      <c r="AR56" s="4">
        <v>47</v>
      </c>
      <c r="AS56" s="4">
        <v>11826</v>
      </c>
      <c r="AT56" s="4">
        <v>8.7999999999999995E-2</v>
      </c>
      <c r="AU56" s="4">
        <v>14.981</v>
      </c>
      <c r="AV56" s="4">
        <v>18671</v>
      </c>
      <c r="AW56" s="4">
        <v>0</v>
      </c>
      <c r="AX56" s="4">
        <v>0.51</v>
      </c>
      <c r="AY56">
        <v>0.87272727272727257</v>
      </c>
      <c r="AZ56" t="s">
        <v>69</v>
      </c>
      <c r="BA56" t="s">
        <v>224</v>
      </c>
      <c r="BB56">
        <v>2</v>
      </c>
      <c r="BC56" t="s">
        <v>232</v>
      </c>
      <c r="BD56">
        <v>16</v>
      </c>
      <c r="BE56">
        <v>100857.45999999999</v>
      </c>
      <c r="BF56">
        <v>4.1249759809537143E-2</v>
      </c>
      <c r="BG56">
        <v>3.5999790379232406E-2</v>
      </c>
      <c r="BH56">
        <v>201382.63999999998</v>
      </c>
      <c r="BI56">
        <v>2.0658910817734834E-2</v>
      </c>
      <c r="BJ56">
        <v>1.8029594895477671E-2</v>
      </c>
      <c r="BK56">
        <v>1</v>
      </c>
      <c r="BL56" t="s">
        <v>68</v>
      </c>
      <c r="BM56">
        <v>-1</v>
      </c>
      <c r="BN56" t="s">
        <v>515</v>
      </c>
    </row>
    <row r="57" spans="1:66" x14ac:dyDescent="0.25">
      <c r="A57" s="146" t="str">
        <f t="shared" si="36"/>
        <v>부성여객</v>
      </c>
      <c r="B57" s="146" t="str">
        <f t="shared" si="37"/>
        <v>예비</v>
      </c>
      <c r="C57" s="147" t="str">
        <f t="shared" si="38"/>
        <v>70바2050</v>
      </c>
      <c r="D57" s="135" t="str">
        <f t="shared" si="39"/>
        <v>대형</v>
      </c>
      <c r="E57" s="131" t="str">
        <f t="shared" si="40"/>
        <v>D</v>
      </c>
      <c r="F57" s="154">
        <f t="shared" si="41"/>
        <v>0.98250000000000004</v>
      </c>
      <c r="G57" s="155">
        <f t="shared" si="42"/>
        <v>1.9650000000000001</v>
      </c>
      <c r="H57" s="156">
        <f t="shared" si="43"/>
        <v>2</v>
      </c>
      <c r="I57" s="157">
        <f t="shared" si="44"/>
        <v>3031.3380000000002</v>
      </c>
      <c r="J57" s="158">
        <f t="shared" si="45"/>
        <v>2.941871435646911E-2</v>
      </c>
      <c r="K57" s="158">
        <f t="shared" si="46"/>
        <v>0.3277992713606212</v>
      </c>
      <c r="L57" s="158">
        <f t="shared" si="47"/>
        <v>0.17879893301241892</v>
      </c>
      <c r="M57" s="159">
        <f t="shared" si="48"/>
        <v>16.824999999999999</v>
      </c>
      <c r="N57" s="160">
        <f t="shared" si="49"/>
        <v>9.9000000000000005E-2</v>
      </c>
      <c r="O57" s="160">
        <f t="shared" si="50"/>
        <v>10.555999999999999</v>
      </c>
      <c r="P57" s="161">
        <f t="shared" si="51"/>
        <v>42.951666666666668</v>
      </c>
      <c r="Q57" s="162">
        <f t="shared" si="52"/>
        <v>107</v>
      </c>
      <c r="R57" s="163">
        <f t="shared" si="53"/>
        <v>30.596559418489168</v>
      </c>
      <c r="S57" s="148">
        <f t="shared" si="54"/>
        <v>3</v>
      </c>
      <c r="T57" s="148">
        <f t="shared" si="55"/>
        <v>320</v>
      </c>
      <c r="U57" t="s">
        <v>120</v>
      </c>
      <c r="V57" t="s">
        <v>91</v>
      </c>
      <c r="W57" t="s">
        <v>120</v>
      </c>
      <c r="X57" s="4" t="s">
        <v>91</v>
      </c>
      <c r="Y57" s="4" t="s">
        <v>278</v>
      </c>
      <c r="Z57" s="4" t="s">
        <v>194</v>
      </c>
      <c r="AA57" s="4" t="s">
        <v>48</v>
      </c>
      <c r="AB57" s="4">
        <v>512</v>
      </c>
      <c r="AC57" s="4">
        <v>3031.3380000000002</v>
      </c>
      <c r="AD57" s="4">
        <v>1542.672</v>
      </c>
      <c r="AE57" s="4">
        <v>1.9650000000000001</v>
      </c>
      <c r="AF57" s="4">
        <v>2</v>
      </c>
      <c r="AG57" s="4">
        <v>16.824999999999999</v>
      </c>
      <c r="AH57" s="4">
        <v>154.13386</v>
      </c>
      <c r="AI57" s="4">
        <v>4.5344199999999999</v>
      </c>
      <c r="AJ57" s="4">
        <v>50.524966999999997</v>
      </c>
      <c r="AK57" s="4">
        <v>542</v>
      </c>
      <c r="AL57" s="4">
        <v>3</v>
      </c>
      <c r="AM57" s="4">
        <v>320</v>
      </c>
      <c r="AN57" s="4">
        <v>107</v>
      </c>
      <c r="AO57" s="4">
        <v>19.666917999999999</v>
      </c>
      <c r="AP57" s="4">
        <v>10387.700000000001</v>
      </c>
      <c r="AQ57" s="4">
        <v>2577.1</v>
      </c>
      <c r="AR57" s="4">
        <v>33</v>
      </c>
      <c r="AS57" s="4">
        <v>9301</v>
      </c>
      <c r="AT57" s="4">
        <v>9.9000000000000005E-2</v>
      </c>
      <c r="AU57" s="4">
        <v>10.555999999999999</v>
      </c>
      <c r="AV57" s="4">
        <v>26865</v>
      </c>
      <c r="AW57" s="4">
        <v>0</v>
      </c>
      <c r="AX57" s="4">
        <v>0.51</v>
      </c>
      <c r="AY57">
        <v>0.83727272727272728</v>
      </c>
      <c r="AZ57" t="s">
        <v>67</v>
      </c>
      <c r="BA57" t="s">
        <v>224</v>
      </c>
      <c r="BB57">
        <v>1</v>
      </c>
      <c r="BC57" t="s">
        <v>228</v>
      </c>
      <c r="BD57">
        <v>9</v>
      </c>
      <c r="BE57">
        <v>100857.45999999999</v>
      </c>
      <c r="BF57">
        <v>2.8695368691616863E-2</v>
      </c>
      <c r="BG57">
        <v>2.4025849604526483E-2</v>
      </c>
      <c r="BH57">
        <v>201382.63999999998</v>
      </c>
      <c r="BI57">
        <v>1.4371357928369596E-2</v>
      </c>
      <c r="BJ57">
        <v>1.2032746047298544E-2</v>
      </c>
      <c r="BK57">
        <v>1</v>
      </c>
      <c r="BL57" t="s">
        <v>69</v>
      </c>
      <c r="BM57">
        <v>-1</v>
      </c>
      <c r="BN57" t="s">
        <v>515</v>
      </c>
    </row>
  </sheetData>
  <sortState xmlns:xlrd2="http://schemas.microsoft.com/office/spreadsheetml/2017/richdata2" ref="U5:AX15">
    <sortCondition ref="Y5:Y15"/>
    <sortCondition ref="U5:U15"/>
  </sortState>
  <phoneticPr fontId="2" type="noConversion"/>
  <conditionalFormatting sqref="E1 E2:H3 E4 E5:H1048576">
    <cfRule type="containsText" dxfId="39" priority="1" operator="containsText" text="F">
      <formula>NOT(ISERROR(SEARCH("F",E1)))</formula>
    </cfRule>
    <cfRule type="containsText" dxfId="38" priority="2" operator="containsText" text="D">
      <formula>NOT(ISERROR(SEARCH("D",E1)))</formula>
    </cfRule>
    <cfRule type="containsText" dxfId="37" priority="3" operator="containsText" text="C">
      <formula>NOT(ISERROR(SEARCH("C",E1)))</formula>
    </cfRule>
    <cfRule type="containsText" dxfId="36" priority="4" operator="containsText" text="B">
      <formula>NOT(ISERROR(SEARCH("B",E1)))</formula>
    </cfRule>
    <cfRule type="containsText" dxfId="35" priority="5" operator="containsText" text="A">
      <formula>NOT(ISERROR(SEARCH("A",E1)))</formula>
    </cfRule>
    <cfRule type="containsText" dxfId="34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22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 x14ac:dyDescent="0.25"/>
  <cols>
    <col min="1" max="1" width="10.140625" style="3" customWidth="1"/>
    <col min="2" max="2" width="11" style="37" customWidth="1"/>
    <col min="3" max="3" width="5.5703125" style="105" customWidth="1"/>
    <col min="4" max="4" width="10.140625" style="109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3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 x14ac:dyDescent="0.25">
      <c r="A1" s="23"/>
      <c r="B1" s="34"/>
      <c r="C1" s="104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31"/>
      <c r="R1" s="231"/>
    </row>
    <row r="2" spans="1:68" ht="45" customHeight="1" x14ac:dyDescent="0.25">
      <c r="A2" s="10" t="s">
        <v>32</v>
      </c>
      <c r="B2" s="35"/>
      <c r="C2" s="103"/>
      <c r="D2" s="110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32"/>
      <c r="R2" s="232"/>
      <c r="S2" s="10"/>
      <c r="T2" s="10"/>
      <c r="U2" s="10"/>
      <c r="V2" s="10"/>
      <c r="W2" s="10"/>
      <c r="X2" s="10"/>
      <c r="Y2" s="10"/>
    </row>
    <row r="3" spans="1:68" ht="30.75" customHeight="1" x14ac:dyDescent="0.25">
      <c r="A3" s="25" t="s">
        <v>158</v>
      </c>
      <c r="B3" s="36"/>
      <c r="E3" s="11"/>
      <c r="F3" s="8"/>
      <c r="G3" s="11"/>
      <c r="H3" s="11"/>
      <c r="X3" s="11"/>
      <c r="Y3" s="11"/>
    </row>
    <row r="4" spans="1:68" ht="27" x14ac:dyDescent="0.25">
      <c r="A4" s="124" t="s">
        <v>38</v>
      </c>
      <c r="B4" s="125" t="s">
        <v>49</v>
      </c>
      <c r="C4" s="126" t="s">
        <v>142</v>
      </c>
      <c r="D4" s="126" t="s">
        <v>159</v>
      </c>
      <c r="E4" s="127" t="s">
        <v>148</v>
      </c>
      <c r="F4" s="125" t="s">
        <v>152</v>
      </c>
      <c r="G4" s="127" t="s">
        <v>150</v>
      </c>
      <c r="H4" s="127" t="s">
        <v>154</v>
      </c>
      <c r="I4" s="128" t="s">
        <v>156</v>
      </c>
      <c r="J4" s="127" t="s">
        <v>11</v>
      </c>
      <c r="K4" s="127" t="s">
        <v>12</v>
      </c>
      <c r="L4" s="127" t="s">
        <v>13</v>
      </c>
      <c r="M4" s="127" t="s">
        <v>73</v>
      </c>
      <c r="N4" s="127" t="s">
        <v>6</v>
      </c>
      <c r="O4" s="127" t="s">
        <v>7</v>
      </c>
      <c r="P4" s="127" t="s">
        <v>182</v>
      </c>
      <c r="Q4" s="234" t="s">
        <v>43</v>
      </c>
      <c r="R4" s="234" t="s">
        <v>44</v>
      </c>
      <c r="S4" s="13"/>
      <c r="T4" s="13" t="s">
        <v>42</v>
      </c>
      <c r="U4" s="13" t="s">
        <v>161</v>
      </c>
      <c r="V4" s="13" t="s">
        <v>162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190</v>
      </c>
      <c r="AN4" s="13" t="s">
        <v>191</v>
      </c>
      <c r="AO4" t="s">
        <v>192</v>
      </c>
      <c r="AP4" t="s">
        <v>37</v>
      </c>
      <c r="AQ4" t="s">
        <v>31</v>
      </c>
      <c r="AR4" t="s">
        <v>0</v>
      </c>
      <c r="AS4" t="s">
        <v>9</v>
      </c>
      <c r="AT4" t="s">
        <v>144</v>
      </c>
      <c r="AU4" t="s">
        <v>30</v>
      </c>
      <c r="AV4" t="s">
        <v>145</v>
      </c>
      <c r="AW4" t="s">
        <v>153</v>
      </c>
      <c r="AX4" t="s">
        <v>163</v>
      </c>
      <c r="AY4" t="s">
        <v>164</v>
      </c>
      <c r="AZ4" t="s">
        <v>165</v>
      </c>
      <c r="BA4" t="s">
        <v>166</v>
      </c>
      <c r="BB4" t="s">
        <v>167</v>
      </c>
      <c r="BC4" t="s">
        <v>65</v>
      </c>
      <c r="BF4" t="s">
        <v>0</v>
      </c>
      <c r="BG4" t="s">
        <v>172</v>
      </c>
      <c r="BH4" t="s">
        <v>74</v>
      </c>
      <c r="BI4" t="s">
        <v>168</v>
      </c>
      <c r="BJ4" t="s">
        <v>169</v>
      </c>
      <c r="BK4" t="s">
        <v>173</v>
      </c>
      <c r="BL4" t="s">
        <v>174</v>
      </c>
      <c r="BM4" t="s">
        <v>170</v>
      </c>
      <c r="BN4" t="s">
        <v>65</v>
      </c>
      <c r="BO4" t="s">
        <v>171</v>
      </c>
      <c r="BP4" t="s">
        <v>175</v>
      </c>
    </row>
    <row r="5" spans="1:68" ht="16.5" x14ac:dyDescent="0.25">
      <c r="A5" s="129" t="str">
        <f>BF5</f>
        <v>부성여객</v>
      </c>
      <c r="B5" s="130" t="str">
        <f>BH5</f>
        <v>강명식</v>
      </c>
      <c r="C5" s="131" t="str">
        <f>BN5</f>
        <v>D</v>
      </c>
      <c r="D5" s="132">
        <f>BM5</f>
        <v>0.83041666666666669</v>
      </c>
      <c r="E5" s="133">
        <f>U5</f>
        <v>9966</v>
      </c>
      <c r="F5" s="134" t="str">
        <f>BG5</f>
        <v>33</v>
      </c>
      <c r="G5" s="135" t="str">
        <f>BK5</f>
        <v>70바2133</v>
      </c>
      <c r="H5" s="136">
        <f>BJ5</f>
        <v>1</v>
      </c>
      <c r="I5" s="137">
        <f>BP5</f>
        <v>2139.89</v>
      </c>
      <c r="J5" s="138">
        <f>AB5/AA5</f>
        <v>1.328233573959915E-2</v>
      </c>
      <c r="K5" s="138">
        <f>AC5/AA5</f>
        <v>0.34466590716242901</v>
      </c>
      <c r="L5" s="138">
        <f>AD5/I5</f>
        <v>0.14346531831075429</v>
      </c>
      <c r="M5" s="139">
        <f>Z5</f>
        <v>15.048999999999999</v>
      </c>
      <c r="N5" s="140">
        <f>AE5*100/W5</f>
        <v>4.5910583629112267E-2</v>
      </c>
      <c r="O5" s="140">
        <f>AF5*100/W5</f>
        <v>2.2496185978265011</v>
      </c>
      <c r="P5" s="235">
        <f>AK5</f>
        <v>1</v>
      </c>
      <c r="Q5" s="236">
        <f>AE5</f>
        <v>1</v>
      </c>
      <c r="R5" s="236">
        <f>AF5</f>
        <v>49</v>
      </c>
      <c r="T5">
        <v>512</v>
      </c>
      <c r="U5">
        <v>9966</v>
      </c>
      <c r="V5" t="s">
        <v>279</v>
      </c>
      <c r="W5">
        <v>2178.1469999999999</v>
      </c>
      <c r="X5">
        <v>1092.614</v>
      </c>
      <c r="Y5">
        <v>1.994</v>
      </c>
      <c r="Z5">
        <v>15.048999999999999</v>
      </c>
      <c r="AA5">
        <v>136.10106200000001</v>
      </c>
      <c r="AB5">
        <v>1.8077399999999999</v>
      </c>
      <c r="AC5">
        <v>46.909396000000001</v>
      </c>
      <c r="AD5" s="1">
        <v>307</v>
      </c>
      <c r="AE5">
        <v>1</v>
      </c>
      <c r="AF5">
        <v>49</v>
      </c>
      <c r="AG5">
        <v>92</v>
      </c>
      <c r="AH5">
        <v>16.003893999999999</v>
      </c>
      <c r="AI5">
        <v>663.5</v>
      </c>
      <c r="AJ5">
        <v>98</v>
      </c>
      <c r="AK5">
        <v>1</v>
      </c>
      <c r="AL5">
        <v>395</v>
      </c>
      <c r="AM5" t="s">
        <v>280</v>
      </c>
      <c r="AN5" t="s">
        <v>546</v>
      </c>
      <c r="AO5">
        <v>2139.89</v>
      </c>
      <c r="AR5" t="s">
        <v>120</v>
      </c>
      <c r="AS5" t="s">
        <v>121</v>
      </c>
      <c r="AT5" t="s">
        <v>218</v>
      </c>
      <c r="AU5" t="s">
        <v>279</v>
      </c>
      <c r="AV5" t="s">
        <v>197</v>
      </c>
      <c r="AW5">
        <v>1</v>
      </c>
      <c r="BB5">
        <v>0.83041666666666669</v>
      </c>
      <c r="BC5" t="s">
        <v>67</v>
      </c>
      <c r="BF5" t="s">
        <v>120</v>
      </c>
      <c r="BG5" t="s">
        <v>121</v>
      </c>
      <c r="BH5" t="s">
        <v>279</v>
      </c>
      <c r="BI5">
        <v>9966</v>
      </c>
      <c r="BJ5">
        <v>1</v>
      </c>
      <c r="BK5" t="s">
        <v>218</v>
      </c>
      <c r="BL5" t="s">
        <v>176</v>
      </c>
      <c r="BM5">
        <v>0.83041666666666669</v>
      </c>
      <c r="BN5" t="s">
        <v>67</v>
      </c>
      <c r="BO5" t="s">
        <v>180</v>
      </c>
      <c r="BP5">
        <v>2139.89</v>
      </c>
    </row>
    <row r="6" spans="1:68" ht="16.5" x14ac:dyDescent="0.25">
      <c r="A6" s="112" t="str">
        <f t="shared" ref="A6:A7" si="0">BF6</f>
        <v>부성여객</v>
      </c>
      <c r="B6" s="113" t="str">
        <f t="shared" ref="B6:B7" si="1">BH6</f>
        <v>강신봉</v>
      </c>
      <c r="C6" s="114" t="str">
        <f t="shared" ref="C6:C7" si="2">BN6</f>
        <v>S</v>
      </c>
      <c r="D6" s="115">
        <f t="shared" ref="D6:D7" si="3">BM6</f>
        <v>1.1033880242231062</v>
      </c>
      <c r="E6" s="116">
        <f t="shared" ref="E6:E7" si="4">U6</f>
        <v>5654</v>
      </c>
      <c r="F6" s="117" t="str">
        <f t="shared" ref="F6:F7" si="5">BG6</f>
        <v>36</v>
      </c>
      <c r="G6" s="118" t="str">
        <f t="shared" ref="G6:G7" si="6">BK6</f>
        <v>70바2011</v>
      </c>
      <c r="H6" s="119">
        <f t="shared" ref="H6:H7" si="7">BJ6</f>
        <v>2</v>
      </c>
      <c r="I6" s="120">
        <f t="shared" ref="I6:I7" si="8">BP6</f>
        <v>1034.0540000000001</v>
      </c>
      <c r="J6" s="121">
        <f t="shared" ref="J6:J7" si="9">AB6/AA6</f>
        <v>4.0148976576737791E-3</v>
      </c>
      <c r="K6" s="121">
        <f t="shared" ref="K6:K7" si="10">AC6/AA6</f>
        <v>0.33509801800470457</v>
      </c>
      <c r="L6" s="121">
        <f t="shared" ref="L6:L7" si="11">AD6/I6</f>
        <v>0.34524309175342871</v>
      </c>
      <c r="M6" s="122">
        <f t="shared" ref="M6:M7" si="12">Z6</f>
        <v>12.151999999999999</v>
      </c>
      <c r="N6" s="123">
        <f t="shared" ref="N6:N7" si="13">AE6*100/W6</f>
        <v>0.35336032417276136</v>
      </c>
      <c r="O6" s="123">
        <f t="shared" ref="O6" si="14">AF6*100/W6</f>
        <v>14.929473696299169</v>
      </c>
      <c r="P6" s="237">
        <f t="shared" ref="P6:P7" si="15">AK6</f>
        <v>0</v>
      </c>
      <c r="Q6" s="238">
        <f t="shared" ref="Q6:Q7" si="16">AE6</f>
        <v>4</v>
      </c>
      <c r="R6" s="238">
        <f t="shared" ref="R6:R7" si="17">AF6</f>
        <v>169</v>
      </c>
      <c r="T6">
        <v>512</v>
      </c>
      <c r="U6">
        <v>5654</v>
      </c>
      <c r="V6" t="s">
        <v>282</v>
      </c>
      <c r="W6">
        <v>1131.989</v>
      </c>
      <c r="X6">
        <v>519.32399999999996</v>
      </c>
      <c r="Y6">
        <v>2.1800000000000002</v>
      </c>
      <c r="Z6">
        <v>12.151999999999999</v>
      </c>
      <c r="AA6">
        <v>66.206918000000002</v>
      </c>
      <c r="AB6">
        <v>0.26581399999999999</v>
      </c>
      <c r="AC6">
        <v>22.185807</v>
      </c>
      <c r="AD6" s="1">
        <v>357</v>
      </c>
      <c r="AE6">
        <v>4</v>
      </c>
      <c r="AF6">
        <v>169</v>
      </c>
      <c r="AG6">
        <v>86</v>
      </c>
      <c r="AH6">
        <v>17.097743999999999</v>
      </c>
      <c r="AI6">
        <v>325.5</v>
      </c>
      <c r="AJ6">
        <v>1.9</v>
      </c>
      <c r="AK6">
        <v>0</v>
      </c>
      <c r="AL6">
        <v>0</v>
      </c>
      <c r="AM6" t="s">
        <v>283</v>
      </c>
      <c r="AN6" t="s">
        <v>547</v>
      </c>
      <c r="AO6">
        <v>912.56700000000001</v>
      </c>
      <c r="AR6" t="s">
        <v>120</v>
      </c>
      <c r="AS6" t="s">
        <v>122</v>
      </c>
      <c r="AT6" t="s">
        <v>229</v>
      </c>
      <c r="AU6" t="s">
        <v>282</v>
      </c>
      <c r="AV6" t="s">
        <v>48</v>
      </c>
      <c r="AW6">
        <v>2</v>
      </c>
      <c r="BB6">
        <v>1.1033880242231062</v>
      </c>
      <c r="BC6" t="s">
        <v>71</v>
      </c>
      <c r="BF6" t="s">
        <v>120</v>
      </c>
      <c r="BG6" t="s">
        <v>122</v>
      </c>
      <c r="BH6" t="s">
        <v>282</v>
      </c>
      <c r="BI6">
        <v>5654</v>
      </c>
      <c r="BJ6">
        <v>2</v>
      </c>
      <c r="BK6" t="s">
        <v>229</v>
      </c>
      <c r="BL6" t="s">
        <v>278</v>
      </c>
      <c r="BM6">
        <v>1.1033880242231062</v>
      </c>
      <c r="BN6" t="s">
        <v>71</v>
      </c>
      <c r="BO6" t="s">
        <v>177</v>
      </c>
      <c r="BP6">
        <v>1034.0540000000001</v>
      </c>
    </row>
    <row r="7" spans="1:68" ht="16.5" x14ac:dyDescent="0.25">
      <c r="A7" s="129" t="str">
        <f t="shared" si="0"/>
        <v>부성여객</v>
      </c>
      <c r="B7" s="130" t="str">
        <f t="shared" si="1"/>
        <v>강태호</v>
      </c>
      <c r="C7" s="131" t="str">
        <f t="shared" si="2"/>
        <v>F</v>
      </c>
      <c r="D7" s="132">
        <f t="shared" si="3"/>
        <v>0.7809628184577716</v>
      </c>
      <c r="E7" s="133">
        <f t="shared" si="4"/>
        <v>2024</v>
      </c>
      <c r="F7" s="134" t="str">
        <f t="shared" si="5"/>
        <v>36</v>
      </c>
      <c r="G7" s="135" t="str">
        <f t="shared" si="6"/>
        <v>70바2064</v>
      </c>
      <c r="H7" s="136">
        <f t="shared" si="7"/>
        <v>3</v>
      </c>
      <c r="I7" s="137">
        <f t="shared" si="8"/>
        <v>790.30200000000002</v>
      </c>
      <c r="J7" s="138">
        <f t="shared" si="9"/>
        <v>4.3982336755940835E-2</v>
      </c>
      <c r="K7" s="138">
        <f t="shared" si="10"/>
        <v>0.37061962617016553</v>
      </c>
      <c r="L7" s="138">
        <f t="shared" si="11"/>
        <v>0.12653390729113681</v>
      </c>
      <c r="M7" s="139">
        <f t="shared" si="12"/>
        <v>17.702999999999999</v>
      </c>
      <c r="N7" s="140">
        <f t="shared" si="13"/>
        <v>0</v>
      </c>
      <c r="O7" s="140">
        <v>70</v>
      </c>
      <c r="P7" s="235">
        <f t="shared" si="15"/>
        <v>21</v>
      </c>
      <c r="Q7" s="236">
        <f t="shared" si="16"/>
        <v>0</v>
      </c>
      <c r="R7" s="236">
        <f t="shared" si="17"/>
        <v>205</v>
      </c>
      <c r="T7">
        <v>512</v>
      </c>
      <c r="U7">
        <v>2024</v>
      </c>
      <c r="V7" t="s">
        <v>284</v>
      </c>
      <c r="W7">
        <v>790.30200000000002</v>
      </c>
      <c r="X7">
        <v>475.04399999999998</v>
      </c>
      <c r="Y7">
        <v>1.6639999999999999</v>
      </c>
      <c r="Z7">
        <v>17.702999999999999</v>
      </c>
      <c r="AA7">
        <v>52.476657000000003</v>
      </c>
      <c r="AB7">
        <v>2.308046</v>
      </c>
      <c r="AC7">
        <v>19.448879000000002</v>
      </c>
      <c r="AD7" s="1">
        <v>100</v>
      </c>
      <c r="AE7">
        <v>0</v>
      </c>
      <c r="AF7">
        <v>205</v>
      </c>
      <c r="AG7">
        <v>84</v>
      </c>
      <c r="AH7">
        <v>15.060067</v>
      </c>
      <c r="AI7">
        <v>326.2</v>
      </c>
      <c r="AJ7">
        <v>0</v>
      </c>
      <c r="AK7">
        <v>21</v>
      </c>
      <c r="AL7">
        <v>7982</v>
      </c>
      <c r="AM7" t="s">
        <v>285</v>
      </c>
      <c r="AN7" t="s">
        <v>548</v>
      </c>
      <c r="AO7">
        <v>414.38900000000001</v>
      </c>
      <c r="AR7" t="s">
        <v>120</v>
      </c>
      <c r="AS7" t="s">
        <v>122</v>
      </c>
      <c r="AT7" t="s">
        <v>243</v>
      </c>
      <c r="AU7" t="s">
        <v>284</v>
      </c>
      <c r="AV7" t="s">
        <v>197</v>
      </c>
      <c r="AW7">
        <v>3</v>
      </c>
      <c r="BB7">
        <v>0.7809628184577716</v>
      </c>
      <c r="BC7" t="s">
        <v>70</v>
      </c>
      <c r="BF7" t="s">
        <v>120</v>
      </c>
      <c r="BG7" t="s">
        <v>122</v>
      </c>
      <c r="BH7" t="s">
        <v>284</v>
      </c>
      <c r="BI7">
        <v>2024</v>
      </c>
      <c r="BJ7">
        <v>3</v>
      </c>
      <c r="BK7" t="s">
        <v>243</v>
      </c>
      <c r="BL7" t="s">
        <v>248</v>
      </c>
      <c r="BM7">
        <v>0.7809628184577716</v>
      </c>
      <c r="BN7" t="s">
        <v>70</v>
      </c>
      <c r="BO7" t="s">
        <v>189</v>
      </c>
      <c r="BP7">
        <v>790.30200000000002</v>
      </c>
    </row>
    <row r="8" spans="1:68" ht="16.5" x14ac:dyDescent="0.25">
      <c r="A8" s="112" t="str">
        <f t="shared" ref="A8:A24" si="18">BF8</f>
        <v>부성여객</v>
      </c>
      <c r="B8" s="113" t="str">
        <f t="shared" ref="B8:B24" si="19">BH8</f>
        <v>고창환</v>
      </c>
      <c r="C8" s="114" t="str">
        <f t="shared" ref="C8:C24" si="20">BN8</f>
        <v>D</v>
      </c>
      <c r="D8" s="115">
        <f t="shared" ref="D8:D24" si="21">BM8</f>
        <v>0.83028113156055205</v>
      </c>
      <c r="E8" s="116">
        <f t="shared" ref="E8:E24" si="22">U8</f>
        <v>7324</v>
      </c>
      <c r="F8" s="117" t="str">
        <f t="shared" ref="F8:F24" si="23">BG8</f>
        <v>790</v>
      </c>
      <c r="G8" s="118" t="str">
        <f t="shared" ref="G8:G24" si="24">BK8</f>
        <v>70바2078</v>
      </c>
      <c r="H8" s="119">
        <f t="shared" ref="H8:H24" si="25">BJ8</f>
        <v>10</v>
      </c>
      <c r="I8" s="120">
        <f t="shared" ref="I8:I24" si="26">BP8</f>
        <v>1401.3710000000001</v>
      </c>
      <c r="J8" s="121">
        <f t="shared" ref="J8:J24" si="27">AB8/AA8</f>
        <v>1.0316420270652667E-2</v>
      </c>
      <c r="K8" s="121">
        <f t="shared" ref="K8:K24" si="28">AC8/AA8</f>
        <v>0.35078892045667009</v>
      </c>
      <c r="L8" s="121">
        <f t="shared" ref="L8:L24" si="29">AD8/I8</f>
        <v>0.2069402035578016</v>
      </c>
      <c r="M8" s="122">
        <f t="shared" ref="M8:M24" si="30">Z8</f>
        <v>14.39</v>
      </c>
      <c r="N8" s="123">
        <f t="shared" ref="N8:N24" si="31">AE8*100/W8</f>
        <v>6.0248876057217154E-2</v>
      </c>
      <c r="O8" s="123">
        <f t="shared" ref="O8:O24" si="32">AF8*100/W8</f>
        <v>4.9404078366918069</v>
      </c>
      <c r="P8" s="237">
        <f t="shared" ref="P8:P24" si="33">AK8</f>
        <v>20</v>
      </c>
      <c r="Q8" s="238">
        <f t="shared" ref="Q8:Q24" si="34">AE8</f>
        <v>1</v>
      </c>
      <c r="R8" s="238">
        <f t="shared" ref="R8:R24" si="35">AF8</f>
        <v>82</v>
      </c>
      <c r="T8">
        <v>512</v>
      </c>
      <c r="U8">
        <v>7324</v>
      </c>
      <c r="V8" t="s">
        <v>286</v>
      </c>
      <c r="W8">
        <v>1659.7819999999999</v>
      </c>
      <c r="X8">
        <v>913.78200000000004</v>
      </c>
      <c r="Y8">
        <v>1.8160000000000001</v>
      </c>
      <c r="Z8">
        <v>14.39</v>
      </c>
      <c r="AA8">
        <v>102.019981</v>
      </c>
      <c r="AB8">
        <v>1.052481</v>
      </c>
      <c r="AC8">
        <v>35.787478999999998</v>
      </c>
      <c r="AD8" s="1">
        <v>290</v>
      </c>
      <c r="AE8">
        <v>1</v>
      </c>
      <c r="AF8">
        <v>82</v>
      </c>
      <c r="AG8">
        <v>91</v>
      </c>
      <c r="AH8">
        <v>16.269185</v>
      </c>
      <c r="AI8">
        <v>2149.5</v>
      </c>
      <c r="AJ8">
        <v>124.1</v>
      </c>
      <c r="AK8">
        <v>20</v>
      </c>
      <c r="AL8">
        <v>3726</v>
      </c>
      <c r="AM8" t="s">
        <v>287</v>
      </c>
      <c r="AN8" t="s">
        <v>549</v>
      </c>
      <c r="AO8">
        <v>247.36500000000001</v>
      </c>
      <c r="AR8" t="s">
        <v>120</v>
      </c>
      <c r="AS8" t="s">
        <v>123</v>
      </c>
      <c r="AT8" t="s">
        <v>275</v>
      </c>
      <c r="AU8" t="s">
        <v>286</v>
      </c>
      <c r="AV8" t="s">
        <v>48</v>
      </c>
      <c r="AW8">
        <v>10</v>
      </c>
      <c r="BB8">
        <v>0.83028113156055205</v>
      </c>
      <c r="BC8" t="s">
        <v>67</v>
      </c>
      <c r="BF8" t="s">
        <v>120</v>
      </c>
      <c r="BG8" t="s">
        <v>123</v>
      </c>
      <c r="BH8" t="s">
        <v>286</v>
      </c>
      <c r="BI8">
        <v>7324</v>
      </c>
      <c r="BJ8">
        <v>10</v>
      </c>
      <c r="BK8" t="s">
        <v>275</v>
      </c>
      <c r="BL8" t="s">
        <v>221</v>
      </c>
      <c r="BM8">
        <v>0.83028113156055205</v>
      </c>
      <c r="BN8" t="s">
        <v>67</v>
      </c>
      <c r="BO8" t="s">
        <v>180</v>
      </c>
      <c r="BP8">
        <v>1401.3710000000001</v>
      </c>
    </row>
    <row r="9" spans="1:68" ht="16.5" x14ac:dyDescent="0.25">
      <c r="A9" s="129" t="str">
        <f t="shared" si="18"/>
        <v>부성여객</v>
      </c>
      <c r="B9" s="130" t="str">
        <f t="shared" si="19"/>
        <v>구자입</v>
      </c>
      <c r="C9" s="131" t="str">
        <f t="shared" si="20"/>
        <v>C</v>
      </c>
      <c r="D9" s="132">
        <f t="shared" si="21"/>
        <v>0.86299999999999999</v>
      </c>
      <c r="E9" s="133">
        <f t="shared" si="22"/>
        <v>1597</v>
      </c>
      <c r="F9" s="134" t="str">
        <f t="shared" si="23"/>
        <v>36</v>
      </c>
      <c r="G9" s="135" t="str">
        <f t="shared" si="24"/>
        <v>70바2011</v>
      </c>
      <c r="H9" s="136">
        <f t="shared" si="25"/>
        <v>1</v>
      </c>
      <c r="I9" s="137">
        <f t="shared" si="26"/>
        <v>842.43399999999997</v>
      </c>
      <c r="J9" s="138">
        <f t="shared" si="27"/>
        <v>2.0235291294871487E-2</v>
      </c>
      <c r="K9" s="138">
        <f t="shared" si="28"/>
        <v>0.44384672746966136</v>
      </c>
      <c r="L9" s="138">
        <f t="shared" si="29"/>
        <v>6.8848123413822335E-2</v>
      </c>
      <c r="M9" s="139">
        <f t="shared" si="30"/>
        <v>14.202999999999999</v>
      </c>
      <c r="N9" s="140">
        <f t="shared" si="31"/>
        <v>2.9602978515069056</v>
      </c>
      <c r="O9" s="140">
        <f t="shared" si="32"/>
        <v>9.6778968222341142</v>
      </c>
      <c r="P9" s="235">
        <f t="shared" si="33"/>
        <v>49</v>
      </c>
      <c r="Q9" s="236">
        <f t="shared" si="34"/>
        <v>26</v>
      </c>
      <c r="R9" s="236">
        <f t="shared" si="35"/>
        <v>85</v>
      </c>
      <c r="T9">
        <v>512</v>
      </c>
      <c r="U9">
        <v>1597</v>
      </c>
      <c r="V9" t="s">
        <v>288</v>
      </c>
      <c r="W9">
        <v>878.29</v>
      </c>
      <c r="X9">
        <v>510.15300000000002</v>
      </c>
      <c r="Y9">
        <v>1.722</v>
      </c>
      <c r="Z9">
        <v>14.202999999999999</v>
      </c>
      <c r="AA9">
        <v>73.853050999999994</v>
      </c>
      <c r="AB9">
        <v>1.4944379999999999</v>
      </c>
      <c r="AC9">
        <v>32.779434999999999</v>
      </c>
      <c r="AD9" s="1">
        <v>58</v>
      </c>
      <c r="AE9">
        <v>26</v>
      </c>
      <c r="AF9">
        <v>85</v>
      </c>
      <c r="AG9">
        <v>72</v>
      </c>
      <c r="AH9">
        <v>11.892398999999999</v>
      </c>
      <c r="AI9">
        <v>130</v>
      </c>
      <c r="AJ9">
        <v>0</v>
      </c>
      <c r="AK9">
        <v>49</v>
      </c>
      <c r="AL9">
        <v>29348</v>
      </c>
      <c r="AM9" t="s">
        <v>289</v>
      </c>
      <c r="AN9" t="s">
        <v>550</v>
      </c>
      <c r="AO9">
        <v>842.43399999999997</v>
      </c>
      <c r="AR9" t="s">
        <v>120</v>
      </c>
      <c r="AS9" t="s">
        <v>122</v>
      </c>
      <c r="AT9" t="s">
        <v>229</v>
      </c>
      <c r="AU9" t="s">
        <v>288</v>
      </c>
      <c r="AV9" t="s">
        <v>48</v>
      </c>
      <c r="AW9">
        <v>1</v>
      </c>
      <c r="BB9">
        <v>0.86299999999999999</v>
      </c>
      <c r="BC9" t="s">
        <v>69</v>
      </c>
      <c r="BF9" t="s">
        <v>120</v>
      </c>
      <c r="BG9" t="s">
        <v>122</v>
      </c>
      <c r="BH9" t="s">
        <v>288</v>
      </c>
      <c r="BI9">
        <v>1597</v>
      </c>
      <c r="BJ9">
        <v>1</v>
      </c>
      <c r="BK9" t="s">
        <v>229</v>
      </c>
      <c r="BL9" t="s">
        <v>176</v>
      </c>
      <c r="BM9">
        <v>0.86299999999999999</v>
      </c>
      <c r="BN9" t="s">
        <v>69</v>
      </c>
      <c r="BO9" t="s">
        <v>178</v>
      </c>
      <c r="BP9">
        <v>842.43399999999997</v>
      </c>
    </row>
    <row r="10" spans="1:68" ht="16.5" x14ac:dyDescent="0.25">
      <c r="A10" s="112" t="str">
        <f t="shared" si="18"/>
        <v>부성여객</v>
      </c>
      <c r="B10" s="113" t="str">
        <f t="shared" si="19"/>
        <v>권영규</v>
      </c>
      <c r="C10" s="114" t="str">
        <f t="shared" si="20"/>
        <v>C</v>
      </c>
      <c r="D10" s="115">
        <f t="shared" si="21"/>
        <v>0.88512696063378438</v>
      </c>
      <c r="E10" s="116">
        <f t="shared" si="22"/>
        <v>7366</v>
      </c>
      <c r="F10" s="117" t="str">
        <f t="shared" si="23"/>
        <v>790</v>
      </c>
      <c r="G10" s="118" t="str">
        <f t="shared" si="24"/>
        <v>70바2065</v>
      </c>
      <c r="H10" s="119">
        <f t="shared" si="25"/>
        <v>7</v>
      </c>
      <c r="I10" s="120">
        <f t="shared" si="26"/>
        <v>4581.8730000000005</v>
      </c>
      <c r="J10" s="121">
        <f t="shared" si="27"/>
        <v>3.7652907272015389E-2</v>
      </c>
      <c r="K10" s="121">
        <f t="shared" si="28"/>
        <v>0.24623477217363163</v>
      </c>
      <c r="L10" s="121">
        <f t="shared" si="29"/>
        <v>0.19751747811429951</v>
      </c>
      <c r="M10" s="122">
        <f t="shared" si="30"/>
        <v>12.263999999999999</v>
      </c>
      <c r="N10" s="123">
        <f t="shared" si="31"/>
        <v>4.3650271406475039E-2</v>
      </c>
      <c r="O10" s="123">
        <f t="shared" si="32"/>
        <v>11.785573279748261</v>
      </c>
      <c r="P10" s="237">
        <f t="shared" si="33"/>
        <v>3</v>
      </c>
      <c r="Q10" s="238">
        <f t="shared" si="34"/>
        <v>2</v>
      </c>
      <c r="R10" s="238">
        <f t="shared" si="35"/>
        <v>540</v>
      </c>
      <c r="T10">
        <v>512</v>
      </c>
      <c r="U10">
        <v>7366</v>
      </c>
      <c r="V10" t="s">
        <v>290</v>
      </c>
      <c r="W10">
        <v>4581.8729999999996</v>
      </c>
      <c r="X10">
        <v>2184.5709999999999</v>
      </c>
      <c r="Y10">
        <v>2.097</v>
      </c>
      <c r="Z10">
        <v>12.263999999999999</v>
      </c>
      <c r="AA10">
        <v>155.80079799999999</v>
      </c>
      <c r="AB10">
        <v>5.8663530000000002</v>
      </c>
      <c r="AC10">
        <v>38.363574</v>
      </c>
      <c r="AD10" s="1">
        <v>905</v>
      </c>
      <c r="AE10">
        <v>2</v>
      </c>
      <c r="AF10">
        <v>540</v>
      </c>
      <c r="AG10">
        <v>108</v>
      </c>
      <c r="AH10">
        <v>29.408532999999998</v>
      </c>
      <c r="AI10">
        <v>18944.5</v>
      </c>
      <c r="AJ10">
        <v>6288.7</v>
      </c>
      <c r="AK10">
        <v>3</v>
      </c>
      <c r="AL10">
        <v>254</v>
      </c>
      <c r="AM10" t="s">
        <v>291</v>
      </c>
      <c r="AN10" t="s">
        <v>551</v>
      </c>
      <c r="AO10">
        <v>1092.1579999999999</v>
      </c>
      <c r="AR10" t="s">
        <v>120</v>
      </c>
      <c r="AS10" t="s">
        <v>123</v>
      </c>
      <c r="AT10" t="s">
        <v>274</v>
      </c>
      <c r="AU10" t="s">
        <v>290</v>
      </c>
      <c r="AV10" t="s">
        <v>48</v>
      </c>
      <c r="AW10">
        <v>7</v>
      </c>
      <c r="BB10">
        <v>0.88512696063378438</v>
      </c>
      <c r="BC10" t="s">
        <v>69</v>
      </c>
      <c r="BF10" t="s">
        <v>120</v>
      </c>
      <c r="BG10" t="s">
        <v>123</v>
      </c>
      <c r="BH10" t="s">
        <v>290</v>
      </c>
      <c r="BI10">
        <v>7366</v>
      </c>
      <c r="BJ10">
        <v>7</v>
      </c>
      <c r="BK10" t="s">
        <v>274</v>
      </c>
      <c r="BL10" t="s">
        <v>273</v>
      </c>
      <c r="BM10">
        <v>0.88512696063378438</v>
      </c>
      <c r="BN10" t="s">
        <v>69</v>
      </c>
      <c r="BO10" t="s">
        <v>178</v>
      </c>
      <c r="BP10">
        <v>4581.8730000000005</v>
      </c>
    </row>
    <row r="11" spans="1:68" ht="16.5" x14ac:dyDescent="0.25">
      <c r="A11" s="129" t="str">
        <f t="shared" si="18"/>
        <v>부성여객</v>
      </c>
      <c r="B11" s="130" t="str">
        <f t="shared" si="19"/>
        <v>권영도</v>
      </c>
      <c r="C11" s="131" t="str">
        <f t="shared" si="20"/>
        <v>B</v>
      </c>
      <c r="D11" s="132">
        <f t="shared" si="21"/>
        <v>0.91149999999999998</v>
      </c>
      <c r="E11" s="133">
        <f t="shared" si="22"/>
        <v>3549</v>
      </c>
      <c r="F11" s="134" t="str">
        <f t="shared" si="23"/>
        <v>33</v>
      </c>
      <c r="G11" s="135" t="str">
        <f t="shared" si="24"/>
        <v>70바2020</v>
      </c>
      <c r="H11" s="136">
        <f t="shared" si="25"/>
        <v>1</v>
      </c>
      <c r="I11" s="137">
        <f t="shared" si="26"/>
        <v>2312.59</v>
      </c>
      <c r="J11" s="138">
        <f t="shared" si="27"/>
        <v>1.3901056889228864E-2</v>
      </c>
      <c r="K11" s="138">
        <f t="shared" si="28"/>
        <v>0.36256996970822736</v>
      </c>
      <c r="L11" s="138">
        <f t="shared" si="29"/>
        <v>0.24172032223610757</v>
      </c>
      <c r="M11" s="139">
        <f t="shared" si="30"/>
        <v>12.744999999999999</v>
      </c>
      <c r="N11" s="140">
        <f t="shared" si="31"/>
        <v>0</v>
      </c>
      <c r="O11" s="140">
        <f t="shared" si="32"/>
        <v>9.3834185912764472</v>
      </c>
      <c r="P11" s="235">
        <f t="shared" si="33"/>
        <v>11</v>
      </c>
      <c r="Q11" s="236">
        <f t="shared" si="34"/>
        <v>0</v>
      </c>
      <c r="R11" s="236">
        <f t="shared" si="35"/>
        <v>217</v>
      </c>
      <c r="T11">
        <v>512</v>
      </c>
      <c r="U11">
        <v>3549</v>
      </c>
      <c r="V11" t="s">
        <v>292</v>
      </c>
      <c r="W11">
        <v>2312.59</v>
      </c>
      <c r="X11">
        <v>1268.74</v>
      </c>
      <c r="Y11">
        <v>1.823</v>
      </c>
      <c r="Z11">
        <v>12.744999999999999</v>
      </c>
      <c r="AA11">
        <v>142.213863</v>
      </c>
      <c r="AB11">
        <v>1.976923</v>
      </c>
      <c r="AC11">
        <v>51.562475999999997</v>
      </c>
      <c r="AD11" s="1">
        <v>559</v>
      </c>
      <c r="AE11">
        <v>0</v>
      </c>
      <c r="AF11">
        <v>217</v>
      </c>
      <c r="AG11">
        <v>104</v>
      </c>
      <c r="AH11">
        <v>16.261354000000001</v>
      </c>
      <c r="AI11">
        <v>1221.4000000000001</v>
      </c>
      <c r="AJ11">
        <v>348.7</v>
      </c>
      <c r="AK11">
        <v>11</v>
      </c>
      <c r="AL11">
        <v>1589</v>
      </c>
      <c r="AM11" t="s">
        <v>293</v>
      </c>
      <c r="AN11" t="s">
        <v>552</v>
      </c>
      <c r="AO11">
        <v>2312.59</v>
      </c>
      <c r="AR11" t="s">
        <v>120</v>
      </c>
      <c r="AS11" t="s">
        <v>121</v>
      </c>
      <c r="AT11" t="s">
        <v>204</v>
      </c>
      <c r="AU11" t="s">
        <v>292</v>
      </c>
      <c r="AV11" t="s">
        <v>48</v>
      </c>
      <c r="AW11">
        <v>1</v>
      </c>
      <c r="BB11">
        <v>0.91149999999999998</v>
      </c>
      <c r="BC11" t="s">
        <v>68</v>
      </c>
      <c r="BF11" t="s">
        <v>120</v>
      </c>
      <c r="BG11" t="s">
        <v>121</v>
      </c>
      <c r="BH11" t="s">
        <v>292</v>
      </c>
      <c r="BI11">
        <v>3549</v>
      </c>
      <c r="BJ11">
        <v>1</v>
      </c>
      <c r="BK11" t="s">
        <v>204</v>
      </c>
      <c r="BL11" t="s">
        <v>176</v>
      </c>
      <c r="BM11">
        <v>0.91149999999999998</v>
      </c>
      <c r="BN11" t="s">
        <v>68</v>
      </c>
      <c r="BO11" t="s">
        <v>281</v>
      </c>
      <c r="BP11">
        <v>2312.59</v>
      </c>
    </row>
    <row r="12" spans="1:68" ht="16.5" x14ac:dyDescent="0.25">
      <c r="A12" s="112" t="str">
        <f t="shared" si="18"/>
        <v>부성여객</v>
      </c>
      <c r="B12" s="113" t="str">
        <f t="shared" si="19"/>
        <v>김기수</v>
      </c>
      <c r="C12" s="114" t="str">
        <f t="shared" si="20"/>
        <v>D</v>
      </c>
      <c r="D12" s="115">
        <f t="shared" si="21"/>
        <v>0.83774870602756191</v>
      </c>
      <c r="E12" s="116">
        <f t="shared" si="22"/>
        <v>6975</v>
      </c>
      <c r="F12" s="117" t="str">
        <f t="shared" si="23"/>
        <v>33</v>
      </c>
      <c r="G12" s="118" t="str">
        <f t="shared" si="24"/>
        <v>70바2084</v>
      </c>
      <c r="H12" s="119">
        <f t="shared" si="25"/>
        <v>11</v>
      </c>
      <c r="I12" s="120">
        <f t="shared" si="26"/>
        <v>1101.9650000000001</v>
      </c>
      <c r="J12" s="121">
        <f t="shared" si="27"/>
        <v>6.82935115288235E-2</v>
      </c>
      <c r="K12" s="121">
        <f t="shared" si="28"/>
        <v>0.34855812574132722</v>
      </c>
      <c r="L12" s="121">
        <f t="shared" si="29"/>
        <v>0.22142264046498752</v>
      </c>
      <c r="M12" s="122">
        <f t="shared" si="30"/>
        <v>19.009</v>
      </c>
      <c r="N12" s="123">
        <f t="shared" si="31"/>
        <v>0</v>
      </c>
      <c r="O12" s="123">
        <f t="shared" si="32"/>
        <v>21.482312620528166</v>
      </c>
      <c r="P12" s="237">
        <f t="shared" si="33"/>
        <v>14</v>
      </c>
      <c r="Q12" s="238">
        <f t="shared" si="34"/>
        <v>0</v>
      </c>
      <c r="R12" s="238">
        <f t="shared" si="35"/>
        <v>260</v>
      </c>
      <c r="T12">
        <v>512</v>
      </c>
      <c r="U12">
        <v>6975</v>
      </c>
      <c r="V12" t="s">
        <v>294</v>
      </c>
      <c r="W12">
        <v>1210.298</v>
      </c>
      <c r="X12">
        <v>700.721</v>
      </c>
      <c r="Y12">
        <v>1.7270000000000001</v>
      </c>
      <c r="Z12">
        <v>19.009</v>
      </c>
      <c r="AA12">
        <v>73.623861000000005</v>
      </c>
      <c r="AB12">
        <v>5.0280319999999996</v>
      </c>
      <c r="AC12">
        <v>25.662195000000001</v>
      </c>
      <c r="AD12" s="1">
        <v>244</v>
      </c>
      <c r="AE12">
        <v>0</v>
      </c>
      <c r="AF12">
        <v>260</v>
      </c>
      <c r="AG12">
        <v>107</v>
      </c>
      <c r="AH12">
        <v>16.438936000000002</v>
      </c>
      <c r="AI12">
        <v>972.9</v>
      </c>
      <c r="AJ12">
        <v>250</v>
      </c>
      <c r="AK12">
        <v>14</v>
      </c>
      <c r="AL12">
        <v>6044</v>
      </c>
      <c r="AM12" t="s">
        <v>295</v>
      </c>
      <c r="AN12" t="s">
        <v>553</v>
      </c>
      <c r="AO12">
        <v>216.393</v>
      </c>
      <c r="AR12" t="s">
        <v>120</v>
      </c>
      <c r="AS12" t="s">
        <v>121</v>
      </c>
      <c r="AT12" t="s">
        <v>212</v>
      </c>
      <c r="AU12" t="s">
        <v>294</v>
      </c>
      <c r="AV12" t="s">
        <v>48</v>
      </c>
      <c r="AW12">
        <v>11</v>
      </c>
      <c r="BB12">
        <v>0.83774870602756191</v>
      </c>
      <c r="BC12" t="s">
        <v>67</v>
      </c>
      <c r="BF12" t="s">
        <v>120</v>
      </c>
      <c r="BG12" t="s">
        <v>121</v>
      </c>
      <c r="BH12" t="s">
        <v>294</v>
      </c>
      <c r="BI12">
        <v>6975</v>
      </c>
      <c r="BJ12">
        <v>11</v>
      </c>
      <c r="BK12" t="s">
        <v>212</v>
      </c>
      <c r="BL12" t="s">
        <v>218</v>
      </c>
      <c r="BM12">
        <v>0.83774870602756191</v>
      </c>
      <c r="BN12" t="s">
        <v>67</v>
      </c>
      <c r="BO12" t="s">
        <v>180</v>
      </c>
      <c r="BP12">
        <v>1101.9650000000001</v>
      </c>
    </row>
    <row r="13" spans="1:68" ht="16.5" x14ac:dyDescent="0.25">
      <c r="A13" s="129" t="str">
        <f t="shared" si="18"/>
        <v>부성여객</v>
      </c>
      <c r="B13" s="130" t="str">
        <f t="shared" si="19"/>
        <v>김기식</v>
      </c>
      <c r="C13" s="131" t="str">
        <f t="shared" si="20"/>
        <v>F</v>
      </c>
      <c r="D13" s="132">
        <f t="shared" si="21"/>
        <v>0.72875000000000012</v>
      </c>
      <c r="E13" s="133">
        <f t="shared" si="22"/>
        <v>8671</v>
      </c>
      <c r="F13" s="134" t="str">
        <f t="shared" si="23"/>
        <v>33</v>
      </c>
      <c r="G13" s="135" t="str">
        <f t="shared" si="24"/>
        <v>70바2132</v>
      </c>
      <c r="H13" s="136">
        <f t="shared" si="25"/>
        <v>1</v>
      </c>
      <c r="I13" s="137">
        <f t="shared" si="26"/>
        <v>2167.7069999999999</v>
      </c>
      <c r="J13" s="138">
        <f t="shared" si="27"/>
        <v>3.3718666491270616E-2</v>
      </c>
      <c r="K13" s="138">
        <f t="shared" si="28"/>
        <v>0.35674335532181967</v>
      </c>
      <c r="L13" s="138">
        <f t="shared" si="29"/>
        <v>0.140701672320106</v>
      </c>
      <c r="M13" s="139">
        <f t="shared" si="30"/>
        <v>16.997</v>
      </c>
      <c r="N13" s="140">
        <f t="shared" si="31"/>
        <v>0</v>
      </c>
      <c r="O13" s="140">
        <f t="shared" si="32"/>
        <v>2.0759263129195968</v>
      </c>
      <c r="P13" s="235">
        <f t="shared" si="33"/>
        <v>25</v>
      </c>
      <c r="Q13" s="236">
        <f t="shared" si="34"/>
        <v>0</v>
      </c>
      <c r="R13" s="236">
        <f t="shared" si="35"/>
        <v>45</v>
      </c>
      <c r="T13">
        <v>512</v>
      </c>
      <c r="U13">
        <v>8671</v>
      </c>
      <c r="V13" t="s">
        <v>296</v>
      </c>
      <c r="W13">
        <v>2167.7069999999999</v>
      </c>
      <c r="X13">
        <v>1239.1179999999999</v>
      </c>
      <c r="Y13">
        <v>1.7490000000000001</v>
      </c>
      <c r="Z13">
        <v>16.997</v>
      </c>
      <c r="AA13">
        <v>142.336916</v>
      </c>
      <c r="AB13">
        <v>4.7994110000000001</v>
      </c>
      <c r="AC13">
        <v>50.777749</v>
      </c>
      <c r="AD13" s="1">
        <v>305</v>
      </c>
      <c r="AE13">
        <v>0</v>
      </c>
      <c r="AF13">
        <v>45</v>
      </c>
      <c r="AG13">
        <v>93</v>
      </c>
      <c r="AH13">
        <v>15.229407999999999</v>
      </c>
      <c r="AI13">
        <v>600.1</v>
      </c>
      <c r="AJ13">
        <v>224.7</v>
      </c>
      <c r="AK13">
        <v>25</v>
      </c>
      <c r="AL13">
        <v>6640</v>
      </c>
      <c r="AM13" t="s">
        <v>297</v>
      </c>
      <c r="AN13" t="s">
        <v>554</v>
      </c>
      <c r="AO13">
        <v>2167.7069999999999</v>
      </c>
      <c r="AR13" t="s">
        <v>120</v>
      </c>
      <c r="AS13" t="s">
        <v>121</v>
      </c>
      <c r="AT13" t="s">
        <v>216</v>
      </c>
      <c r="AU13" t="s">
        <v>296</v>
      </c>
      <c r="AV13" t="s">
        <v>197</v>
      </c>
      <c r="AW13">
        <v>1</v>
      </c>
      <c r="BB13">
        <v>0.72875000000000012</v>
      </c>
      <c r="BC13" t="s">
        <v>70</v>
      </c>
      <c r="BF13" t="s">
        <v>120</v>
      </c>
      <c r="BG13" t="s">
        <v>121</v>
      </c>
      <c r="BH13" t="s">
        <v>296</v>
      </c>
      <c r="BI13">
        <v>8671</v>
      </c>
      <c r="BJ13">
        <v>1</v>
      </c>
      <c r="BK13" t="s">
        <v>216</v>
      </c>
      <c r="BL13" t="s">
        <v>176</v>
      </c>
      <c r="BM13">
        <v>0.72875000000000012</v>
      </c>
      <c r="BN13" t="s">
        <v>70</v>
      </c>
      <c r="BO13" t="s">
        <v>189</v>
      </c>
      <c r="BP13">
        <v>2167.7069999999999</v>
      </c>
    </row>
    <row r="14" spans="1:68" ht="16.5" x14ac:dyDescent="0.25">
      <c r="A14" s="112" t="str">
        <f t="shared" si="18"/>
        <v>부성여객</v>
      </c>
      <c r="B14" s="113" t="str">
        <f t="shared" si="19"/>
        <v>김길남</v>
      </c>
      <c r="C14" s="114" t="str">
        <f t="shared" si="20"/>
        <v>D</v>
      </c>
      <c r="D14" s="115">
        <f t="shared" si="21"/>
        <v>0.80255536973974573</v>
      </c>
      <c r="E14" s="116">
        <f t="shared" si="22"/>
        <v>6369</v>
      </c>
      <c r="F14" s="117" t="str">
        <f t="shared" si="23"/>
        <v>33</v>
      </c>
      <c r="G14" s="118" t="str">
        <f t="shared" si="24"/>
        <v>70바2034</v>
      </c>
      <c r="H14" s="119">
        <f t="shared" si="25"/>
        <v>9</v>
      </c>
      <c r="I14" s="120">
        <f t="shared" si="26"/>
        <v>1464.8039999999999</v>
      </c>
      <c r="J14" s="121">
        <f t="shared" si="27"/>
        <v>1.687060207604921E-2</v>
      </c>
      <c r="K14" s="121">
        <f t="shared" si="28"/>
        <v>0.33161192283645952</v>
      </c>
      <c r="L14" s="121">
        <f t="shared" si="29"/>
        <v>0.19388259453141857</v>
      </c>
      <c r="M14" s="122">
        <f t="shared" si="30"/>
        <v>15.454000000000001</v>
      </c>
      <c r="N14" s="123">
        <f t="shared" si="31"/>
        <v>1.4588802918694266</v>
      </c>
      <c r="O14" s="123">
        <f t="shared" si="32"/>
        <v>4.4933512989578341</v>
      </c>
      <c r="P14" s="237">
        <f t="shared" si="33"/>
        <v>23</v>
      </c>
      <c r="Q14" s="238">
        <f t="shared" si="34"/>
        <v>25</v>
      </c>
      <c r="R14" s="238">
        <f t="shared" si="35"/>
        <v>77</v>
      </c>
      <c r="T14">
        <v>512</v>
      </c>
      <c r="U14">
        <v>6369</v>
      </c>
      <c r="V14" t="s">
        <v>298</v>
      </c>
      <c r="W14">
        <v>1713.643</v>
      </c>
      <c r="X14">
        <v>946.14300000000003</v>
      </c>
      <c r="Y14">
        <v>1.8109999999999999</v>
      </c>
      <c r="Z14">
        <v>15.454000000000001</v>
      </c>
      <c r="AA14">
        <v>106.34747900000001</v>
      </c>
      <c r="AB14">
        <v>1.794146</v>
      </c>
      <c r="AC14">
        <v>35.266092</v>
      </c>
      <c r="AD14" s="1">
        <v>284</v>
      </c>
      <c r="AE14">
        <v>25</v>
      </c>
      <c r="AF14">
        <v>77</v>
      </c>
      <c r="AG14">
        <v>97</v>
      </c>
      <c r="AH14">
        <v>16.113620999999998</v>
      </c>
      <c r="AI14">
        <v>997.2</v>
      </c>
      <c r="AJ14">
        <v>138.9</v>
      </c>
      <c r="AK14">
        <v>23</v>
      </c>
      <c r="AL14">
        <v>5036</v>
      </c>
      <c r="AM14" t="s">
        <v>299</v>
      </c>
      <c r="AN14" t="s">
        <v>555</v>
      </c>
      <c r="AO14">
        <v>279.37799999999999</v>
      </c>
      <c r="AR14" t="s">
        <v>120</v>
      </c>
      <c r="AS14" t="s">
        <v>121</v>
      </c>
      <c r="AT14" t="s">
        <v>206</v>
      </c>
      <c r="AU14" t="s">
        <v>298</v>
      </c>
      <c r="AV14" t="s">
        <v>48</v>
      </c>
      <c r="AW14">
        <v>9</v>
      </c>
      <c r="BB14">
        <v>0.80255536973974573</v>
      </c>
      <c r="BC14" t="s">
        <v>67</v>
      </c>
      <c r="BF14" t="s">
        <v>120</v>
      </c>
      <c r="BG14" t="s">
        <v>121</v>
      </c>
      <c r="BH14" t="s">
        <v>298</v>
      </c>
      <c r="BI14">
        <v>6369</v>
      </c>
      <c r="BJ14">
        <v>9</v>
      </c>
      <c r="BK14" t="s">
        <v>206</v>
      </c>
      <c r="BL14" t="s">
        <v>229</v>
      </c>
      <c r="BM14">
        <v>0.80255536973974573</v>
      </c>
      <c r="BN14" t="s">
        <v>67</v>
      </c>
      <c r="BO14" t="s">
        <v>180</v>
      </c>
      <c r="BP14">
        <v>1464.8039999999999</v>
      </c>
    </row>
    <row r="15" spans="1:68" ht="16.5" x14ac:dyDescent="0.25">
      <c r="A15" s="129" t="str">
        <f t="shared" si="18"/>
        <v>부성여객</v>
      </c>
      <c r="B15" s="130" t="str">
        <f t="shared" si="19"/>
        <v>김도년</v>
      </c>
      <c r="C15" s="131" t="str">
        <f t="shared" si="20"/>
        <v>F</v>
      </c>
      <c r="D15" s="132">
        <f t="shared" si="21"/>
        <v>0.781728541164181</v>
      </c>
      <c r="E15" s="133">
        <f t="shared" si="22"/>
        <v>1880</v>
      </c>
      <c r="F15" s="134" t="str">
        <f t="shared" si="23"/>
        <v>33</v>
      </c>
      <c r="G15" s="135" t="str">
        <f t="shared" si="24"/>
        <v>70바2034</v>
      </c>
      <c r="H15" s="136">
        <f t="shared" si="25"/>
        <v>7</v>
      </c>
      <c r="I15" s="137">
        <f t="shared" si="26"/>
        <v>898.6579999999999</v>
      </c>
      <c r="J15" s="138">
        <f t="shared" si="27"/>
        <v>3.7225037858491024E-2</v>
      </c>
      <c r="K15" s="138">
        <f t="shared" si="28"/>
        <v>0.35259333913086699</v>
      </c>
      <c r="L15" s="138">
        <f t="shared" si="29"/>
        <v>0.26150103821476028</v>
      </c>
      <c r="M15" s="139">
        <f t="shared" si="30"/>
        <v>16.550999999999998</v>
      </c>
      <c r="N15" s="140">
        <f t="shared" si="31"/>
        <v>0.25203836023842829</v>
      </c>
      <c r="O15" s="140">
        <f t="shared" si="32"/>
        <v>23.691605862412256</v>
      </c>
      <c r="P15" s="235">
        <f t="shared" si="33"/>
        <v>18</v>
      </c>
      <c r="Q15" s="236">
        <f t="shared" si="34"/>
        <v>3</v>
      </c>
      <c r="R15" s="236">
        <f t="shared" si="35"/>
        <v>282</v>
      </c>
      <c r="T15">
        <v>512</v>
      </c>
      <c r="U15">
        <v>1880</v>
      </c>
      <c r="V15" t="s">
        <v>300</v>
      </c>
      <c r="W15">
        <v>1190.2950000000001</v>
      </c>
      <c r="X15">
        <v>684.65200000000004</v>
      </c>
      <c r="Y15">
        <v>1.7390000000000001</v>
      </c>
      <c r="Z15">
        <v>16.550999999999998</v>
      </c>
      <c r="AA15">
        <v>76.933864</v>
      </c>
      <c r="AB15">
        <v>2.8638659999999998</v>
      </c>
      <c r="AC15">
        <v>27.126367999999999</v>
      </c>
      <c r="AD15" s="1">
        <v>235</v>
      </c>
      <c r="AE15">
        <v>3</v>
      </c>
      <c r="AF15">
        <v>282</v>
      </c>
      <c r="AG15">
        <v>93</v>
      </c>
      <c r="AH15">
        <v>15.471665</v>
      </c>
      <c r="AI15">
        <v>756.6</v>
      </c>
      <c r="AJ15">
        <v>119.3</v>
      </c>
      <c r="AK15">
        <v>18</v>
      </c>
      <c r="AL15">
        <v>5022</v>
      </c>
      <c r="AM15" t="s">
        <v>301</v>
      </c>
      <c r="AN15" t="s">
        <v>556</v>
      </c>
      <c r="AO15">
        <v>199.67500000000001</v>
      </c>
      <c r="AR15" t="s">
        <v>120</v>
      </c>
      <c r="AS15" t="s">
        <v>121</v>
      </c>
      <c r="AT15" t="s">
        <v>206</v>
      </c>
      <c r="AU15" t="s">
        <v>300</v>
      </c>
      <c r="AV15" t="s">
        <v>48</v>
      </c>
      <c r="AW15">
        <v>7</v>
      </c>
      <c r="BB15">
        <v>0.781728541164181</v>
      </c>
      <c r="BC15" t="s">
        <v>70</v>
      </c>
      <c r="BF15" t="s">
        <v>120</v>
      </c>
      <c r="BG15" t="s">
        <v>121</v>
      </c>
      <c r="BH15" t="s">
        <v>300</v>
      </c>
      <c r="BI15">
        <v>1880</v>
      </c>
      <c r="BJ15">
        <v>7</v>
      </c>
      <c r="BK15" t="s">
        <v>206</v>
      </c>
      <c r="BL15" t="s">
        <v>216</v>
      </c>
      <c r="BM15">
        <v>0.781728541164181</v>
      </c>
      <c r="BN15" t="s">
        <v>70</v>
      </c>
      <c r="BO15" t="s">
        <v>189</v>
      </c>
      <c r="BP15">
        <v>898.6579999999999</v>
      </c>
    </row>
    <row r="16" spans="1:68" ht="16.5" x14ac:dyDescent="0.25">
      <c r="A16" s="112" t="str">
        <f t="shared" si="18"/>
        <v>부성여객</v>
      </c>
      <c r="B16" s="113" t="str">
        <f t="shared" si="19"/>
        <v>김동곤</v>
      </c>
      <c r="C16" s="114" t="str">
        <f t="shared" si="20"/>
        <v>F</v>
      </c>
      <c r="D16" s="115">
        <f t="shared" si="21"/>
        <v>0.77988313101382778</v>
      </c>
      <c r="E16" s="116">
        <f t="shared" si="22"/>
        <v>5826</v>
      </c>
      <c r="F16" s="117" t="str">
        <f t="shared" si="23"/>
        <v>790</v>
      </c>
      <c r="G16" s="118" t="str">
        <f t="shared" si="24"/>
        <v>70바2024</v>
      </c>
      <c r="H16" s="119">
        <f t="shared" si="25"/>
        <v>4</v>
      </c>
      <c r="I16" s="120">
        <f t="shared" si="26"/>
        <v>732.34</v>
      </c>
      <c r="J16" s="121">
        <f t="shared" si="27"/>
        <v>6.3632585548800996E-2</v>
      </c>
      <c r="K16" s="121">
        <f t="shared" si="28"/>
        <v>0.30043597602348016</v>
      </c>
      <c r="L16" s="121">
        <f t="shared" si="29"/>
        <v>0.20345741049239424</v>
      </c>
      <c r="M16" s="122">
        <f t="shared" si="30"/>
        <v>15.685</v>
      </c>
      <c r="N16" s="123">
        <f t="shared" si="31"/>
        <v>9.6726859791514935E-2</v>
      </c>
      <c r="O16" s="123">
        <f t="shared" si="32"/>
        <v>16.637019884140567</v>
      </c>
      <c r="P16" s="237">
        <f t="shared" si="33"/>
        <v>9</v>
      </c>
      <c r="Q16" s="238">
        <f t="shared" si="34"/>
        <v>1</v>
      </c>
      <c r="R16" s="238">
        <f t="shared" si="35"/>
        <v>172</v>
      </c>
      <c r="T16">
        <v>512</v>
      </c>
      <c r="U16">
        <v>5826</v>
      </c>
      <c r="V16" t="s">
        <v>302</v>
      </c>
      <c r="W16">
        <v>1033.8389999999999</v>
      </c>
      <c r="X16">
        <v>576.74199999999996</v>
      </c>
      <c r="Y16">
        <v>1.7929999999999999</v>
      </c>
      <c r="Z16">
        <v>15.685</v>
      </c>
      <c r="AA16">
        <v>49.734157000000003</v>
      </c>
      <c r="AB16">
        <v>3.1647129999999999</v>
      </c>
      <c r="AC16">
        <v>14.941929999999999</v>
      </c>
      <c r="AD16" s="1">
        <v>149</v>
      </c>
      <c r="AE16">
        <v>1</v>
      </c>
      <c r="AF16">
        <v>172</v>
      </c>
      <c r="AG16">
        <v>106</v>
      </c>
      <c r="AH16">
        <v>20.787303000000001</v>
      </c>
      <c r="AI16">
        <v>3328.6</v>
      </c>
      <c r="AJ16">
        <v>737.2</v>
      </c>
      <c r="AK16">
        <v>9</v>
      </c>
      <c r="AL16">
        <v>2250</v>
      </c>
      <c r="AM16" t="s">
        <v>303</v>
      </c>
      <c r="AN16" t="s">
        <v>557</v>
      </c>
      <c r="AO16">
        <v>379.73</v>
      </c>
      <c r="AR16" t="s">
        <v>120</v>
      </c>
      <c r="AS16" t="s">
        <v>123</v>
      </c>
      <c r="AT16" t="s">
        <v>270</v>
      </c>
      <c r="AU16" t="s">
        <v>302</v>
      </c>
      <c r="AV16" t="s">
        <v>48</v>
      </c>
      <c r="AW16">
        <v>4</v>
      </c>
      <c r="BB16">
        <v>0.77988313101382778</v>
      </c>
      <c r="BC16" t="s">
        <v>70</v>
      </c>
      <c r="BF16" t="s">
        <v>120</v>
      </c>
      <c r="BG16" t="s">
        <v>123</v>
      </c>
      <c r="BH16" t="s">
        <v>302</v>
      </c>
      <c r="BI16">
        <v>5826</v>
      </c>
      <c r="BJ16">
        <v>4</v>
      </c>
      <c r="BK16" t="s">
        <v>270</v>
      </c>
      <c r="BL16" t="s">
        <v>275</v>
      </c>
      <c r="BM16">
        <v>0.77988313101382778</v>
      </c>
      <c r="BN16" t="s">
        <v>70</v>
      </c>
      <c r="BO16" t="s">
        <v>189</v>
      </c>
      <c r="BP16">
        <v>732.34</v>
      </c>
    </row>
    <row r="17" spans="1:68" ht="16.5" x14ac:dyDescent="0.25">
      <c r="A17" s="129" t="str">
        <f t="shared" si="18"/>
        <v>부성여객</v>
      </c>
      <c r="B17" s="130" t="str">
        <f t="shared" si="19"/>
        <v>김동현</v>
      </c>
      <c r="C17" s="131" t="str">
        <f t="shared" si="20"/>
        <v>F</v>
      </c>
      <c r="D17" s="132">
        <f t="shared" si="21"/>
        <v>0.76818181818181808</v>
      </c>
      <c r="E17" s="133">
        <f t="shared" si="22"/>
        <v>5943</v>
      </c>
      <c r="F17" s="134" t="str">
        <f t="shared" si="23"/>
        <v>36</v>
      </c>
      <c r="G17" s="135" t="str">
        <f t="shared" si="24"/>
        <v>70바2062</v>
      </c>
      <c r="H17" s="136">
        <f t="shared" si="25"/>
        <v>1</v>
      </c>
      <c r="I17" s="137">
        <f t="shared" si="26"/>
        <v>743.48</v>
      </c>
      <c r="J17" s="138">
        <f t="shared" si="27"/>
        <v>2.8815409895355502E-2</v>
      </c>
      <c r="K17" s="138">
        <f t="shared" si="28"/>
        <v>0.3394704971616912</v>
      </c>
      <c r="L17" s="138">
        <f t="shared" si="29"/>
        <v>0.19906386183891966</v>
      </c>
      <c r="M17" s="139">
        <f t="shared" si="30"/>
        <v>16.097000000000001</v>
      </c>
      <c r="N17" s="140">
        <f t="shared" si="31"/>
        <v>0</v>
      </c>
      <c r="O17" s="140">
        <f t="shared" si="32"/>
        <v>8.1336199884810352</v>
      </c>
      <c r="P17" s="235">
        <f t="shared" si="33"/>
        <v>20</v>
      </c>
      <c r="Q17" s="236">
        <f t="shared" si="34"/>
        <v>0</v>
      </c>
      <c r="R17" s="236">
        <f t="shared" si="35"/>
        <v>74</v>
      </c>
      <c r="T17">
        <v>512</v>
      </c>
      <c r="U17">
        <v>5943</v>
      </c>
      <c r="V17" t="s">
        <v>304</v>
      </c>
      <c r="W17">
        <v>909.80399999999997</v>
      </c>
      <c r="X17">
        <v>540.99900000000002</v>
      </c>
      <c r="Y17">
        <v>1.6819999999999999</v>
      </c>
      <c r="Z17">
        <v>16.097000000000001</v>
      </c>
      <c r="AA17">
        <v>59.275263000000002</v>
      </c>
      <c r="AB17">
        <v>1.7080409999999999</v>
      </c>
      <c r="AC17">
        <v>20.122202999999999</v>
      </c>
      <c r="AD17" s="1">
        <v>148</v>
      </c>
      <c r="AE17">
        <v>0</v>
      </c>
      <c r="AF17">
        <v>74</v>
      </c>
      <c r="AG17">
        <v>93</v>
      </c>
      <c r="AH17">
        <v>15.348796999999999</v>
      </c>
      <c r="AI17">
        <v>392.4</v>
      </c>
      <c r="AJ17">
        <v>173.1</v>
      </c>
      <c r="AK17">
        <v>20</v>
      </c>
      <c r="AL17">
        <v>5316</v>
      </c>
      <c r="AM17" t="s">
        <v>305</v>
      </c>
      <c r="AN17" t="s">
        <v>558</v>
      </c>
      <c r="AO17">
        <v>743.48</v>
      </c>
      <c r="AR17" t="s">
        <v>120</v>
      </c>
      <c r="AS17" t="s">
        <v>122</v>
      </c>
      <c r="AT17" t="s">
        <v>242</v>
      </c>
      <c r="AU17" t="s">
        <v>304</v>
      </c>
      <c r="AV17" t="s">
        <v>197</v>
      </c>
      <c r="AW17">
        <v>1</v>
      </c>
      <c r="BB17">
        <v>0.76818181818181808</v>
      </c>
      <c r="BC17" t="s">
        <v>70</v>
      </c>
      <c r="BF17" t="s">
        <v>120</v>
      </c>
      <c r="BG17" t="s">
        <v>122</v>
      </c>
      <c r="BH17" t="s">
        <v>304</v>
      </c>
      <c r="BI17">
        <v>5943</v>
      </c>
      <c r="BJ17">
        <v>1</v>
      </c>
      <c r="BK17" t="s">
        <v>242</v>
      </c>
      <c r="BL17" t="s">
        <v>176</v>
      </c>
      <c r="BM17">
        <v>0.76818181818181808</v>
      </c>
      <c r="BN17" t="s">
        <v>70</v>
      </c>
      <c r="BO17" t="s">
        <v>189</v>
      </c>
      <c r="BP17">
        <v>743.48</v>
      </c>
    </row>
    <row r="18" spans="1:68" ht="16.5" x14ac:dyDescent="0.25">
      <c r="A18" s="112" t="str">
        <f t="shared" si="18"/>
        <v>부성여객</v>
      </c>
      <c r="B18" s="113" t="str">
        <f t="shared" si="19"/>
        <v>김박수</v>
      </c>
      <c r="C18" s="114" t="str">
        <f t="shared" si="20"/>
        <v>F</v>
      </c>
      <c r="D18" s="115">
        <f t="shared" si="21"/>
        <v>0.77565217391304353</v>
      </c>
      <c r="E18" s="116">
        <f t="shared" si="22"/>
        <v>249</v>
      </c>
      <c r="F18" s="117" t="str">
        <f t="shared" si="23"/>
        <v>33</v>
      </c>
      <c r="G18" s="118" t="str">
        <f t="shared" si="24"/>
        <v>70바2010</v>
      </c>
      <c r="H18" s="119">
        <f t="shared" si="25"/>
        <v>1</v>
      </c>
      <c r="I18" s="120">
        <f t="shared" si="26"/>
        <v>2225.9169999999999</v>
      </c>
      <c r="J18" s="121">
        <f t="shared" si="27"/>
        <v>2.147405012881003E-2</v>
      </c>
      <c r="K18" s="121">
        <f t="shared" si="28"/>
        <v>0.29590236896201588</v>
      </c>
      <c r="L18" s="121">
        <f t="shared" si="29"/>
        <v>6.1996920819599295E-2</v>
      </c>
      <c r="M18" s="122">
        <f t="shared" si="30"/>
        <v>15.484999999999999</v>
      </c>
      <c r="N18" s="123">
        <f t="shared" si="31"/>
        <v>0.17970121976695447</v>
      </c>
      <c r="O18" s="123">
        <f t="shared" si="32"/>
        <v>0.4492530494173862</v>
      </c>
      <c r="P18" s="237">
        <f t="shared" si="33"/>
        <v>1</v>
      </c>
      <c r="Q18" s="238">
        <f t="shared" si="34"/>
        <v>4</v>
      </c>
      <c r="R18" s="238">
        <f t="shared" si="35"/>
        <v>10</v>
      </c>
      <c r="T18">
        <v>512</v>
      </c>
      <c r="U18">
        <v>249</v>
      </c>
      <c r="V18" t="s">
        <v>306</v>
      </c>
      <c r="W18">
        <v>2225.9169999999999</v>
      </c>
      <c r="X18">
        <v>1247.5530000000001</v>
      </c>
      <c r="Y18">
        <v>1.784</v>
      </c>
      <c r="Z18">
        <v>15.484999999999999</v>
      </c>
      <c r="AA18">
        <v>131.655509</v>
      </c>
      <c r="AB18">
        <v>2.8271769999999998</v>
      </c>
      <c r="AC18">
        <v>38.957177000000001</v>
      </c>
      <c r="AD18" s="1">
        <v>138</v>
      </c>
      <c r="AE18">
        <v>4</v>
      </c>
      <c r="AF18">
        <v>10</v>
      </c>
      <c r="AG18">
        <v>86</v>
      </c>
      <c r="AH18">
        <v>16.907131</v>
      </c>
      <c r="AI18">
        <v>442.3</v>
      </c>
      <c r="AJ18">
        <v>3.2</v>
      </c>
      <c r="AK18">
        <v>1</v>
      </c>
      <c r="AL18">
        <v>216</v>
      </c>
      <c r="AM18" t="s">
        <v>307</v>
      </c>
      <c r="AN18" t="s">
        <v>559</v>
      </c>
      <c r="AO18">
        <v>2225.9169999999999</v>
      </c>
      <c r="AR18" t="s">
        <v>120</v>
      </c>
      <c r="AS18" t="s">
        <v>121</v>
      </c>
      <c r="AT18" t="s">
        <v>199</v>
      </c>
      <c r="AU18" t="s">
        <v>306</v>
      </c>
      <c r="AV18" t="s">
        <v>197</v>
      </c>
      <c r="AW18">
        <v>1</v>
      </c>
      <c r="BB18">
        <v>0.77565217391304353</v>
      </c>
      <c r="BC18" t="s">
        <v>70</v>
      </c>
      <c r="BF18" t="s">
        <v>120</v>
      </c>
      <c r="BG18" t="s">
        <v>121</v>
      </c>
      <c r="BH18" t="s">
        <v>306</v>
      </c>
      <c r="BI18">
        <v>249</v>
      </c>
      <c r="BJ18">
        <v>1</v>
      </c>
      <c r="BK18" t="s">
        <v>199</v>
      </c>
      <c r="BL18" t="s">
        <v>176</v>
      </c>
      <c r="BM18">
        <v>0.77565217391304353</v>
      </c>
      <c r="BN18" t="s">
        <v>70</v>
      </c>
      <c r="BO18" t="s">
        <v>189</v>
      </c>
      <c r="BP18">
        <v>2225.9169999999999</v>
      </c>
    </row>
    <row r="19" spans="1:68" ht="16.5" x14ac:dyDescent="0.25">
      <c r="A19" s="129" t="str">
        <f t="shared" si="18"/>
        <v>부성여객</v>
      </c>
      <c r="B19" s="130" t="str">
        <f t="shared" si="19"/>
        <v>김상선</v>
      </c>
      <c r="C19" s="131" t="str">
        <f t="shared" si="20"/>
        <v>D</v>
      </c>
      <c r="D19" s="132">
        <f t="shared" si="21"/>
        <v>0.84636363636363632</v>
      </c>
      <c r="E19" s="133">
        <f t="shared" si="22"/>
        <v>4002</v>
      </c>
      <c r="F19" s="134" t="str">
        <f t="shared" si="23"/>
        <v>36</v>
      </c>
      <c r="G19" s="135" t="str">
        <f t="shared" si="24"/>
        <v>70바2136</v>
      </c>
      <c r="H19" s="136">
        <f t="shared" si="25"/>
        <v>1</v>
      </c>
      <c r="I19" s="137">
        <f t="shared" si="26"/>
        <v>1727.806</v>
      </c>
      <c r="J19" s="138">
        <f t="shared" si="27"/>
        <v>3.9599943221187893E-2</v>
      </c>
      <c r="K19" s="138">
        <f t="shared" si="28"/>
        <v>0.30041240962518712</v>
      </c>
      <c r="L19" s="138">
        <f t="shared" si="29"/>
        <v>0.12038388569087038</v>
      </c>
      <c r="M19" s="139">
        <f t="shared" si="30"/>
        <v>12.484999999999999</v>
      </c>
      <c r="N19" s="140">
        <f t="shared" si="31"/>
        <v>0</v>
      </c>
      <c r="O19" s="140">
        <f t="shared" si="32"/>
        <v>0.28298469618763017</v>
      </c>
      <c r="P19" s="235">
        <f t="shared" si="33"/>
        <v>31</v>
      </c>
      <c r="Q19" s="236">
        <f t="shared" si="34"/>
        <v>0</v>
      </c>
      <c r="R19" s="236">
        <f t="shared" si="35"/>
        <v>5</v>
      </c>
      <c r="T19">
        <v>512</v>
      </c>
      <c r="U19">
        <v>4002</v>
      </c>
      <c r="V19" t="s">
        <v>308</v>
      </c>
      <c r="W19">
        <v>1766.88</v>
      </c>
      <c r="X19">
        <v>945.09100000000001</v>
      </c>
      <c r="Y19">
        <v>1.87</v>
      </c>
      <c r="Z19">
        <v>12.484999999999999</v>
      </c>
      <c r="AA19">
        <v>118.96691300000001</v>
      </c>
      <c r="AB19">
        <v>4.7110830000000004</v>
      </c>
      <c r="AC19">
        <v>35.739136999999999</v>
      </c>
      <c r="AD19" s="1">
        <v>208</v>
      </c>
      <c r="AE19">
        <v>0</v>
      </c>
      <c r="AF19">
        <v>5</v>
      </c>
      <c r="AG19">
        <v>93</v>
      </c>
      <c r="AH19">
        <v>14.85186</v>
      </c>
      <c r="AI19">
        <v>1150.4000000000001</v>
      </c>
      <c r="AJ19">
        <v>239</v>
      </c>
      <c r="AK19">
        <v>31</v>
      </c>
      <c r="AL19">
        <v>5364</v>
      </c>
      <c r="AM19" t="s">
        <v>309</v>
      </c>
      <c r="AN19" t="s">
        <v>560</v>
      </c>
      <c r="AO19">
        <v>1727.806</v>
      </c>
      <c r="AR19" t="s">
        <v>120</v>
      </c>
      <c r="AS19" t="s">
        <v>122</v>
      </c>
      <c r="AT19" t="s">
        <v>267</v>
      </c>
      <c r="AU19" t="s">
        <v>308</v>
      </c>
      <c r="AV19" t="s">
        <v>197</v>
      </c>
      <c r="AW19">
        <v>1</v>
      </c>
      <c r="BB19">
        <v>0.84636363636363632</v>
      </c>
      <c r="BC19" t="s">
        <v>67</v>
      </c>
      <c r="BF19" t="s">
        <v>120</v>
      </c>
      <c r="BG19" t="s">
        <v>122</v>
      </c>
      <c r="BH19" t="s">
        <v>308</v>
      </c>
      <c r="BI19">
        <v>4002</v>
      </c>
      <c r="BJ19">
        <v>1</v>
      </c>
      <c r="BK19" t="s">
        <v>267</v>
      </c>
      <c r="BL19" t="s">
        <v>176</v>
      </c>
      <c r="BM19">
        <v>0.84636363636363632</v>
      </c>
      <c r="BN19" t="s">
        <v>67</v>
      </c>
      <c r="BO19" t="s">
        <v>180</v>
      </c>
      <c r="BP19">
        <v>1727.806</v>
      </c>
    </row>
    <row r="20" spans="1:68" ht="16.5" x14ac:dyDescent="0.25">
      <c r="A20" s="112" t="str">
        <f t="shared" si="18"/>
        <v>부성여객</v>
      </c>
      <c r="B20" s="113" t="str">
        <f t="shared" si="19"/>
        <v>김상환</v>
      </c>
      <c r="C20" s="114" t="str">
        <f t="shared" si="20"/>
        <v>A</v>
      </c>
      <c r="D20" s="115">
        <f t="shared" si="21"/>
        <v>0.98777777777777775</v>
      </c>
      <c r="E20" s="116">
        <f t="shared" si="22"/>
        <v>6415</v>
      </c>
      <c r="F20" s="117" t="str">
        <f t="shared" si="23"/>
        <v>36</v>
      </c>
      <c r="G20" s="118" t="str">
        <f t="shared" si="24"/>
        <v>70바2002</v>
      </c>
      <c r="H20" s="119">
        <f t="shared" si="25"/>
        <v>1</v>
      </c>
      <c r="I20" s="120">
        <f t="shared" si="26"/>
        <v>1835.615</v>
      </c>
      <c r="J20" s="121">
        <f t="shared" si="27"/>
        <v>8.5798841987388651E-3</v>
      </c>
      <c r="K20" s="121">
        <f t="shared" si="28"/>
        <v>0.27449805846159603</v>
      </c>
      <c r="L20" s="121">
        <f t="shared" si="29"/>
        <v>0.20755986413272937</v>
      </c>
      <c r="M20" s="122">
        <f t="shared" si="30"/>
        <v>14.082000000000001</v>
      </c>
      <c r="N20" s="123">
        <f t="shared" si="31"/>
        <v>0.10895530925602591</v>
      </c>
      <c r="O20" s="123">
        <f t="shared" si="32"/>
        <v>2.3970168036325701</v>
      </c>
      <c r="P20" s="237">
        <f t="shared" si="33"/>
        <v>3</v>
      </c>
      <c r="Q20" s="238">
        <f t="shared" si="34"/>
        <v>2</v>
      </c>
      <c r="R20" s="238">
        <f t="shared" si="35"/>
        <v>44</v>
      </c>
      <c r="T20">
        <v>512</v>
      </c>
      <c r="U20">
        <v>6415</v>
      </c>
      <c r="V20" t="s">
        <v>310</v>
      </c>
      <c r="W20">
        <v>1835.615</v>
      </c>
      <c r="X20">
        <v>1032.6510000000001</v>
      </c>
      <c r="Y20">
        <v>1.778</v>
      </c>
      <c r="Z20">
        <v>14.082000000000001</v>
      </c>
      <c r="AA20">
        <v>110.687741</v>
      </c>
      <c r="AB20">
        <v>0.94968799999999998</v>
      </c>
      <c r="AC20">
        <v>30.383569999999999</v>
      </c>
      <c r="AD20" s="1">
        <v>381</v>
      </c>
      <c r="AE20">
        <v>2</v>
      </c>
      <c r="AF20">
        <v>44</v>
      </c>
      <c r="AG20">
        <v>79</v>
      </c>
      <c r="AH20">
        <v>16.583724</v>
      </c>
      <c r="AI20">
        <v>442.2</v>
      </c>
      <c r="AJ20">
        <v>0</v>
      </c>
      <c r="AK20">
        <v>3</v>
      </c>
      <c r="AL20">
        <v>692</v>
      </c>
      <c r="AM20" t="s">
        <v>311</v>
      </c>
      <c r="AN20" t="s">
        <v>561</v>
      </c>
      <c r="AO20">
        <v>1835.615</v>
      </c>
      <c r="AR20" t="s">
        <v>120</v>
      </c>
      <c r="AS20" t="s">
        <v>122</v>
      </c>
      <c r="AT20" t="s">
        <v>223</v>
      </c>
      <c r="AU20" t="s">
        <v>310</v>
      </c>
      <c r="AV20" t="s">
        <v>48</v>
      </c>
      <c r="AW20">
        <v>1</v>
      </c>
      <c r="BB20">
        <v>0.98777777777777775</v>
      </c>
      <c r="BC20" t="s">
        <v>66</v>
      </c>
      <c r="BF20" t="s">
        <v>120</v>
      </c>
      <c r="BG20" t="s">
        <v>122</v>
      </c>
      <c r="BH20" t="s">
        <v>310</v>
      </c>
      <c r="BI20">
        <v>6415</v>
      </c>
      <c r="BJ20">
        <v>1</v>
      </c>
      <c r="BK20" t="s">
        <v>223</v>
      </c>
      <c r="BL20" t="s">
        <v>176</v>
      </c>
      <c r="BM20">
        <v>0.98777777777777775</v>
      </c>
      <c r="BN20" t="s">
        <v>66</v>
      </c>
      <c r="BO20" t="s">
        <v>179</v>
      </c>
      <c r="BP20">
        <v>1835.615</v>
      </c>
    </row>
    <row r="21" spans="1:68" ht="16.5" x14ac:dyDescent="0.25">
      <c r="A21" s="129" t="str">
        <f t="shared" si="18"/>
        <v>부성여객</v>
      </c>
      <c r="B21" s="130" t="str">
        <f t="shared" si="19"/>
        <v>김세환</v>
      </c>
      <c r="C21" s="131" t="str">
        <f t="shared" si="20"/>
        <v>C</v>
      </c>
      <c r="D21" s="132">
        <f t="shared" si="21"/>
        <v>0.8747560028330067</v>
      </c>
      <c r="E21" s="133">
        <f t="shared" si="22"/>
        <v>1838</v>
      </c>
      <c r="F21" s="134" t="str">
        <f t="shared" si="23"/>
        <v>36</v>
      </c>
      <c r="G21" s="135" t="str">
        <f t="shared" si="24"/>
        <v>70바2094</v>
      </c>
      <c r="H21" s="136">
        <f t="shared" si="25"/>
        <v>2</v>
      </c>
      <c r="I21" s="137">
        <f t="shared" si="26"/>
        <v>1981.136</v>
      </c>
      <c r="J21" s="138">
        <f t="shared" si="27"/>
        <v>1.6416526078976802E-2</v>
      </c>
      <c r="K21" s="138">
        <f t="shared" si="28"/>
        <v>0.33027035220844325</v>
      </c>
      <c r="L21" s="138">
        <f t="shared" si="29"/>
        <v>0.12366642168937418</v>
      </c>
      <c r="M21" s="139">
        <f t="shared" si="30"/>
        <v>13.318</v>
      </c>
      <c r="N21" s="140">
        <f t="shared" si="31"/>
        <v>0.40380872388367078</v>
      </c>
      <c r="O21" s="140">
        <f t="shared" si="32"/>
        <v>3.8361828768948727</v>
      </c>
      <c r="P21" s="235">
        <f t="shared" si="33"/>
        <v>30</v>
      </c>
      <c r="Q21" s="236">
        <f t="shared" si="34"/>
        <v>8</v>
      </c>
      <c r="R21" s="236">
        <f t="shared" si="35"/>
        <v>76</v>
      </c>
      <c r="T21">
        <v>512</v>
      </c>
      <c r="U21">
        <v>1838</v>
      </c>
      <c r="V21" t="s">
        <v>312</v>
      </c>
      <c r="W21">
        <v>1981.136</v>
      </c>
      <c r="X21">
        <v>1083.9259999999999</v>
      </c>
      <c r="Y21">
        <v>1.8280000000000001</v>
      </c>
      <c r="Z21">
        <v>13.318</v>
      </c>
      <c r="AA21">
        <v>130.236628</v>
      </c>
      <c r="AB21">
        <v>2.1380330000000001</v>
      </c>
      <c r="AC21">
        <v>43.013297000000001</v>
      </c>
      <c r="AD21" s="1">
        <v>245</v>
      </c>
      <c r="AE21">
        <v>8</v>
      </c>
      <c r="AF21">
        <v>76</v>
      </c>
      <c r="AG21">
        <v>100</v>
      </c>
      <c r="AH21">
        <v>15.211817999999999</v>
      </c>
      <c r="AI21">
        <v>916</v>
      </c>
      <c r="AJ21">
        <v>6.8</v>
      </c>
      <c r="AK21">
        <v>30</v>
      </c>
      <c r="AL21">
        <v>6106</v>
      </c>
      <c r="AM21" t="s">
        <v>313</v>
      </c>
      <c r="AN21" t="s">
        <v>562</v>
      </c>
      <c r="AO21">
        <v>1864.23</v>
      </c>
      <c r="AR21" t="s">
        <v>120</v>
      </c>
      <c r="AS21" t="s">
        <v>122</v>
      </c>
      <c r="AT21" t="s">
        <v>248</v>
      </c>
      <c r="AU21" t="s">
        <v>312</v>
      </c>
      <c r="AV21" t="s">
        <v>48</v>
      </c>
      <c r="AW21">
        <v>2</v>
      </c>
      <c r="BB21">
        <v>0.8747560028330067</v>
      </c>
      <c r="BC21" t="s">
        <v>69</v>
      </c>
      <c r="BF21" t="s">
        <v>120</v>
      </c>
      <c r="BG21" t="s">
        <v>122</v>
      </c>
      <c r="BH21" t="s">
        <v>312</v>
      </c>
      <c r="BI21">
        <v>1838</v>
      </c>
      <c r="BJ21">
        <v>2</v>
      </c>
      <c r="BK21" t="s">
        <v>248</v>
      </c>
      <c r="BL21" t="s">
        <v>246</v>
      </c>
      <c r="BM21">
        <v>0.8747560028330067</v>
      </c>
      <c r="BN21" t="s">
        <v>69</v>
      </c>
      <c r="BO21" t="s">
        <v>178</v>
      </c>
      <c r="BP21">
        <v>1981.136</v>
      </c>
    </row>
    <row r="22" spans="1:68" ht="16.5" x14ac:dyDescent="0.25">
      <c r="A22" s="112" t="str">
        <f t="shared" si="18"/>
        <v>부성여객</v>
      </c>
      <c r="B22" s="113" t="str">
        <f t="shared" si="19"/>
        <v>김수영</v>
      </c>
      <c r="C22" s="114" t="str">
        <f t="shared" si="20"/>
        <v>B</v>
      </c>
      <c r="D22" s="115">
        <f t="shared" si="21"/>
        <v>0.90759260557606836</v>
      </c>
      <c r="E22" s="116">
        <f t="shared" si="22"/>
        <v>5667</v>
      </c>
      <c r="F22" s="117" t="str">
        <f t="shared" si="23"/>
        <v>36</v>
      </c>
      <c r="G22" s="118" t="str">
        <f t="shared" si="24"/>
        <v>70바2097</v>
      </c>
      <c r="H22" s="119">
        <f t="shared" si="25"/>
        <v>2</v>
      </c>
      <c r="I22" s="120">
        <f t="shared" si="26"/>
        <v>2292.2909999999997</v>
      </c>
      <c r="J22" s="121">
        <f t="shared" si="27"/>
        <v>2.0647105061973165E-2</v>
      </c>
      <c r="K22" s="121">
        <f t="shared" si="28"/>
        <v>0.35535233240971426</v>
      </c>
      <c r="L22" s="121">
        <f t="shared" si="29"/>
        <v>0.13567212888764998</v>
      </c>
      <c r="M22" s="122">
        <f t="shared" si="30"/>
        <v>14.885999999999999</v>
      </c>
      <c r="N22" s="123">
        <f t="shared" si="31"/>
        <v>0</v>
      </c>
      <c r="O22" s="123">
        <f t="shared" si="32"/>
        <v>1.3908217931343823</v>
      </c>
      <c r="P22" s="237">
        <f t="shared" si="33"/>
        <v>9</v>
      </c>
      <c r="Q22" s="238">
        <f t="shared" si="34"/>
        <v>0</v>
      </c>
      <c r="R22" s="238">
        <f t="shared" si="35"/>
        <v>32</v>
      </c>
      <c r="T22">
        <v>512</v>
      </c>
      <c r="U22">
        <v>5667</v>
      </c>
      <c r="V22" t="s">
        <v>314</v>
      </c>
      <c r="W22">
        <v>2300.7979999999998</v>
      </c>
      <c r="X22">
        <v>1206.6869999999999</v>
      </c>
      <c r="Y22">
        <v>1.907</v>
      </c>
      <c r="Z22">
        <v>14.885999999999999</v>
      </c>
      <c r="AA22">
        <v>155.44106500000001</v>
      </c>
      <c r="AB22">
        <v>3.2094079999999998</v>
      </c>
      <c r="AC22">
        <v>55.236345</v>
      </c>
      <c r="AD22" s="1">
        <v>311</v>
      </c>
      <c r="AE22">
        <v>0</v>
      </c>
      <c r="AF22">
        <v>32</v>
      </c>
      <c r="AG22">
        <v>86</v>
      </c>
      <c r="AH22">
        <v>14.801738</v>
      </c>
      <c r="AI22">
        <v>2168.9</v>
      </c>
      <c r="AJ22">
        <v>25.2</v>
      </c>
      <c r="AK22">
        <v>9</v>
      </c>
      <c r="AL22">
        <v>3750</v>
      </c>
      <c r="AM22" t="s">
        <v>315</v>
      </c>
      <c r="AN22" t="s">
        <v>563</v>
      </c>
      <c r="AO22">
        <v>2175.0929999999998</v>
      </c>
      <c r="AR22" t="s">
        <v>120</v>
      </c>
      <c r="AS22" t="s">
        <v>122</v>
      </c>
      <c r="AT22" t="s">
        <v>252</v>
      </c>
      <c r="AU22" t="s">
        <v>314</v>
      </c>
      <c r="AV22" t="s">
        <v>48</v>
      </c>
      <c r="AW22">
        <v>2</v>
      </c>
      <c r="BB22">
        <v>0.90759260557606836</v>
      </c>
      <c r="BC22" t="s">
        <v>68</v>
      </c>
      <c r="BF22" t="s">
        <v>120</v>
      </c>
      <c r="BG22" t="s">
        <v>122</v>
      </c>
      <c r="BH22" t="s">
        <v>314</v>
      </c>
      <c r="BI22">
        <v>5667</v>
      </c>
      <c r="BJ22">
        <v>2</v>
      </c>
      <c r="BK22" t="s">
        <v>252</v>
      </c>
      <c r="BL22" t="s">
        <v>248</v>
      </c>
      <c r="BM22">
        <v>0.90759260557606836</v>
      </c>
      <c r="BN22" t="s">
        <v>68</v>
      </c>
      <c r="BO22" t="s">
        <v>281</v>
      </c>
      <c r="BP22">
        <v>2292.2909999999997</v>
      </c>
    </row>
    <row r="23" spans="1:68" ht="16.5" x14ac:dyDescent="0.25">
      <c r="A23" s="129" t="str">
        <f t="shared" si="18"/>
        <v>부성여객</v>
      </c>
      <c r="B23" s="130" t="str">
        <f t="shared" si="19"/>
        <v>김영규</v>
      </c>
      <c r="C23" s="131" t="str">
        <f t="shared" si="20"/>
        <v>B</v>
      </c>
      <c r="D23" s="132">
        <f t="shared" si="21"/>
        <v>0.91431596517825275</v>
      </c>
      <c r="E23" s="133">
        <f t="shared" si="22"/>
        <v>1467</v>
      </c>
      <c r="F23" s="134" t="str">
        <f t="shared" si="23"/>
        <v>33</v>
      </c>
      <c r="G23" s="135" t="str">
        <f t="shared" si="24"/>
        <v>70바2018</v>
      </c>
      <c r="H23" s="136">
        <f t="shared" si="25"/>
        <v>2</v>
      </c>
      <c r="I23" s="137">
        <f t="shared" si="26"/>
        <v>1420.1469999999999</v>
      </c>
      <c r="J23" s="138">
        <f t="shared" si="27"/>
        <v>8.5157714395000823E-3</v>
      </c>
      <c r="K23" s="138">
        <f t="shared" si="28"/>
        <v>0.31270092817837614</v>
      </c>
      <c r="L23" s="138">
        <f t="shared" si="29"/>
        <v>0.20702082249231946</v>
      </c>
      <c r="M23" s="139">
        <f t="shared" si="30"/>
        <v>15.869</v>
      </c>
      <c r="N23" s="140">
        <f t="shared" si="31"/>
        <v>0</v>
      </c>
      <c r="O23" s="140">
        <f t="shared" si="32"/>
        <v>10.421456370361661</v>
      </c>
      <c r="P23" s="235">
        <f t="shared" si="33"/>
        <v>4</v>
      </c>
      <c r="Q23" s="236">
        <f t="shared" si="34"/>
        <v>0</v>
      </c>
      <c r="R23" s="236">
        <f t="shared" si="35"/>
        <v>148</v>
      </c>
      <c r="T23">
        <v>512</v>
      </c>
      <c r="U23">
        <v>1467</v>
      </c>
      <c r="V23" t="s">
        <v>316</v>
      </c>
      <c r="W23">
        <v>1420.1469999999999</v>
      </c>
      <c r="X23">
        <v>815.35</v>
      </c>
      <c r="Y23">
        <v>1.742</v>
      </c>
      <c r="Z23">
        <v>15.869</v>
      </c>
      <c r="AA23">
        <v>80.469984999999994</v>
      </c>
      <c r="AB23">
        <v>0.68526399999999998</v>
      </c>
      <c r="AC23">
        <v>25.163039000000001</v>
      </c>
      <c r="AD23" s="1">
        <v>294</v>
      </c>
      <c r="AE23">
        <v>0</v>
      </c>
      <c r="AF23">
        <v>148</v>
      </c>
      <c r="AG23">
        <v>93</v>
      </c>
      <c r="AH23">
        <v>17.648157000000001</v>
      </c>
      <c r="AI23">
        <v>1139.8</v>
      </c>
      <c r="AJ23">
        <v>130</v>
      </c>
      <c r="AK23">
        <v>4</v>
      </c>
      <c r="AL23">
        <v>343</v>
      </c>
      <c r="AM23" t="s">
        <v>317</v>
      </c>
      <c r="AN23" t="s">
        <v>564</v>
      </c>
      <c r="AO23">
        <v>1325.85</v>
      </c>
      <c r="AR23" t="s">
        <v>120</v>
      </c>
      <c r="AS23" t="s">
        <v>121</v>
      </c>
      <c r="AT23" t="s">
        <v>202</v>
      </c>
      <c r="AU23" t="s">
        <v>316</v>
      </c>
      <c r="AV23" t="s">
        <v>48</v>
      </c>
      <c r="AW23">
        <v>2</v>
      </c>
      <c r="BB23">
        <v>0.91431596517825275</v>
      </c>
      <c r="BC23" t="s">
        <v>68</v>
      </c>
      <c r="BF23" t="s">
        <v>120</v>
      </c>
      <c r="BG23" t="s">
        <v>121</v>
      </c>
      <c r="BH23" t="s">
        <v>316</v>
      </c>
      <c r="BI23">
        <v>1467</v>
      </c>
      <c r="BJ23">
        <v>2</v>
      </c>
      <c r="BK23" t="s">
        <v>202</v>
      </c>
      <c r="BL23" t="s">
        <v>212</v>
      </c>
      <c r="BM23">
        <v>0.91431596517825275</v>
      </c>
      <c r="BN23" t="s">
        <v>68</v>
      </c>
      <c r="BO23" t="s">
        <v>281</v>
      </c>
      <c r="BP23">
        <v>1420.1469999999999</v>
      </c>
    </row>
    <row r="24" spans="1:68" ht="16.5" x14ac:dyDescent="0.25">
      <c r="A24" s="112" t="str">
        <f t="shared" si="18"/>
        <v>부성여객</v>
      </c>
      <c r="B24" s="113" t="str">
        <f t="shared" si="19"/>
        <v>김영식A</v>
      </c>
      <c r="C24" s="114" t="str">
        <f t="shared" si="20"/>
        <v>A</v>
      </c>
      <c r="D24" s="115">
        <f t="shared" si="21"/>
        <v>0.9738888888888888</v>
      </c>
      <c r="E24" s="116">
        <f t="shared" si="22"/>
        <v>9928</v>
      </c>
      <c r="F24" s="117" t="str">
        <f t="shared" si="23"/>
        <v>36</v>
      </c>
      <c r="G24" s="118" t="str">
        <f t="shared" si="24"/>
        <v>70바2057</v>
      </c>
      <c r="H24" s="119">
        <f t="shared" si="25"/>
        <v>1</v>
      </c>
      <c r="I24" s="120">
        <f t="shared" si="26"/>
        <v>453.35500000000002</v>
      </c>
      <c r="J24" s="121">
        <f t="shared" si="27"/>
        <v>7.0359464063923086E-2</v>
      </c>
      <c r="K24" s="121">
        <f t="shared" si="28"/>
        <v>0.35926798192982434</v>
      </c>
      <c r="L24" s="121">
        <f t="shared" si="29"/>
        <v>0.15881593894409457</v>
      </c>
      <c r="M24" s="122">
        <f t="shared" si="30"/>
        <v>23.890999999999998</v>
      </c>
      <c r="N24" s="123">
        <f t="shared" si="31"/>
        <v>0.22057769297790913</v>
      </c>
      <c r="O24" s="123">
        <f t="shared" si="32"/>
        <v>26.689900850327007</v>
      </c>
      <c r="P24" s="237">
        <f t="shared" si="33"/>
        <v>15</v>
      </c>
      <c r="Q24" s="238">
        <f t="shared" si="34"/>
        <v>1</v>
      </c>
      <c r="R24" s="238">
        <f t="shared" si="35"/>
        <v>121</v>
      </c>
      <c r="T24">
        <v>512</v>
      </c>
      <c r="U24">
        <v>9928</v>
      </c>
      <c r="V24" t="s">
        <v>565</v>
      </c>
      <c r="W24">
        <v>453.35500000000002</v>
      </c>
      <c r="X24">
        <v>258.62299999999999</v>
      </c>
      <c r="Y24">
        <v>1.7529999999999999</v>
      </c>
      <c r="Z24">
        <v>23.890999999999998</v>
      </c>
      <c r="AA24">
        <v>22.459992</v>
      </c>
      <c r="AB24">
        <v>1.580273</v>
      </c>
      <c r="AC24">
        <v>8.0691559999999996</v>
      </c>
      <c r="AD24" s="1">
        <v>72</v>
      </c>
      <c r="AE24">
        <v>1</v>
      </c>
      <c r="AF24">
        <v>121</v>
      </c>
      <c r="AG24">
        <v>93</v>
      </c>
      <c r="AH24">
        <v>20.185002000000001</v>
      </c>
      <c r="AI24">
        <v>925.2</v>
      </c>
      <c r="AJ24">
        <v>473.2</v>
      </c>
      <c r="AK24">
        <v>15</v>
      </c>
      <c r="AL24">
        <v>9140</v>
      </c>
      <c r="AM24" t="s">
        <v>566</v>
      </c>
      <c r="AN24" t="s">
        <v>567</v>
      </c>
      <c r="AO24">
        <v>453.35500000000002</v>
      </c>
      <c r="AR24" t="s">
        <v>120</v>
      </c>
      <c r="AS24" t="s">
        <v>122</v>
      </c>
      <c r="AT24" t="s">
        <v>239</v>
      </c>
      <c r="AU24" t="s">
        <v>565</v>
      </c>
      <c r="AV24" t="s">
        <v>48</v>
      </c>
      <c r="AW24">
        <v>1</v>
      </c>
      <c r="BB24">
        <v>0.9738888888888888</v>
      </c>
      <c r="BC24" t="s">
        <v>66</v>
      </c>
      <c r="BF24" t="s">
        <v>120</v>
      </c>
      <c r="BG24" t="s">
        <v>122</v>
      </c>
      <c r="BH24" t="s">
        <v>565</v>
      </c>
      <c r="BI24">
        <v>9928</v>
      </c>
      <c r="BJ24">
        <v>1</v>
      </c>
      <c r="BK24" t="s">
        <v>239</v>
      </c>
      <c r="BL24" t="s">
        <v>176</v>
      </c>
      <c r="BM24">
        <v>0.9738888888888888</v>
      </c>
      <c r="BN24" t="s">
        <v>66</v>
      </c>
      <c r="BO24" t="s">
        <v>179</v>
      </c>
      <c r="BP24">
        <v>453.35500000000002</v>
      </c>
    </row>
    <row r="25" spans="1:68" ht="16.5" x14ac:dyDescent="0.25">
      <c r="A25" s="129" t="str">
        <f t="shared" ref="A25:A88" si="36">BF25</f>
        <v>부성여객</v>
      </c>
      <c r="B25" s="130" t="str">
        <f t="shared" ref="B25:B88" si="37">BH25</f>
        <v>김영주</v>
      </c>
      <c r="C25" s="131" t="str">
        <f t="shared" ref="C25:C88" si="38">BN25</f>
        <v>S</v>
      </c>
      <c r="D25" s="132">
        <f t="shared" ref="D25:D88" si="39">BM25</f>
        <v>1.1372222222222224</v>
      </c>
      <c r="E25" s="133">
        <f t="shared" ref="E25:E88" si="40">U25</f>
        <v>844</v>
      </c>
      <c r="F25" s="134" t="str">
        <f t="shared" ref="F25:F88" si="41">BG25</f>
        <v>33</v>
      </c>
      <c r="G25" s="135" t="str">
        <f t="shared" ref="G25:G88" si="42">BK25</f>
        <v>70바2049</v>
      </c>
      <c r="H25" s="136">
        <f t="shared" ref="H25:H88" si="43">BJ25</f>
        <v>1</v>
      </c>
      <c r="I25" s="137">
        <f t="shared" ref="I25:I88" si="44">BP25</f>
        <v>805.43499999999995</v>
      </c>
      <c r="J25" s="138">
        <f t="shared" ref="J25:J88" si="45">AB25/AA25</f>
        <v>1.3029157165157337E-2</v>
      </c>
      <c r="K25" s="138">
        <f t="shared" ref="K25:K88" si="46">AC25/AA25</f>
        <v>0.32481380060858156</v>
      </c>
      <c r="L25" s="138">
        <f t="shared" ref="L25:L88" si="47">AD25/I25</f>
        <v>0.20609980941975456</v>
      </c>
      <c r="M25" s="139">
        <f t="shared" ref="M25:M88" si="48">Z25</f>
        <v>10.537000000000001</v>
      </c>
      <c r="N25" s="140">
        <f t="shared" ref="N25:N88" si="49">AE25*100/W25</f>
        <v>0</v>
      </c>
      <c r="O25" s="140">
        <f t="shared" ref="O25:O88" si="50">AF25*100/W25</f>
        <v>0.74493907019188399</v>
      </c>
      <c r="P25" s="235">
        <f t="shared" ref="P25:P88" si="51">AK25</f>
        <v>0</v>
      </c>
      <c r="Q25" s="236">
        <f t="shared" ref="Q25:Q88" si="52">AE25</f>
        <v>0</v>
      </c>
      <c r="R25" s="236">
        <f t="shared" ref="R25:R88" si="53">AF25</f>
        <v>6</v>
      </c>
      <c r="T25">
        <v>512</v>
      </c>
      <c r="U25">
        <v>844</v>
      </c>
      <c r="V25" t="s">
        <v>318</v>
      </c>
      <c r="W25">
        <v>805.43499999999995</v>
      </c>
      <c r="X25">
        <v>393.50900000000001</v>
      </c>
      <c r="Y25">
        <v>2.0470000000000002</v>
      </c>
      <c r="Z25">
        <v>10.537000000000001</v>
      </c>
      <c r="AA25">
        <v>48.799703000000001</v>
      </c>
      <c r="AB25">
        <v>0.63581900000000002</v>
      </c>
      <c r="AC25">
        <v>15.850816999999999</v>
      </c>
      <c r="AD25" s="1">
        <v>166</v>
      </c>
      <c r="AE25">
        <v>0</v>
      </c>
      <c r="AF25">
        <v>6</v>
      </c>
      <c r="AG25">
        <v>79</v>
      </c>
      <c r="AH25">
        <v>16.504916000000001</v>
      </c>
      <c r="AI25">
        <v>156.1</v>
      </c>
      <c r="AJ25">
        <v>0</v>
      </c>
      <c r="AK25">
        <v>0</v>
      </c>
      <c r="AL25">
        <v>0</v>
      </c>
      <c r="AM25" t="s">
        <v>319</v>
      </c>
      <c r="AN25" t="s">
        <v>568</v>
      </c>
      <c r="AO25">
        <v>805.43499999999995</v>
      </c>
      <c r="AR25" t="s">
        <v>120</v>
      </c>
      <c r="AS25" t="s">
        <v>121</v>
      </c>
      <c r="AT25" t="s">
        <v>209</v>
      </c>
      <c r="AU25" t="s">
        <v>318</v>
      </c>
      <c r="AV25" t="s">
        <v>48</v>
      </c>
      <c r="AW25">
        <v>1</v>
      </c>
      <c r="BB25">
        <v>1.1372222222222224</v>
      </c>
      <c r="BC25" t="s">
        <v>71</v>
      </c>
      <c r="BF25" t="s">
        <v>120</v>
      </c>
      <c r="BG25" t="s">
        <v>121</v>
      </c>
      <c r="BH25" t="s">
        <v>318</v>
      </c>
      <c r="BI25">
        <v>844</v>
      </c>
      <c r="BJ25">
        <v>1</v>
      </c>
      <c r="BK25" t="s">
        <v>209</v>
      </c>
      <c r="BL25" t="s">
        <v>176</v>
      </c>
      <c r="BM25">
        <v>1.1372222222222224</v>
      </c>
      <c r="BN25" t="s">
        <v>71</v>
      </c>
      <c r="BO25" t="s">
        <v>177</v>
      </c>
      <c r="BP25">
        <v>805.43499999999995</v>
      </c>
    </row>
    <row r="26" spans="1:68" ht="16.5" x14ac:dyDescent="0.25">
      <c r="A26" s="112" t="str">
        <f t="shared" si="36"/>
        <v>부성여객</v>
      </c>
      <c r="B26" s="113" t="str">
        <f t="shared" si="37"/>
        <v>김외수</v>
      </c>
      <c r="C26" s="114" t="str">
        <f t="shared" si="38"/>
        <v>B</v>
      </c>
      <c r="D26" s="115">
        <f t="shared" si="39"/>
        <v>0.91082807965684698</v>
      </c>
      <c r="E26" s="116">
        <f t="shared" si="40"/>
        <v>1031</v>
      </c>
      <c r="F26" s="117" t="str">
        <f t="shared" si="41"/>
        <v>790</v>
      </c>
      <c r="G26" s="118" t="str">
        <f t="shared" si="42"/>
        <v>70바2065</v>
      </c>
      <c r="H26" s="119">
        <f t="shared" si="43"/>
        <v>3</v>
      </c>
      <c r="I26" s="120">
        <f t="shared" si="44"/>
        <v>3908.85</v>
      </c>
      <c r="J26" s="121">
        <f t="shared" si="45"/>
        <v>3.5948927055755024E-2</v>
      </c>
      <c r="K26" s="121">
        <f t="shared" si="46"/>
        <v>0.27102466106948825</v>
      </c>
      <c r="L26" s="121">
        <f t="shared" si="47"/>
        <v>0.34460263248781614</v>
      </c>
      <c r="M26" s="122">
        <f t="shared" si="48"/>
        <v>10.087</v>
      </c>
      <c r="N26" s="123">
        <f t="shared" si="49"/>
        <v>7.6748915921562605E-2</v>
      </c>
      <c r="O26" s="123">
        <f t="shared" si="50"/>
        <v>8.6214615551888674</v>
      </c>
      <c r="P26" s="237">
        <f t="shared" si="51"/>
        <v>7</v>
      </c>
      <c r="Q26" s="238">
        <f t="shared" si="52"/>
        <v>3</v>
      </c>
      <c r="R26" s="238">
        <f t="shared" si="53"/>
        <v>337</v>
      </c>
      <c r="T26">
        <v>512</v>
      </c>
      <c r="U26">
        <v>1031</v>
      </c>
      <c r="V26" t="s">
        <v>320</v>
      </c>
      <c r="W26">
        <v>3908.85</v>
      </c>
      <c r="X26">
        <v>1788.617</v>
      </c>
      <c r="Y26">
        <v>2.1850000000000001</v>
      </c>
      <c r="Z26">
        <v>10.087</v>
      </c>
      <c r="AA26">
        <v>145.004133</v>
      </c>
      <c r="AB26">
        <v>5.2127429999999997</v>
      </c>
      <c r="AC26">
        <v>39.299695999999997</v>
      </c>
      <c r="AD26" s="1">
        <v>1347</v>
      </c>
      <c r="AE26">
        <v>3</v>
      </c>
      <c r="AF26">
        <v>337</v>
      </c>
      <c r="AG26">
        <v>103</v>
      </c>
      <c r="AH26">
        <v>26.956817000000001</v>
      </c>
      <c r="AI26">
        <v>21287.599999999999</v>
      </c>
      <c r="AJ26">
        <v>4291.1000000000004</v>
      </c>
      <c r="AK26">
        <v>7</v>
      </c>
      <c r="AL26">
        <v>1378</v>
      </c>
      <c r="AM26" t="s">
        <v>321</v>
      </c>
      <c r="AN26" t="s">
        <v>569</v>
      </c>
      <c r="AO26">
        <v>3691.4169999999999</v>
      </c>
      <c r="AR26" t="s">
        <v>120</v>
      </c>
      <c r="AS26" t="s">
        <v>123</v>
      </c>
      <c r="AT26" t="s">
        <v>274</v>
      </c>
      <c r="AU26" t="s">
        <v>320</v>
      </c>
      <c r="AV26" t="s">
        <v>48</v>
      </c>
      <c r="AW26">
        <v>3</v>
      </c>
      <c r="BB26">
        <v>0.91082807965684698</v>
      </c>
      <c r="BC26" t="s">
        <v>68</v>
      </c>
      <c r="BF26" t="s">
        <v>120</v>
      </c>
      <c r="BG26" t="s">
        <v>123</v>
      </c>
      <c r="BH26" t="s">
        <v>320</v>
      </c>
      <c r="BI26">
        <v>1031</v>
      </c>
      <c r="BJ26">
        <v>3</v>
      </c>
      <c r="BK26" t="s">
        <v>274</v>
      </c>
      <c r="BL26" t="s">
        <v>272</v>
      </c>
      <c r="BM26">
        <v>0.91082807965684698</v>
      </c>
      <c r="BN26" t="s">
        <v>68</v>
      </c>
      <c r="BO26" t="s">
        <v>281</v>
      </c>
      <c r="BP26">
        <v>3908.85</v>
      </c>
    </row>
    <row r="27" spans="1:68" ht="16.5" x14ac:dyDescent="0.25">
      <c r="A27" s="129" t="str">
        <f t="shared" si="36"/>
        <v>부성여객</v>
      </c>
      <c r="B27" s="130" t="str">
        <f t="shared" si="37"/>
        <v>김윤희</v>
      </c>
      <c r="C27" s="131" t="str">
        <f t="shared" si="38"/>
        <v>A</v>
      </c>
      <c r="D27" s="132">
        <f t="shared" si="39"/>
        <v>0.99722222222222212</v>
      </c>
      <c r="E27" s="133">
        <f t="shared" si="40"/>
        <v>8370</v>
      </c>
      <c r="F27" s="134" t="str">
        <f t="shared" si="41"/>
        <v>33</v>
      </c>
      <c r="G27" s="135" t="str">
        <f t="shared" si="42"/>
        <v>70바2049</v>
      </c>
      <c r="H27" s="136">
        <f t="shared" si="43"/>
        <v>1</v>
      </c>
      <c r="I27" s="137">
        <f t="shared" si="44"/>
        <v>2010.2560000000001</v>
      </c>
      <c r="J27" s="138">
        <f t="shared" si="45"/>
        <v>3.8394239925230216E-2</v>
      </c>
      <c r="K27" s="138">
        <f t="shared" si="46"/>
        <v>0.35844424031424693</v>
      </c>
      <c r="L27" s="138">
        <f t="shared" si="47"/>
        <v>0.14177298811693634</v>
      </c>
      <c r="M27" s="139">
        <f t="shared" si="48"/>
        <v>13.518000000000001</v>
      </c>
      <c r="N27" s="140">
        <f t="shared" si="49"/>
        <v>0</v>
      </c>
      <c r="O27" s="140">
        <f t="shared" si="50"/>
        <v>11.988522854800582</v>
      </c>
      <c r="P27" s="235">
        <f t="shared" si="51"/>
        <v>42</v>
      </c>
      <c r="Q27" s="236">
        <f t="shared" si="52"/>
        <v>0</v>
      </c>
      <c r="R27" s="236">
        <f t="shared" si="53"/>
        <v>241</v>
      </c>
      <c r="T27">
        <v>512</v>
      </c>
      <c r="U27">
        <v>8370</v>
      </c>
      <c r="V27" t="s">
        <v>322</v>
      </c>
      <c r="W27">
        <v>2010.2560000000001</v>
      </c>
      <c r="X27">
        <v>1120.0840000000001</v>
      </c>
      <c r="Y27">
        <v>1.7949999999999999</v>
      </c>
      <c r="Z27">
        <v>13.518000000000001</v>
      </c>
      <c r="AA27">
        <v>130.328586</v>
      </c>
      <c r="AB27">
        <v>5.0038669999999996</v>
      </c>
      <c r="AC27">
        <v>46.715530999999999</v>
      </c>
      <c r="AD27" s="1">
        <v>285</v>
      </c>
      <c r="AE27">
        <v>0</v>
      </c>
      <c r="AF27">
        <v>241</v>
      </c>
      <c r="AG27">
        <v>80</v>
      </c>
      <c r="AH27">
        <v>15.424519999999999</v>
      </c>
      <c r="AI27">
        <v>1013.9</v>
      </c>
      <c r="AJ27">
        <v>0</v>
      </c>
      <c r="AK27">
        <v>42</v>
      </c>
      <c r="AL27">
        <v>11814</v>
      </c>
      <c r="AM27" t="s">
        <v>323</v>
      </c>
      <c r="AN27" t="s">
        <v>570</v>
      </c>
      <c r="AO27">
        <v>2010.2560000000001</v>
      </c>
      <c r="AR27" t="s">
        <v>120</v>
      </c>
      <c r="AS27" t="s">
        <v>121</v>
      </c>
      <c r="AT27" t="s">
        <v>209</v>
      </c>
      <c r="AU27" t="s">
        <v>322</v>
      </c>
      <c r="AV27" t="s">
        <v>48</v>
      </c>
      <c r="AW27">
        <v>1</v>
      </c>
      <c r="BB27">
        <v>0.99722222222222212</v>
      </c>
      <c r="BC27" t="s">
        <v>66</v>
      </c>
      <c r="BF27" t="s">
        <v>120</v>
      </c>
      <c r="BG27" t="s">
        <v>121</v>
      </c>
      <c r="BH27" t="s">
        <v>322</v>
      </c>
      <c r="BI27">
        <v>8370</v>
      </c>
      <c r="BJ27">
        <v>1</v>
      </c>
      <c r="BK27" t="s">
        <v>209</v>
      </c>
      <c r="BL27" t="s">
        <v>176</v>
      </c>
      <c r="BM27">
        <v>0.99722222222222212</v>
      </c>
      <c r="BN27" t="s">
        <v>66</v>
      </c>
      <c r="BO27" t="s">
        <v>179</v>
      </c>
      <c r="BP27">
        <v>2010.2560000000001</v>
      </c>
    </row>
    <row r="28" spans="1:68" ht="16.5" x14ac:dyDescent="0.25">
      <c r="A28" s="112" t="str">
        <f t="shared" si="36"/>
        <v>부성여객</v>
      </c>
      <c r="B28" s="113" t="str">
        <f t="shared" si="37"/>
        <v>김인철</v>
      </c>
      <c r="C28" s="114" t="str">
        <f t="shared" si="38"/>
        <v>D</v>
      </c>
      <c r="D28" s="115">
        <f t="shared" si="39"/>
        <v>0.82178201393556694</v>
      </c>
      <c r="E28" s="116">
        <f t="shared" si="40"/>
        <v>8475</v>
      </c>
      <c r="F28" s="117" t="str">
        <f t="shared" si="41"/>
        <v>790</v>
      </c>
      <c r="G28" s="118" t="str">
        <f t="shared" si="42"/>
        <v>70바2028</v>
      </c>
      <c r="H28" s="119">
        <f t="shared" si="43"/>
        <v>9</v>
      </c>
      <c r="I28" s="120">
        <f t="shared" si="44"/>
        <v>1178.115</v>
      </c>
      <c r="J28" s="121">
        <f t="shared" si="45"/>
        <v>5.3964887642240306E-2</v>
      </c>
      <c r="K28" s="121">
        <f t="shared" si="46"/>
        <v>0.33367520340164858</v>
      </c>
      <c r="L28" s="121">
        <f t="shared" si="47"/>
        <v>0.22154034198698769</v>
      </c>
      <c r="M28" s="122">
        <f t="shared" si="48"/>
        <v>16.167999999999999</v>
      </c>
      <c r="N28" s="123">
        <f t="shared" si="49"/>
        <v>0</v>
      </c>
      <c r="O28" s="123">
        <f t="shared" si="50"/>
        <v>7.6115370006514587</v>
      </c>
      <c r="P28" s="237">
        <f t="shared" si="51"/>
        <v>19</v>
      </c>
      <c r="Q28" s="238">
        <f t="shared" si="52"/>
        <v>0</v>
      </c>
      <c r="R28" s="238">
        <f t="shared" si="53"/>
        <v>102</v>
      </c>
      <c r="T28">
        <v>512</v>
      </c>
      <c r="U28">
        <v>8475</v>
      </c>
      <c r="V28" t="s">
        <v>324</v>
      </c>
      <c r="W28">
        <v>1340.0709999999999</v>
      </c>
      <c r="X28">
        <v>755.08900000000006</v>
      </c>
      <c r="Y28">
        <v>1.7749999999999999</v>
      </c>
      <c r="Z28">
        <v>16.167999999999999</v>
      </c>
      <c r="AA28">
        <v>76.072761</v>
      </c>
      <c r="AB28">
        <v>4.1052580000000001</v>
      </c>
      <c r="AC28">
        <v>25.383593999999999</v>
      </c>
      <c r="AD28" s="1">
        <v>261</v>
      </c>
      <c r="AE28">
        <v>0</v>
      </c>
      <c r="AF28">
        <v>102</v>
      </c>
      <c r="AG28">
        <v>107</v>
      </c>
      <c r="AH28">
        <v>17.615648</v>
      </c>
      <c r="AI28">
        <v>3038.6</v>
      </c>
      <c r="AJ28">
        <v>688.9</v>
      </c>
      <c r="AK28">
        <v>19</v>
      </c>
      <c r="AL28">
        <v>7458</v>
      </c>
      <c r="AM28" t="s">
        <v>325</v>
      </c>
      <c r="AN28" t="s">
        <v>571</v>
      </c>
      <c r="AO28">
        <v>217.61600000000001</v>
      </c>
      <c r="AR28" t="s">
        <v>120</v>
      </c>
      <c r="AS28" t="s">
        <v>123</v>
      </c>
      <c r="AT28" t="s">
        <v>272</v>
      </c>
      <c r="AU28" t="s">
        <v>324</v>
      </c>
      <c r="AV28" t="s">
        <v>48</v>
      </c>
      <c r="AW28">
        <v>9</v>
      </c>
      <c r="BB28">
        <v>0.82178201393556694</v>
      </c>
      <c r="BC28" t="s">
        <v>67</v>
      </c>
      <c r="BF28" t="s">
        <v>120</v>
      </c>
      <c r="BG28" t="s">
        <v>123</v>
      </c>
      <c r="BH28" t="s">
        <v>324</v>
      </c>
      <c r="BI28">
        <v>8475</v>
      </c>
      <c r="BJ28">
        <v>9</v>
      </c>
      <c r="BK28" t="s">
        <v>272</v>
      </c>
      <c r="BL28" t="s">
        <v>270</v>
      </c>
      <c r="BM28">
        <v>0.82178201393556694</v>
      </c>
      <c r="BN28" t="s">
        <v>67</v>
      </c>
      <c r="BO28" t="s">
        <v>180</v>
      </c>
      <c r="BP28">
        <v>1178.115</v>
      </c>
    </row>
    <row r="29" spans="1:68" ht="16.5" x14ac:dyDescent="0.25">
      <c r="A29" s="129" t="str">
        <f t="shared" si="36"/>
        <v>부성여객</v>
      </c>
      <c r="B29" s="130" t="str">
        <f t="shared" si="37"/>
        <v>김주흥</v>
      </c>
      <c r="C29" s="131" t="str">
        <f t="shared" si="38"/>
        <v>B</v>
      </c>
      <c r="D29" s="132">
        <f t="shared" si="39"/>
        <v>0.91080777180620176</v>
      </c>
      <c r="E29" s="133">
        <f t="shared" si="40"/>
        <v>1052</v>
      </c>
      <c r="F29" s="134" t="str">
        <f t="shared" si="41"/>
        <v>36</v>
      </c>
      <c r="G29" s="135" t="str">
        <f t="shared" si="42"/>
        <v>70바2046</v>
      </c>
      <c r="H29" s="136">
        <f t="shared" si="43"/>
        <v>2</v>
      </c>
      <c r="I29" s="137">
        <f t="shared" si="44"/>
        <v>678.67600000000004</v>
      </c>
      <c r="J29" s="138">
        <f t="shared" si="45"/>
        <v>2.874359066985032E-2</v>
      </c>
      <c r="K29" s="138">
        <f t="shared" si="46"/>
        <v>0.34962771845475366</v>
      </c>
      <c r="L29" s="138">
        <f t="shared" si="47"/>
        <v>0.10314200001178765</v>
      </c>
      <c r="M29" s="139">
        <f t="shared" si="48"/>
        <v>19.187999999999999</v>
      </c>
      <c r="N29" s="140">
        <f t="shared" si="49"/>
        <v>0.55768171710200698</v>
      </c>
      <c r="O29" s="140">
        <f t="shared" si="50"/>
        <v>35.83105032380395</v>
      </c>
      <c r="P29" s="235">
        <f t="shared" si="51"/>
        <v>14</v>
      </c>
      <c r="Q29" s="236">
        <f t="shared" si="52"/>
        <v>4</v>
      </c>
      <c r="R29" s="236">
        <f t="shared" si="53"/>
        <v>257</v>
      </c>
      <c r="T29">
        <v>512</v>
      </c>
      <c r="U29">
        <v>1052</v>
      </c>
      <c r="V29" t="s">
        <v>326</v>
      </c>
      <c r="W29">
        <v>717.255</v>
      </c>
      <c r="X29">
        <v>409.185</v>
      </c>
      <c r="Y29">
        <v>1.7529999999999999</v>
      </c>
      <c r="Z29">
        <v>19.187999999999999</v>
      </c>
      <c r="AA29">
        <v>39.225822999999998</v>
      </c>
      <c r="AB29">
        <v>1.127491</v>
      </c>
      <c r="AC29">
        <v>13.714435</v>
      </c>
      <c r="AD29" s="1">
        <v>70</v>
      </c>
      <c r="AE29">
        <v>4</v>
      </c>
      <c r="AF29">
        <v>257</v>
      </c>
      <c r="AG29">
        <v>96</v>
      </c>
      <c r="AH29">
        <v>18.285276</v>
      </c>
      <c r="AI29">
        <v>1976.4</v>
      </c>
      <c r="AJ29">
        <v>151</v>
      </c>
      <c r="AK29">
        <v>14</v>
      </c>
      <c r="AL29">
        <v>4005</v>
      </c>
      <c r="AM29" t="s">
        <v>327</v>
      </c>
      <c r="AN29" t="s">
        <v>572</v>
      </c>
      <c r="AO29">
        <v>516.46</v>
      </c>
      <c r="AR29" t="s">
        <v>120</v>
      </c>
      <c r="AS29" t="s">
        <v>122</v>
      </c>
      <c r="AT29" t="s">
        <v>237</v>
      </c>
      <c r="AU29" t="s">
        <v>326</v>
      </c>
      <c r="AV29" t="s">
        <v>48</v>
      </c>
      <c r="AW29">
        <v>2</v>
      </c>
      <c r="BB29">
        <v>0.91080777180620176</v>
      </c>
      <c r="BC29" t="s">
        <v>68</v>
      </c>
      <c r="BF29" t="s">
        <v>120</v>
      </c>
      <c r="BG29" t="s">
        <v>122</v>
      </c>
      <c r="BH29" t="s">
        <v>326</v>
      </c>
      <c r="BI29">
        <v>1052</v>
      </c>
      <c r="BJ29">
        <v>2</v>
      </c>
      <c r="BK29" t="s">
        <v>237</v>
      </c>
      <c r="BL29" t="s">
        <v>252</v>
      </c>
      <c r="BM29">
        <v>0.91080777180620176</v>
      </c>
      <c r="BN29" t="s">
        <v>68</v>
      </c>
      <c r="BO29" t="s">
        <v>281</v>
      </c>
      <c r="BP29">
        <v>678.67600000000004</v>
      </c>
    </row>
    <row r="30" spans="1:68" ht="16.5" x14ac:dyDescent="0.25">
      <c r="A30" s="112" t="str">
        <f t="shared" si="36"/>
        <v>부성여객</v>
      </c>
      <c r="B30" s="113" t="str">
        <f t="shared" si="37"/>
        <v>김진용</v>
      </c>
      <c r="C30" s="114" t="str">
        <f t="shared" si="38"/>
        <v>S</v>
      </c>
      <c r="D30" s="115">
        <f t="shared" si="39"/>
        <v>1.0466666666666666</v>
      </c>
      <c r="E30" s="116">
        <f t="shared" si="40"/>
        <v>4906</v>
      </c>
      <c r="F30" s="117" t="str">
        <f t="shared" si="41"/>
        <v>36</v>
      </c>
      <c r="G30" s="118" t="str">
        <f t="shared" si="42"/>
        <v>70바2122</v>
      </c>
      <c r="H30" s="119">
        <f t="shared" si="43"/>
        <v>1</v>
      </c>
      <c r="I30" s="120">
        <f t="shared" si="44"/>
        <v>480.99299999999999</v>
      </c>
      <c r="J30" s="121">
        <f t="shared" si="45"/>
        <v>2.6466210513337383E-2</v>
      </c>
      <c r="K30" s="121">
        <f t="shared" si="46"/>
        <v>0.32675831508234293</v>
      </c>
      <c r="L30" s="121">
        <f t="shared" si="47"/>
        <v>0.24532581555240929</v>
      </c>
      <c r="M30" s="122">
        <f t="shared" si="48"/>
        <v>19.175999999999998</v>
      </c>
      <c r="N30" s="123">
        <f t="shared" si="49"/>
        <v>0.20790323351899093</v>
      </c>
      <c r="O30" s="123">
        <f t="shared" si="50"/>
        <v>13.097903711696429</v>
      </c>
      <c r="P30" s="237">
        <f t="shared" si="51"/>
        <v>8</v>
      </c>
      <c r="Q30" s="238">
        <f t="shared" si="52"/>
        <v>1</v>
      </c>
      <c r="R30" s="238">
        <f t="shared" si="53"/>
        <v>63</v>
      </c>
      <c r="T30">
        <v>512</v>
      </c>
      <c r="U30">
        <v>4906</v>
      </c>
      <c r="V30" t="s">
        <v>328</v>
      </c>
      <c r="W30">
        <v>480.99299999999999</v>
      </c>
      <c r="X30">
        <v>255.27699999999999</v>
      </c>
      <c r="Y30">
        <v>1.8839999999999999</v>
      </c>
      <c r="Z30">
        <v>19.175999999999998</v>
      </c>
      <c r="AA30">
        <v>22.166377000000001</v>
      </c>
      <c r="AB30">
        <v>0.58665999999999996</v>
      </c>
      <c r="AC30">
        <v>7.2430479999999999</v>
      </c>
      <c r="AD30" s="1">
        <v>118</v>
      </c>
      <c r="AE30">
        <v>1</v>
      </c>
      <c r="AF30">
        <v>63</v>
      </c>
      <c r="AG30">
        <v>95</v>
      </c>
      <c r="AH30">
        <v>21.699214999999999</v>
      </c>
      <c r="AI30">
        <v>1125.4000000000001</v>
      </c>
      <c r="AJ30">
        <v>218.7</v>
      </c>
      <c r="AK30">
        <v>8</v>
      </c>
      <c r="AL30">
        <v>5049</v>
      </c>
      <c r="AM30" t="s">
        <v>329</v>
      </c>
      <c r="AN30" t="s">
        <v>573</v>
      </c>
      <c r="AO30">
        <v>480.99299999999999</v>
      </c>
      <c r="AR30" t="s">
        <v>120</v>
      </c>
      <c r="AS30" t="s">
        <v>122</v>
      </c>
      <c r="AT30" t="s">
        <v>261</v>
      </c>
      <c r="AU30" t="s">
        <v>328</v>
      </c>
      <c r="AV30" t="s">
        <v>48</v>
      </c>
      <c r="AW30">
        <v>1</v>
      </c>
      <c r="BB30">
        <v>1.0466666666666666</v>
      </c>
      <c r="BC30" t="s">
        <v>71</v>
      </c>
      <c r="BF30" t="s">
        <v>120</v>
      </c>
      <c r="BG30" t="s">
        <v>122</v>
      </c>
      <c r="BH30" t="s">
        <v>328</v>
      </c>
      <c r="BI30">
        <v>4906</v>
      </c>
      <c r="BJ30">
        <v>1</v>
      </c>
      <c r="BK30" t="s">
        <v>261</v>
      </c>
      <c r="BL30" t="s">
        <v>176</v>
      </c>
      <c r="BM30">
        <v>1.0466666666666666</v>
      </c>
      <c r="BN30" t="s">
        <v>71</v>
      </c>
      <c r="BO30" t="s">
        <v>177</v>
      </c>
      <c r="BP30">
        <v>480.99299999999999</v>
      </c>
    </row>
    <row r="31" spans="1:68" ht="16.5" x14ac:dyDescent="0.25">
      <c r="A31" s="129" t="str">
        <f t="shared" si="36"/>
        <v>부성여객</v>
      </c>
      <c r="B31" s="130" t="str">
        <f t="shared" si="37"/>
        <v>김진우</v>
      </c>
      <c r="C31" s="131" t="str">
        <f t="shared" si="38"/>
        <v>D</v>
      </c>
      <c r="D31" s="132">
        <f t="shared" si="39"/>
        <v>0.8186363636363635</v>
      </c>
      <c r="E31" s="133">
        <f t="shared" si="40"/>
        <v>8616</v>
      </c>
      <c r="F31" s="134" t="str">
        <f t="shared" si="41"/>
        <v>36</v>
      </c>
      <c r="G31" s="135" t="str">
        <f t="shared" si="42"/>
        <v>70바2062</v>
      </c>
      <c r="H31" s="136">
        <f t="shared" si="43"/>
        <v>1</v>
      </c>
      <c r="I31" s="137">
        <f t="shared" si="44"/>
        <v>642.45100000000002</v>
      </c>
      <c r="J31" s="138">
        <f t="shared" si="45"/>
        <v>3.4235559736205061E-2</v>
      </c>
      <c r="K31" s="138">
        <f t="shared" si="46"/>
        <v>0.31102961009032543</v>
      </c>
      <c r="L31" s="138">
        <f t="shared" si="47"/>
        <v>0.14320158268879649</v>
      </c>
      <c r="M31" s="139">
        <f t="shared" si="48"/>
        <v>17.286000000000001</v>
      </c>
      <c r="N31" s="140">
        <f t="shared" si="49"/>
        <v>0</v>
      </c>
      <c r="O31" s="140">
        <f t="shared" si="50"/>
        <v>3.134108502836368</v>
      </c>
      <c r="P31" s="235">
        <f t="shared" si="51"/>
        <v>6</v>
      </c>
      <c r="Q31" s="236">
        <f t="shared" si="52"/>
        <v>0</v>
      </c>
      <c r="R31" s="236">
        <f t="shared" si="53"/>
        <v>21</v>
      </c>
      <c r="T31">
        <v>512</v>
      </c>
      <c r="U31">
        <v>8616</v>
      </c>
      <c r="V31" t="s">
        <v>330</v>
      </c>
      <c r="W31">
        <v>670.04700000000003</v>
      </c>
      <c r="X31">
        <v>371.399</v>
      </c>
      <c r="Y31">
        <v>1.804</v>
      </c>
      <c r="Z31">
        <v>17.286000000000001</v>
      </c>
      <c r="AA31">
        <v>37.679419000000003</v>
      </c>
      <c r="AB31">
        <v>1.289976</v>
      </c>
      <c r="AC31">
        <v>11.719415</v>
      </c>
      <c r="AD31" s="1">
        <v>92</v>
      </c>
      <c r="AE31">
        <v>0</v>
      </c>
      <c r="AF31">
        <v>21</v>
      </c>
      <c r="AG31">
        <v>93</v>
      </c>
      <c r="AH31">
        <v>17.782837000000001</v>
      </c>
      <c r="AI31">
        <v>1314.7</v>
      </c>
      <c r="AJ31">
        <v>180</v>
      </c>
      <c r="AK31">
        <v>6</v>
      </c>
      <c r="AL31">
        <v>1692</v>
      </c>
      <c r="AM31" t="s">
        <v>331</v>
      </c>
      <c r="AN31" t="s">
        <v>574</v>
      </c>
      <c r="AO31">
        <v>642.45100000000002</v>
      </c>
      <c r="AR31" t="s">
        <v>120</v>
      </c>
      <c r="AS31" t="s">
        <v>122</v>
      </c>
      <c r="AT31" t="s">
        <v>242</v>
      </c>
      <c r="AU31" t="s">
        <v>330</v>
      </c>
      <c r="AV31" t="s">
        <v>197</v>
      </c>
      <c r="AW31">
        <v>1</v>
      </c>
      <c r="BB31">
        <v>0.8186363636363635</v>
      </c>
      <c r="BC31" t="s">
        <v>67</v>
      </c>
      <c r="BF31" t="s">
        <v>120</v>
      </c>
      <c r="BG31" t="s">
        <v>122</v>
      </c>
      <c r="BH31" t="s">
        <v>330</v>
      </c>
      <c r="BI31">
        <v>8616</v>
      </c>
      <c r="BJ31">
        <v>1</v>
      </c>
      <c r="BK31" t="s">
        <v>242</v>
      </c>
      <c r="BL31" t="s">
        <v>176</v>
      </c>
      <c r="BM31">
        <v>0.8186363636363635</v>
      </c>
      <c r="BN31" t="s">
        <v>67</v>
      </c>
      <c r="BO31" t="s">
        <v>180</v>
      </c>
      <c r="BP31">
        <v>642.45100000000002</v>
      </c>
    </row>
    <row r="32" spans="1:68" ht="16.5" x14ac:dyDescent="0.25">
      <c r="A32" s="112" t="str">
        <f t="shared" si="36"/>
        <v>부성여객</v>
      </c>
      <c r="B32" s="113" t="str">
        <f t="shared" si="37"/>
        <v>김창남</v>
      </c>
      <c r="C32" s="114" t="str">
        <f t="shared" si="38"/>
        <v>A</v>
      </c>
      <c r="D32" s="115">
        <f t="shared" si="39"/>
        <v>0.95110466237496338</v>
      </c>
      <c r="E32" s="116">
        <f t="shared" si="40"/>
        <v>7965</v>
      </c>
      <c r="F32" s="117" t="str">
        <f t="shared" si="41"/>
        <v>790</v>
      </c>
      <c r="G32" s="118" t="str">
        <f t="shared" si="42"/>
        <v>70바2045</v>
      </c>
      <c r="H32" s="119">
        <f t="shared" si="43"/>
        <v>5</v>
      </c>
      <c r="I32" s="120">
        <f t="shared" si="44"/>
        <v>3281.8359999999998</v>
      </c>
      <c r="J32" s="121">
        <f t="shared" si="45"/>
        <v>5.7393136405940667E-3</v>
      </c>
      <c r="K32" s="121">
        <f t="shared" si="46"/>
        <v>0.17024668218020783</v>
      </c>
      <c r="L32" s="121">
        <f t="shared" si="47"/>
        <v>0.22182705046809165</v>
      </c>
      <c r="M32" s="122">
        <f t="shared" si="48"/>
        <v>9.8789999999999996</v>
      </c>
      <c r="N32" s="123">
        <f t="shared" si="49"/>
        <v>0.15235374345335964</v>
      </c>
      <c r="O32" s="123">
        <f t="shared" si="50"/>
        <v>7.526274926595967</v>
      </c>
      <c r="P32" s="237">
        <f t="shared" si="51"/>
        <v>0</v>
      </c>
      <c r="Q32" s="238">
        <f t="shared" si="52"/>
        <v>5</v>
      </c>
      <c r="R32" s="238">
        <f t="shared" si="53"/>
        <v>247</v>
      </c>
      <c r="T32">
        <v>512</v>
      </c>
      <c r="U32">
        <v>7965</v>
      </c>
      <c r="V32" t="s">
        <v>332</v>
      </c>
      <c r="W32">
        <v>3281.8359999999998</v>
      </c>
      <c r="X32">
        <v>1449.835</v>
      </c>
      <c r="Y32">
        <v>2.2639999999999998</v>
      </c>
      <c r="Z32">
        <v>9.8789999999999996</v>
      </c>
      <c r="AA32">
        <v>101.92386</v>
      </c>
      <c r="AB32">
        <v>0.58497299999999997</v>
      </c>
      <c r="AC32">
        <v>17.352198999999999</v>
      </c>
      <c r="AD32" s="1">
        <v>728</v>
      </c>
      <c r="AE32">
        <v>5</v>
      </c>
      <c r="AF32">
        <v>247</v>
      </c>
      <c r="AG32">
        <v>107</v>
      </c>
      <c r="AH32">
        <v>32.198898</v>
      </c>
      <c r="AI32">
        <v>11111</v>
      </c>
      <c r="AJ32">
        <v>3616.5</v>
      </c>
      <c r="AK32">
        <v>0</v>
      </c>
      <c r="AL32">
        <v>0</v>
      </c>
      <c r="AM32" t="s">
        <v>333</v>
      </c>
      <c r="AN32" t="s">
        <v>575</v>
      </c>
      <c r="AO32">
        <v>2771.6880000000001</v>
      </c>
      <c r="AR32" t="s">
        <v>120</v>
      </c>
      <c r="AS32" t="s">
        <v>123</v>
      </c>
      <c r="AT32" t="s">
        <v>273</v>
      </c>
      <c r="AU32" t="s">
        <v>332</v>
      </c>
      <c r="AV32" t="s">
        <v>48</v>
      </c>
      <c r="AW32">
        <v>5</v>
      </c>
      <c r="BB32">
        <v>0.95110466237496338</v>
      </c>
      <c r="BC32" t="s">
        <v>66</v>
      </c>
      <c r="BF32" t="s">
        <v>120</v>
      </c>
      <c r="BG32" t="s">
        <v>123</v>
      </c>
      <c r="BH32" t="s">
        <v>332</v>
      </c>
      <c r="BI32">
        <v>7965</v>
      </c>
      <c r="BJ32">
        <v>5</v>
      </c>
      <c r="BK32" t="s">
        <v>273</v>
      </c>
      <c r="BL32" t="s">
        <v>270</v>
      </c>
      <c r="BM32">
        <v>0.95110466237496338</v>
      </c>
      <c r="BN32" t="s">
        <v>66</v>
      </c>
      <c r="BO32" t="s">
        <v>179</v>
      </c>
      <c r="BP32">
        <v>3281.8359999999998</v>
      </c>
    </row>
    <row r="33" spans="1:68" ht="16.5" x14ac:dyDescent="0.25">
      <c r="A33" s="129" t="str">
        <f t="shared" si="36"/>
        <v>부성여객</v>
      </c>
      <c r="B33" s="130" t="str">
        <f t="shared" si="37"/>
        <v>김창선</v>
      </c>
      <c r="C33" s="131" t="str">
        <f t="shared" si="38"/>
        <v>B</v>
      </c>
      <c r="D33" s="132">
        <f t="shared" si="39"/>
        <v>0.93969162227605108</v>
      </c>
      <c r="E33" s="133">
        <f t="shared" si="40"/>
        <v>9374</v>
      </c>
      <c r="F33" s="134" t="str">
        <f t="shared" si="41"/>
        <v>790</v>
      </c>
      <c r="G33" s="135" t="str">
        <f t="shared" si="42"/>
        <v>70바2065</v>
      </c>
      <c r="H33" s="136">
        <f t="shared" si="43"/>
        <v>2</v>
      </c>
      <c r="I33" s="137">
        <f t="shared" si="44"/>
        <v>3639.0949999999998</v>
      </c>
      <c r="J33" s="138">
        <f t="shared" si="45"/>
        <v>7.1554150871122402E-3</v>
      </c>
      <c r="K33" s="138">
        <f t="shared" si="46"/>
        <v>0.25984176874928838</v>
      </c>
      <c r="L33" s="138">
        <f t="shared" si="47"/>
        <v>0.31766139658349124</v>
      </c>
      <c r="M33" s="139">
        <f t="shared" si="48"/>
        <v>9.2560000000000002</v>
      </c>
      <c r="N33" s="140">
        <f t="shared" si="49"/>
        <v>5.495871913209191E-2</v>
      </c>
      <c r="O33" s="140">
        <f t="shared" si="50"/>
        <v>8.6834776228705213</v>
      </c>
      <c r="P33" s="235">
        <f t="shared" si="51"/>
        <v>0</v>
      </c>
      <c r="Q33" s="236">
        <f t="shared" si="52"/>
        <v>2</v>
      </c>
      <c r="R33" s="236">
        <f t="shared" si="53"/>
        <v>316</v>
      </c>
      <c r="T33">
        <v>512</v>
      </c>
      <c r="U33">
        <v>9374</v>
      </c>
      <c r="V33" t="s">
        <v>334</v>
      </c>
      <c r="W33">
        <v>3639.0949999999998</v>
      </c>
      <c r="X33">
        <v>1614.7370000000001</v>
      </c>
      <c r="Y33">
        <v>2.254</v>
      </c>
      <c r="Z33">
        <v>9.2560000000000002</v>
      </c>
      <c r="AA33">
        <v>130.084417</v>
      </c>
      <c r="AB33">
        <v>0.93080799999999997</v>
      </c>
      <c r="AC33">
        <v>33.801364999999997</v>
      </c>
      <c r="AD33" s="1">
        <v>1156</v>
      </c>
      <c r="AE33">
        <v>2</v>
      </c>
      <c r="AF33">
        <v>316</v>
      </c>
      <c r="AG33">
        <v>105</v>
      </c>
      <c r="AH33">
        <v>27.974872000000001</v>
      </c>
      <c r="AI33">
        <v>17818.900000000001</v>
      </c>
      <c r="AJ33">
        <v>1153.7</v>
      </c>
      <c r="AK33">
        <v>0</v>
      </c>
      <c r="AL33">
        <v>0</v>
      </c>
      <c r="AM33" t="s">
        <v>335</v>
      </c>
      <c r="AN33" t="s">
        <v>576</v>
      </c>
      <c r="AO33">
        <v>3422.4479999999999</v>
      </c>
      <c r="AR33" t="s">
        <v>120</v>
      </c>
      <c r="AS33" t="s">
        <v>123</v>
      </c>
      <c r="AT33" t="s">
        <v>274</v>
      </c>
      <c r="AU33" t="s">
        <v>334</v>
      </c>
      <c r="AV33" t="s">
        <v>48</v>
      </c>
      <c r="AW33">
        <v>2</v>
      </c>
      <c r="BB33">
        <v>0.93969162227605108</v>
      </c>
      <c r="BC33" t="s">
        <v>68</v>
      </c>
      <c r="BF33" t="s">
        <v>120</v>
      </c>
      <c r="BG33" t="s">
        <v>123</v>
      </c>
      <c r="BH33" t="s">
        <v>334</v>
      </c>
      <c r="BI33">
        <v>9374</v>
      </c>
      <c r="BJ33">
        <v>2</v>
      </c>
      <c r="BK33" t="s">
        <v>274</v>
      </c>
      <c r="BL33" t="s">
        <v>270</v>
      </c>
      <c r="BM33">
        <v>0.93969162227605108</v>
      </c>
      <c r="BN33" t="s">
        <v>68</v>
      </c>
      <c r="BO33" t="s">
        <v>281</v>
      </c>
      <c r="BP33">
        <v>3639.0949999999998</v>
      </c>
    </row>
    <row r="34" spans="1:68" ht="16.5" x14ac:dyDescent="0.25">
      <c r="A34" s="112" t="str">
        <f t="shared" si="36"/>
        <v>부성여객</v>
      </c>
      <c r="B34" s="113" t="str">
        <f t="shared" si="37"/>
        <v>김학연</v>
      </c>
      <c r="C34" s="114" t="str">
        <f t="shared" si="38"/>
        <v>F</v>
      </c>
      <c r="D34" s="115">
        <f t="shared" si="39"/>
        <v>0.74391304347826093</v>
      </c>
      <c r="E34" s="116">
        <f t="shared" si="40"/>
        <v>9799</v>
      </c>
      <c r="F34" s="117" t="str">
        <f t="shared" si="41"/>
        <v>33</v>
      </c>
      <c r="G34" s="118" t="str">
        <f t="shared" si="42"/>
        <v>70바2134</v>
      </c>
      <c r="H34" s="119">
        <f t="shared" si="43"/>
        <v>1</v>
      </c>
      <c r="I34" s="120">
        <f t="shared" si="44"/>
        <v>1230.1769999999999</v>
      </c>
      <c r="J34" s="121">
        <f t="shared" si="45"/>
        <v>3.0651599955284159E-2</v>
      </c>
      <c r="K34" s="121">
        <f t="shared" si="46"/>
        <v>0.33101011894620253</v>
      </c>
      <c r="L34" s="121">
        <f t="shared" si="47"/>
        <v>0.15688799254091079</v>
      </c>
      <c r="M34" s="122">
        <f t="shared" si="48"/>
        <v>18.847999999999999</v>
      </c>
      <c r="N34" s="123">
        <f t="shared" si="49"/>
        <v>0</v>
      </c>
      <c r="O34" s="123">
        <f t="shared" si="50"/>
        <v>10.321644331775182</v>
      </c>
      <c r="P34" s="237">
        <f t="shared" si="51"/>
        <v>26</v>
      </c>
      <c r="Q34" s="238">
        <f t="shared" si="52"/>
        <v>0</v>
      </c>
      <c r="R34" s="238">
        <f t="shared" si="53"/>
        <v>132</v>
      </c>
      <c r="T34">
        <v>512</v>
      </c>
      <c r="U34">
        <v>9799</v>
      </c>
      <c r="V34" t="s">
        <v>336</v>
      </c>
      <c r="W34">
        <v>1278.866</v>
      </c>
      <c r="X34">
        <v>749.97900000000004</v>
      </c>
      <c r="Y34">
        <v>1.7050000000000001</v>
      </c>
      <c r="Z34">
        <v>18.847999999999999</v>
      </c>
      <c r="AA34">
        <v>73.459428000000003</v>
      </c>
      <c r="AB34">
        <v>2.251649</v>
      </c>
      <c r="AC34">
        <v>24.315814</v>
      </c>
      <c r="AD34" s="1">
        <v>193</v>
      </c>
      <c r="AE34">
        <v>0</v>
      </c>
      <c r="AF34">
        <v>132</v>
      </c>
      <c r="AG34">
        <v>93</v>
      </c>
      <c r="AH34">
        <v>17.409147000000001</v>
      </c>
      <c r="AI34">
        <v>1129</v>
      </c>
      <c r="AJ34">
        <v>142.69999999999999</v>
      </c>
      <c r="AK34">
        <v>26</v>
      </c>
      <c r="AL34">
        <v>9757</v>
      </c>
      <c r="AM34" t="s">
        <v>337</v>
      </c>
      <c r="AN34" t="s">
        <v>577</v>
      </c>
      <c r="AO34">
        <v>1230.1769999999999</v>
      </c>
      <c r="AR34" t="s">
        <v>120</v>
      </c>
      <c r="AS34" t="s">
        <v>121</v>
      </c>
      <c r="AT34" t="s">
        <v>220</v>
      </c>
      <c r="AU34" t="s">
        <v>336</v>
      </c>
      <c r="AV34" t="s">
        <v>197</v>
      </c>
      <c r="AW34">
        <v>1</v>
      </c>
      <c r="BB34">
        <v>0.74391304347826093</v>
      </c>
      <c r="BC34" t="s">
        <v>70</v>
      </c>
      <c r="BF34" t="s">
        <v>120</v>
      </c>
      <c r="BG34" t="s">
        <v>121</v>
      </c>
      <c r="BH34" t="s">
        <v>336</v>
      </c>
      <c r="BI34">
        <v>9799</v>
      </c>
      <c r="BJ34">
        <v>1</v>
      </c>
      <c r="BK34" t="s">
        <v>220</v>
      </c>
      <c r="BL34" t="s">
        <v>176</v>
      </c>
      <c r="BM34">
        <v>0.74391304347826093</v>
      </c>
      <c r="BN34" t="s">
        <v>70</v>
      </c>
      <c r="BO34" t="s">
        <v>189</v>
      </c>
      <c r="BP34">
        <v>1230.1769999999999</v>
      </c>
    </row>
    <row r="35" spans="1:68" ht="16.5" x14ac:dyDescent="0.25">
      <c r="A35" s="129" t="str">
        <f t="shared" si="36"/>
        <v>부성여객</v>
      </c>
      <c r="B35" s="130" t="str">
        <f t="shared" si="37"/>
        <v>김한석</v>
      </c>
      <c r="C35" s="131" t="str">
        <f t="shared" si="38"/>
        <v>C</v>
      </c>
      <c r="D35" s="132">
        <f t="shared" si="39"/>
        <v>0.85050000000000003</v>
      </c>
      <c r="E35" s="133">
        <f t="shared" si="40"/>
        <v>6728</v>
      </c>
      <c r="F35" s="134" t="str">
        <f t="shared" si="41"/>
        <v>36</v>
      </c>
      <c r="G35" s="135" t="str">
        <f t="shared" si="42"/>
        <v>70바2091</v>
      </c>
      <c r="H35" s="136">
        <f t="shared" si="43"/>
        <v>1</v>
      </c>
      <c r="I35" s="137">
        <f t="shared" si="44"/>
        <v>1582.65</v>
      </c>
      <c r="J35" s="138">
        <f t="shared" si="45"/>
        <v>2.6284754038836677E-2</v>
      </c>
      <c r="K35" s="138">
        <f t="shared" si="46"/>
        <v>0.36752608072869036</v>
      </c>
      <c r="L35" s="138">
        <f t="shared" si="47"/>
        <v>0.17565475626322938</v>
      </c>
      <c r="M35" s="139">
        <f t="shared" si="48"/>
        <v>16.143999999999998</v>
      </c>
      <c r="N35" s="140">
        <f t="shared" si="49"/>
        <v>0</v>
      </c>
      <c r="O35" s="140">
        <f t="shared" si="50"/>
        <v>8.9091081414083959</v>
      </c>
      <c r="P35" s="235">
        <f t="shared" si="51"/>
        <v>52</v>
      </c>
      <c r="Q35" s="236">
        <f t="shared" si="52"/>
        <v>0</v>
      </c>
      <c r="R35" s="236">
        <f t="shared" si="53"/>
        <v>141</v>
      </c>
      <c r="T35">
        <v>512</v>
      </c>
      <c r="U35">
        <v>6728</v>
      </c>
      <c r="V35" t="s">
        <v>338</v>
      </c>
      <c r="W35">
        <v>1582.65</v>
      </c>
      <c r="X35">
        <v>930.59500000000003</v>
      </c>
      <c r="Y35">
        <v>1.7010000000000001</v>
      </c>
      <c r="Z35">
        <v>16.143999999999998</v>
      </c>
      <c r="AA35">
        <v>107.486644</v>
      </c>
      <c r="AB35">
        <v>2.8252600000000001</v>
      </c>
      <c r="AC35">
        <v>39.504145000000001</v>
      </c>
      <c r="AD35" s="1">
        <v>278</v>
      </c>
      <c r="AE35">
        <v>0</v>
      </c>
      <c r="AF35">
        <v>141</v>
      </c>
      <c r="AG35">
        <v>86</v>
      </c>
      <c r="AH35">
        <v>14.724154</v>
      </c>
      <c r="AI35">
        <v>610.70000000000005</v>
      </c>
      <c r="AJ35">
        <v>0</v>
      </c>
      <c r="AK35">
        <v>52</v>
      </c>
      <c r="AL35">
        <v>8101</v>
      </c>
      <c r="AM35" t="s">
        <v>339</v>
      </c>
      <c r="AN35" t="s">
        <v>578</v>
      </c>
      <c r="AO35">
        <v>1582.65</v>
      </c>
      <c r="AR35" t="s">
        <v>120</v>
      </c>
      <c r="AS35" t="s">
        <v>122</v>
      </c>
      <c r="AT35" t="s">
        <v>244</v>
      </c>
      <c r="AU35" t="s">
        <v>338</v>
      </c>
      <c r="AV35" t="s">
        <v>48</v>
      </c>
      <c r="AW35">
        <v>1</v>
      </c>
      <c r="BB35">
        <v>0.85050000000000003</v>
      </c>
      <c r="BC35" t="s">
        <v>69</v>
      </c>
      <c r="BF35" t="s">
        <v>120</v>
      </c>
      <c r="BG35" t="s">
        <v>122</v>
      </c>
      <c r="BH35" t="s">
        <v>338</v>
      </c>
      <c r="BI35">
        <v>6728</v>
      </c>
      <c r="BJ35">
        <v>1</v>
      </c>
      <c r="BK35" t="s">
        <v>244</v>
      </c>
      <c r="BL35" t="s">
        <v>176</v>
      </c>
      <c r="BM35">
        <v>0.85050000000000003</v>
      </c>
      <c r="BN35" t="s">
        <v>69</v>
      </c>
      <c r="BO35" t="s">
        <v>178</v>
      </c>
      <c r="BP35">
        <v>1582.65</v>
      </c>
    </row>
    <row r="36" spans="1:68" ht="16.5" x14ac:dyDescent="0.25">
      <c r="A36" s="112" t="str">
        <f t="shared" si="36"/>
        <v>부성여객</v>
      </c>
      <c r="B36" s="113" t="str">
        <f t="shared" si="37"/>
        <v>나승균</v>
      </c>
      <c r="C36" s="114" t="str">
        <f t="shared" si="38"/>
        <v>B</v>
      </c>
      <c r="D36" s="115">
        <f t="shared" si="39"/>
        <v>0.91736842105263172</v>
      </c>
      <c r="E36" s="116">
        <f t="shared" si="40"/>
        <v>9456</v>
      </c>
      <c r="F36" s="117" t="str">
        <f t="shared" si="41"/>
        <v>36</v>
      </c>
      <c r="G36" s="118" t="str">
        <f t="shared" si="42"/>
        <v>70바2096</v>
      </c>
      <c r="H36" s="119">
        <f t="shared" si="43"/>
        <v>1</v>
      </c>
      <c r="I36" s="120">
        <f t="shared" si="44"/>
        <v>1240.82</v>
      </c>
      <c r="J36" s="121">
        <f t="shared" si="45"/>
        <v>3.0021754261308577E-2</v>
      </c>
      <c r="K36" s="121">
        <f t="shared" si="46"/>
        <v>0.39214138740953502</v>
      </c>
      <c r="L36" s="121">
        <f t="shared" si="47"/>
        <v>0.23291049467287764</v>
      </c>
      <c r="M36" s="122">
        <f t="shared" si="48"/>
        <v>16.071999999999999</v>
      </c>
      <c r="N36" s="123">
        <f t="shared" si="49"/>
        <v>0</v>
      </c>
      <c r="O36" s="123">
        <f t="shared" si="50"/>
        <v>11.444045066971842</v>
      </c>
      <c r="P36" s="237">
        <f t="shared" si="51"/>
        <v>35</v>
      </c>
      <c r="Q36" s="238">
        <f t="shared" si="52"/>
        <v>0</v>
      </c>
      <c r="R36" s="238">
        <f t="shared" si="53"/>
        <v>142</v>
      </c>
      <c r="T36">
        <v>512</v>
      </c>
      <c r="U36">
        <v>9456</v>
      </c>
      <c r="V36" t="s">
        <v>340</v>
      </c>
      <c r="W36">
        <v>1240.82</v>
      </c>
      <c r="X36">
        <v>711.90099999999995</v>
      </c>
      <c r="Y36">
        <v>1.7430000000000001</v>
      </c>
      <c r="Z36">
        <v>16.071999999999999</v>
      </c>
      <c r="AA36">
        <v>83.328041999999996</v>
      </c>
      <c r="AB36">
        <v>2.5016539999999998</v>
      </c>
      <c r="AC36">
        <v>32.676374000000003</v>
      </c>
      <c r="AD36" s="1">
        <v>289</v>
      </c>
      <c r="AE36">
        <v>0</v>
      </c>
      <c r="AF36">
        <v>142</v>
      </c>
      <c r="AG36">
        <v>104</v>
      </c>
      <c r="AH36">
        <v>14.890784999999999</v>
      </c>
      <c r="AI36">
        <v>1789.1</v>
      </c>
      <c r="AJ36">
        <v>427.4</v>
      </c>
      <c r="AK36">
        <v>35</v>
      </c>
      <c r="AL36">
        <v>10645</v>
      </c>
      <c r="AM36" t="s">
        <v>341</v>
      </c>
      <c r="AN36" t="s">
        <v>579</v>
      </c>
      <c r="AO36">
        <v>1240.82</v>
      </c>
      <c r="AR36" t="s">
        <v>120</v>
      </c>
      <c r="AS36" t="s">
        <v>122</v>
      </c>
      <c r="AT36" t="s">
        <v>250</v>
      </c>
      <c r="AU36" t="s">
        <v>340</v>
      </c>
      <c r="AV36" t="s">
        <v>48</v>
      </c>
      <c r="AW36">
        <v>1</v>
      </c>
      <c r="BB36">
        <v>0.91736842105263172</v>
      </c>
      <c r="BC36" t="s">
        <v>68</v>
      </c>
      <c r="BF36" t="s">
        <v>120</v>
      </c>
      <c r="BG36" t="s">
        <v>122</v>
      </c>
      <c r="BH36" t="s">
        <v>340</v>
      </c>
      <c r="BI36">
        <v>9456</v>
      </c>
      <c r="BJ36">
        <v>1</v>
      </c>
      <c r="BK36" t="s">
        <v>250</v>
      </c>
      <c r="BL36" t="s">
        <v>176</v>
      </c>
      <c r="BM36">
        <v>0.91736842105263172</v>
      </c>
      <c r="BN36" t="s">
        <v>68</v>
      </c>
      <c r="BO36" t="s">
        <v>281</v>
      </c>
      <c r="BP36">
        <v>1240.82</v>
      </c>
    </row>
    <row r="37" spans="1:68" ht="16.5" x14ac:dyDescent="0.25">
      <c r="A37" s="129" t="str">
        <f t="shared" si="36"/>
        <v>부성여객</v>
      </c>
      <c r="B37" s="130" t="str">
        <f t="shared" si="37"/>
        <v>노화균</v>
      </c>
      <c r="C37" s="131" t="str">
        <f t="shared" si="38"/>
        <v>A</v>
      </c>
      <c r="D37" s="132">
        <f t="shared" si="39"/>
        <v>0.95680447119148715</v>
      </c>
      <c r="E37" s="133">
        <f t="shared" si="40"/>
        <v>6521</v>
      </c>
      <c r="F37" s="134" t="str">
        <f t="shared" si="41"/>
        <v>790</v>
      </c>
      <c r="G37" s="135" t="str">
        <f t="shared" si="42"/>
        <v>70바2028</v>
      </c>
      <c r="H37" s="136">
        <f t="shared" si="43"/>
        <v>2</v>
      </c>
      <c r="I37" s="137">
        <f t="shared" si="44"/>
        <v>3522.674</v>
      </c>
      <c r="J37" s="138">
        <f t="shared" si="45"/>
        <v>1.3931696437525596E-2</v>
      </c>
      <c r="K37" s="138">
        <f t="shared" si="46"/>
        <v>0.25000199682409296</v>
      </c>
      <c r="L37" s="138">
        <f t="shared" si="47"/>
        <v>0.28018488227976818</v>
      </c>
      <c r="M37" s="139">
        <f t="shared" si="48"/>
        <v>8.92</v>
      </c>
      <c r="N37" s="140">
        <f t="shared" si="49"/>
        <v>2.838752606684581E-2</v>
      </c>
      <c r="O37" s="140">
        <f t="shared" si="50"/>
        <v>3.8890910711578761</v>
      </c>
      <c r="P37" s="235">
        <f t="shared" si="51"/>
        <v>2</v>
      </c>
      <c r="Q37" s="236">
        <f t="shared" si="52"/>
        <v>1</v>
      </c>
      <c r="R37" s="236">
        <f t="shared" si="53"/>
        <v>137</v>
      </c>
      <c r="T37">
        <v>512</v>
      </c>
      <c r="U37">
        <v>6521</v>
      </c>
      <c r="V37" t="s">
        <v>342</v>
      </c>
      <c r="W37">
        <v>3522.674</v>
      </c>
      <c r="X37">
        <v>1545.04</v>
      </c>
      <c r="Y37">
        <v>2.2799999999999998</v>
      </c>
      <c r="Z37">
        <v>8.92</v>
      </c>
      <c r="AA37">
        <v>129.079973</v>
      </c>
      <c r="AB37">
        <v>1.798303</v>
      </c>
      <c r="AC37">
        <v>32.270251000000002</v>
      </c>
      <c r="AD37" s="1">
        <v>987</v>
      </c>
      <c r="AE37">
        <v>1</v>
      </c>
      <c r="AF37">
        <v>137</v>
      </c>
      <c r="AG37">
        <v>107</v>
      </c>
      <c r="AH37">
        <v>27.290631000000001</v>
      </c>
      <c r="AI37">
        <v>12426.9</v>
      </c>
      <c r="AJ37">
        <v>1991.6</v>
      </c>
      <c r="AK37">
        <v>2</v>
      </c>
      <c r="AL37">
        <v>217</v>
      </c>
      <c r="AM37" t="s">
        <v>343</v>
      </c>
      <c r="AN37" t="s">
        <v>580</v>
      </c>
      <c r="AO37">
        <v>3401.2910000000002</v>
      </c>
      <c r="AR37" t="s">
        <v>120</v>
      </c>
      <c r="AS37" t="s">
        <v>123</v>
      </c>
      <c r="AT37" t="s">
        <v>272</v>
      </c>
      <c r="AU37" t="s">
        <v>342</v>
      </c>
      <c r="AV37" t="s">
        <v>48</v>
      </c>
      <c r="AW37">
        <v>2</v>
      </c>
      <c r="BB37">
        <v>0.95680447119148715</v>
      </c>
      <c r="BC37" t="s">
        <v>66</v>
      </c>
      <c r="BF37" t="s">
        <v>120</v>
      </c>
      <c r="BG37" t="s">
        <v>123</v>
      </c>
      <c r="BH37" t="s">
        <v>342</v>
      </c>
      <c r="BI37">
        <v>6521</v>
      </c>
      <c r="BJ37">
        <v>2</v>
      </c>
      <c r="BK37" t="s">
        <v>272</v>
      </c>
      <c r="BL37" t="s">
        <v>278</v>
      </c>
      <c r="BM37">
        <v>0.95680447119148715</v>
      </c>
      <c r="BN37" t="s">
        <v>66</v>
      </c>
      <c r="BO37" t="s">
        <v>179</v>
      </c>
      <c r="BP37">
        <v>3522.674</v>
      </c>
    </row>
    <row r="38" spans="1:68" ht="16.5" x14ac:dyDescent="0.25">
      <c r="A38" s="112" t="str">
        <f t="shared" si="36"/>
        <v>부성여객</v>
      </c>
      <c r="B38" s="113" t="str">
        <f t="shared" si="37"/>
        <v>류승환</v>
      </c>
      <c r="C38" s="114" t="str">
        <f t="shared" si="38"/>
        <v>S</v>
      </c>
      <c r="D38" s="115">
        <f t="shared" si="39"/>
        <v>1.0995893507830328</v>
      </c>
      <c r="E38" s="116">
        <f t="shared" si="40"/>
        <v>3824</v>
      </c>
      <c r="F38" s="117" t="str">
        <f t="shared" si="41"/>
        <v>36</v>
      </c>
      <c r="G38" s="118" t="str">
        <f t="shared" si="42"/>
        <v>70바2008</v>
      </c>
      <c r="H38" s="119">
        <f t="shared" si="43"/>
        <v>2</v>
      </c>
      <c r="I38" s="120">
        <f t="shared" si="44"/>
        <v>993.26699999999994</v>
      </c>
      <c r="J38" s="121">
        <f t="shared" si="45"/>
        <v>6.1969669381302058E-4</v>
      </c>
      <c r="K38" s="121">
        <f t="shared" si="46"/>
        <v>0.31212832573854338</v>
      </c>
      <c r="L38" s="121">
        <f t="shared" si="47"/>
        <v>0.17316592618097654</v>
      </c>
      <c r="M38" s="122">
        <f t="shared" si="48"/>
        <v>11.276</v>
      </c>
      <c r="N38" s="123">
        <f t="shared" si="49"/>
        <v>5.3937900139756954</v>
      </c>
      <c r="O38" s="123">
        <f t="shared" si="50"/>
        <v>17.433499866600016</v>
      </c>
      <c r="P38" s="237">
        <f t="shared" si="51"/>
        <v>0</v>
      </c>
      <c r="Q38" s="238">
        <f t="shared" si="52"/>
        <v>56</v>
      </c>
      <c r="R38" s="238">
        <f t="shared" si="53"/>
        <v>181</v>
      </c>
      <c r="T38">
        <v>512</v>
      </c>
      <c r="U38">
        <v>3824</v>
      </c>
      <c r="V38" t="s">
        <v>344</v>
      </c>
      <c r="W38">
        <v>1038.231</v>
      </c>
      <c r="X38">
        <v>474.67099999999999</v>
      </c>
      <c r="Y38">
        <v>2.1869999999999998</v>
      </c>
      <c r="Z38">
        <v>11.276</v>
      </c>
      <c r="AA38">
        <v>55.128582000000002</v>
      </c>
      <c r="AB38">
        <v>3.4162999999999999E-2</v>
      </c>
      <c r="AC38">
        <v>17.207191999999999</v>
      </c>
      <c r="AD38" s="1">
        <v>172</v>
      </c>
      <c r="AE38">
        <v>56</v>
      </c>
      <c r="AF38">
        <v>181</v>
      </c>
      <c r="AG38">
        <v>107</v>
      </c>
      <c r="AH38">
        <v>18.832898</v>
      </c>
      <c r="AI38">
        <v>1135.2</v>
      </c>
      <c r="AJ38">
        <v>365.3</v>
      </c>
      <c r="AK38">
        <v>0</v>
      </c>
      <c r="AL38">
        <v>0</v>
      </c>
      <c r="AM38" t="s">
        <v>345</v>
      </c>
      <c r="AN38" t="s">
        <v>581</v>
      </c>
      <c r="AO38">
        <v>892.70799999999997</v>
      </c>
      <c r="AR38" t="s">
        <v>120</v>
      </c>
      <c r="AS38" t="s">
        <v>122</v>
      </c>
      <c r="AT38" t="s">
        <v>227</v>
      </c>
      <c r="AU38" t="s">
        <v>344</v>
      </c>
      <c r="AV38" t="s">
        <v>48</v>
      </c>
      <c r="AW38">
        <v>2</v>
      </c>
      <c r="BB38">
        <v>1.0995893507830328</v>
      </c>
      <c r="BC38" t="s">
        <v>71</v>
      </c>
      <c r="BF38" t="s">
        <v>120</v>
      </c>
      <c r="BG38" t="s">
        <v>122</v>
      </c>
      <c r="BH38" t="s">
        <v>344</v>
      </c>
      <c r="BI38">
        <v>3824</v>
      </c>
      <c r="BJ38">
        <v>2</v>
      </c>
      <c r="BK38" t="s">
        <v>227</v>
      </c>
      <c r="BL38" t="s">
        <v>250</v>
      </c>
      <c r="BM38">
        <v>1.0995893507830328</v>
      </c>
      <c r="BN38" t="s">
        <v>71</v>
      </c>
      <c r="BO38" t="s">
        <v>177</v>
      </c>
      <c r="BP38">
        <v>993.26699999999994</v>
      </c>
    </row>
    <row r="39" spans="1:68" ht="16.5" x14ac:dyDescent="0.25">
      <c r="A39" s="129" t="str">
        <f t="shared" si="36"/>
        <v>부성여객</v>
      </c>
      <c r="B39" s="130" t="str">
        <f t="shared" si="37"/>
        <v>문영종</v>
      </c>
      <c r="C39" s="131" t="str">
        <f t="shared" si="38"/>
        <v>C</v>
      </c>
      <c r="D39" s="132">
        <f t="shared" si="39"/>
        <v>0.88041829453680687</v>
      </c>
      <c r="E39" s="133">
        <f t="shared" si="40"/>
        <v>4341</v>
      </c>
      <c r="F39" s="134" t="str">
        <f t="shared" si="41"/>
        <v>790</v>
      </c>
      <c r="G39" s="135" t="str">
        <f t="shared" si="42"/>
        <v>70바2024</v>
      </c>
      <c r="H39" s="136">
        <f t="shared" si="43"/>
        <v>9</v>
      </c>
      <c r="I39" s="137">
        <f t="shared" si="44"/>
        <v>1387.4169999999999</v>
      </c>
      <c r="J39" s="138">
        <f t="shared" si="45"/>
        <v>3.2292071661754615E-2</v>
      </c>
      <c r="K39" s="138">
        <f t="shared" si="46"/>
        <v>0.30710536872966659</v>
      </c>
      <c r="L39" s="138">
        <f t="shared" si="47"/>
        <v>0.21478762333170201</v>
      </c>
      <c r="M39" s="139">
        <f t="shared" si="48"/>
        <v>13.984999999999999</v>
      </c>
      <c r="N39" s="140">
        <f t="shared" si="49"/>
        <v>3.1509661398519446</v>
      </c>
      <c r="O39" s="140">
        <f t="shared" si="50"/>
        <v>7.575727102197229</v>
      </c>
      <c r="P39" s="235">
        <f t="shared" si="51"/>
        <v>9</v>
      </c>
      <c r="Q39" s="236">
        <f t="shared" si="52"/>
        <v>47</v>
      </c>
      <c r="R39" s="236">
        <f t="shared" si="53"/>
        <v>113</v>
      </c>
      <c r="T39">
        <v>512</v>
      </c>
      <c r="U39">
        <v>4341</v>
      </c>
      <c r="V39" t="s">
        <v>346</v>
      </c>
      <c r="W39">
        <v>1491.606</v>
      </c>
      <c r="X39">
        <v>766.899</v>
      </c>
      <c r="Y39">
        <v>1.9450000000000001</v>
      </c>
      <c r="Z39">
        <v>13.984999999999999</v>
      </c>
      <c r="AA39">
        <v>79.499420999999998</v>
      </c>
      <c r="AB39">
        <v>2.5672009999999998</v>
      </c>
      <c r="AC39">
        <v>24.414698999999999</v>
      </c>
      <c r="AD39" s="1">
        <v>298</v>
      </c>
      <c r="AE39">
        <v>47</v>
      </c>
      <c r="AF39">
        <v>113</v>
      </c>
      <c r="AG39">
        <v>92</v>
      </c>
      <c r="AH39">
        <v>18.762475999999999</v>
      </c>
      <c r="AI39">
        <v>2998</v>
      </c>
      <c r="AJ39">
        <v>225</v>
      </c>
      <c r="AK39">
        <v>9</v>
      </c>
      <c r="AL39">
        <v>1322</v>
      </c>
      <c r="AM39" t="s">
        <v>347</v>
      </c>
      <c r="AN39" t="s">
        <v>582</v>
      </c>
      <c r="AO39">
        <v>434.66199999999998</v>
      </c>
      <c r="AR39" t="s">
        <v>120</v>
      </c>
      <c r="AS39" t="s">
        <v>123</v>
      </c>
      <c r="AT39" t="s">
        <v>270</v>
      </c>
      <c r="AU39" t="s">
        <v>346</v>
      </c>
      <c r="AV39" t="s">
        <v>48</v>
      </c>
      <c r="AW39">
        <v>9</v>
      </c>
      <c r="BB39">
        <v>0.88041829453680687</v>
      </c>
      <c r="BC39" t="s">
        <v>69</v>
      </c>
      <c r="BF39" t="s">
        <v>120</v>
      </c>
      <c r="BG39" t="s">
        <v>123</v>
      </c>
      <c r="BH39" t="s">
        <v>346</v>
      </c>
      <c r="BI39">
        <v>4341</v>
      </c>
      <c r="BJ39">
        <v>9</v>
      </c>
      <c r="BK39" t="s">
        <v>270</v>
      </c>
      <c r="BL39" t="s">
        <v>216</v>
      </c>
      <c r="BM39">
        <v>0.88041829453680687</v>
      </c>
      <c r="BN39" t="s">
        <v>69</v>
      </c>
      <c r="BO39" t="s">
        <v>178</v>
      </c>
      <c r="BP39">
        <v>1387.4169999999999</v>
      </c>
    </row>
    <row r="40" spans="1:68" ht="16.5" x14ac:dyDescent="0.25">
      <c r="A40" s="112" t="str">
        <f t="shared" si="36"/>
        <v>부성여객</v>
      </c>
      <c r="B40" s="113" t="str">
        <f t="shared" si="37"/>
        <v>박상준</v>
      </c>
      <c r="C40" s="114" t="str">
        <f t="shared" si="38"/>
        <v>C</v>
      </c>
      <c r="D40" s="115">
        <f t="shared" si="39"/>
        <v>0.87732295975255825</v>
      </c>
      <c r="E40" s="116">
        <f t="shared" si="40"/>
        <v>5781</v>
      </c>
      <c r="F40" s="117" t="str">
        <f t="shared" si="41"/>
        <v>790</v>
      </c>
      <c r="G40" s="118" t="str">
        <f t="shared" si="42"/>
        <v>70바2028</v>
      </c>
      <c r="H40" s="119">
        <f t="shared" si="43"/>
        <v>9</v>
      </c>
      <c r="I40" s="120">
        <f t="shared" si="44"/>
        <v>1060.384</v>
      </c>
      <c r="J40" s="121">
        <f t="shared" si="45"/>
        <v>2.1546665393488446E-2</v>
      </c>
      <c r="K40" s="121">
        <f t="shared" si="46"/>
        <v>0.32892380962217221</v>
      </c>
      <c r="L40" s="121">
        <f t="shared" si="47"/>
        <v>0.1820095361680297</v>
      </c>
      <c r="M40" s="122">
        <f t="shared" si="48"/>
        <v>14.371</v>
      </c>
      <c r="N40" s="123">
        <f t="shared" si="49"/>
        <v>0.25355098149584937</v>
      </c>
      <c r="O40" s="123">
        <f t="shared" si="50"/>
        <v>6.1697405497323352</v>
      </c>
      <c r="P40" s="237">
        <f t="shared" si="51"/>
        <v>15</v>
      </c>
      <c r="Q40" s="238">
        <f t="shared" si="52"/>
        <v>3</v>
      </c>
      <c r="R40" s="238">
        <f t="shared" si="53"/>
        <v>73</v>
      </c>
      <c r="T40">
        <v>512</v>
      </c>
      <c r="U40">
        <v>5781</v>
      </c>
      <c r="V40" t="s">
        <v>348</v>
      </c>
      <c r="W40">
        <v>1183.194</v>
      </c>
      <c r="X40">
        <v>632.35199999999998</v>
      </c>
      <c r="Y40">
        <v>1.871</v>
      </c>
      <c r="Z40">
        <v>14.371</v>
      </c>
      <c r="AA40">
        <v>64.678036000000006</v>
      </c>
      <c r="AB40">
        <v>1.3935960000000001</v>
      </c>
      <c r="AC40">
        <v>21.274146000000002</v>
      </c>
      <c r="AD40" s="1">
        <v>193</v>
      </c>
      <c r="AE40">
        <v>3</v>
      </c>
      <c r="AF40">
        <v>73</v>
      </c>
      <c r="AG40">
        <v>89</v>
      </c>
      <c r="AH40">
        <v>18.293597999999999</v>
      </c>
      <c r="AI40">
        <v>1840.9</v>
      </c>
      <c r="AJ40">
        <v>122.8</v>
      </c>
      <c r="AK40">
        <v>15</v>
      </c>
      <c r="AL40">
        <v>2410</v>
      </c>
      <c r="AM40" t="s">
        <v>349</v>
      </c>
      <c r="AN40" t="s">
        <v>583</v>
      </c>
      <c r="AO40">
        <v>338.863</v>
      </c>
      <c r="AR40" t="s">
        <v>120</v>
      </c>
      <c r="AS40" t="s">
        <v>123</v>
      </c>
      <c r="AT40" t="s">
        <v>272</v>
      </c>
      <c r="AU40" t="s">
        <v>348</v>
      </c>
      <c r="AV40" t="s">
        <v>48</v>
      </c>
      <c r="AW40">
        <v>9</v>
      </c>
      <c r="BB40">
        <v>0.87732295975255825</v>
      </c>
      <c r="BC40" t="s">
        <v>69</v>
      </c>
      <c r="BF40" t="s">
        <v>120</v>
      </c>
      <c r="BG40" t="s">
        <v>123</v>
      </c>
      <c r="BH40" t="s">
        <v>348</v>
      </c>
      <c r="BI40">
        <v>5781</v>
      </c>
      <c r="BJ40">
        <v>9</v>
      </c>
      <c r="BK40" t="s">
        <v>272</v>
      </c>
      <c r="BL40" t="s">
        <v>252</v>
      </c>
      <c r="BM40">
        <v>0.87732295975255825</v>
      </c>
      <c r="BN40" t="s">
        <v>69</v>
      </c>
      <c r="BO40" t="s">
        <v>178</v>
      </c>
      <c r="BP40">
        <v>1060.384</v>
      </c>
    </row>
    <row r="41" spans="1:68" ht="16.5" x14ac:dyDescent="0.25">
      <c r="A41" s="129" t="str">
        <f t="shared" si="36"/>
        <v>부성여객</v>
      </c>
      <c r="B41" s="130" t="str">
        <f t="shared" si="37"/>
        <v>박오영</v>
      </c>
      <c r="C41" s="131" t="str">
        <f t="shared" si="38"/>
        <v>S</v>
      </c>
      <c r="D41" s="132">
        <f t="shared" si="39"/>
        <v>1.0438888888888889</v>
      </c>
      <c r="E41" s="133">
        <f t="shared" si="40"/>
        <v>1322</v>
      </c>
      <c r="F41" s="134" t="str">
        <f t="shared" si="41"/>
        <v>36</v>
      </c>
      <c r="G41" s="135" t="str">
        <f t="shared" si="42"/>
        <v>70바2005</v>
      </c>
      <c r="H41" s="136">
        <f t="shared" si="43"/>
        <v>1</v>
      </c>
      <c r="I41" s="137">
        <f t="shared" si="44"/>
        <v>765.2</v>
      </c>
      <c r="J41" s="138">
        <f t="shared" si="45"/>
        <v>8.6823736916992605E-3</v>
      </c>
      <c r="K41" s="138">
        <f t="shared" si="46"/>
        <v>0.25436470184186272</v>
      </c>
      <c r="L41" s="138">
        <f t="shared" si="47"/>
        <v>0.19210663878724515</v>
      </c>
      <c r="M41" s="139">
        <f t="shared" si="48"/>
        <v>15.253</v>
      </c>
      <c r="N41" s="140">
        <f t="shared" si="49"/>
        <v>0</v>
      </c>
      <c r="O41" s="140">
        <f t="shared" si="50"/>
        <v>3.9842869682688895</v>
      </c>
      <c r="P41" s="235">
        <f t="shared" si="51"/>
        <v>0</v>
      </c>
      <c r="Q41" s="236">
        <f t="shared" si="52"/>
        <v>0</v>
      </c>
      <c r="R41" s="236">
        <f t="shared" si="53"/>
        <v>32</v>
      </c>
      <c r="T41">
        <v>512</v>
      </c>
      <c r="U41">
        <v>1322</v>
      </c>
      <c r="V41" t="s">
        <v>350</v>
      </c>
      <c r="W41">
        <v>803.15499999999997</v>
      </c>
      <c r="X41">
        <v>424.673</v>
      </c>
      <c r="Y41">
        <v>1.891</v>
      </c>
      <c r="Z41">
        <v>15.253</v>
      </c>
      <c r="AA41">
        <v>38.294711999999997</v>
      </c>
      <c r="AB41">
        <v>0.33248899999999998</v>
      </c>
      <c r="AC41">
        <v>9.7408230000000007</v>
      </c>
      <c r="AD41" s="1">
        <v>147</v>
      </c>
      <c r="AE41">
        <v>0</v>
      </c>
      <c r="AF41">
        <v>32</v>
      </c>
      <c r="AG41">
        <v>106</v>
      </c>
      <c r="AH41">
        <v>20.972999999999999</v>
      </c>
      <c r="AI41">
        <v>1336</v>
      </c>
      <c r="AJ41">
        <v>315.5</v>
      </c>
      <c r="AK41">
        <v>0</v>
      </c>
      <c r="AL41">
        <v>0</v>
      </c>
      <c r="AM41" t="s">
        <v>351</v>
      </c>
      <c r="AN41" t="s">
        <v>584</v>
      </c>
      <c r="AO41">
        <v>765.2</v>
      </c>
      <c r="AR41" t="s">
        <v>120</v>
      </c>
      <c r="AS41" t="s">
        <v>122</v>
      </c>
      <c r="AT41" t="s">
        <v>226</v>
      </c>
      <c r="AU41" t="s">
        <v>350</v>
      </c>
      <c r="AV41" t="s">
        <v>48</v>
      </c>
      <c r="AW41">
        <v>1</v>
      </c>
      <c r="BB41">
        <v>1.0438888888888889</v>
      </c>
      <c r="BC41" t="s">
        <v>71</v>
      </c>
      <c r="BF41" t="s">
        <v>120</v>
      </c>
      <c r="BG41" t="s">
        <v>122</v>
      </c>
      <c r="BH41" t="s">
        <v>350</v>
      </c>
      <c r="BI41">
        <v>1322</v>
      </c>
      <c r="BJ41">
        <v>1</v>
      </c>
      <c r="BK41" t="s">
        <v>226</v>
      </c>
      <c r="BL41" t="s">
        <v>176</v>
      </c>
      <c r="BM41">
        <v>1.0438888888888889</v>
      </c>
      <c r="BN41" t="s">
        <v>71</v>
      </c>
      <c r="BO41" t="s">
        <v>177</v>
      </c>
      <c r="BP41">
        <v>765.2</v>
      </c>
    </row>
    <row r="42" spans="1:68" ht="16.5" x14ac:dyDescent="0.25">
      <c r="A42" s="112" t="str">
        <f t="shared" si="36"/>
        <v>부성여객</v>
      </c>
      <c r="B42" s="113" t="str">
        <f t="shared" si="37"/>
        <v>박종팔</v>
      </c>
      <c r="C42" s="114" t="str">
        <f t="shared" si="38"/>
        <v>B</v>
      </c>
      <c r="D42" s="115">
        <f t="shared" si="39"/>
        <v>0.92249999999999999</v>
      </c>
      <c r="E42" s="116">
        <f t="shared" si="40"/>
        <v>9114</v>
      </c>
      <c r="F42" s="117" t="str">
        <f t="shared" si="41"/>
        <v>36</v>
      </c>
      <c r="G42" s="118" t="str">
        <f t="shared" si="42"/>
        <v>70바2008</v>
      </c>
      <c r="H42" s="119">
        <f t="shared" si="43"/>
        <v>1</v>
      </c>
      <c r="I42" s="120">
        <f t="shared" si="44"/>
        <v>411.87099999999998</v>
      </c>
      <c r="J42" s="121">
        <f t="shared" si="45"/>
        <v>0.18902205304383249</v>
      </c>
      <c r="K42" s="121">
        <f t="shared" si="46"/>
        <v>0.33242497001743188</v>
      </c>
      <c r="L42" s="121">
        <f t="shared" si="47"/>
        <v>0.18695173974375473</v>
      </c>
      <c r="M42" s="122">
        <f t="shared" si="48"/>
        <v>17.004000000000001</v>
      </c>
      <c r="N42" s="123">
        <f t="shared" si="49"/>
        <v>1.2234062075630971</v>
      </c>
      <c r="O42" s="123">
        <f t="shared" si="50"/>
        <v>11.214556902661723</v>
      </c>
      <c r="P42" s="237">
        <f t="shared" si="51"/>
        <v>16</v>
      </c>
      <c r="Q42" s="238">
        <f t="shared" si="52"/>
        <v>6</v>
      </c>
      <c r="R42" s="238">
        <f t="shared" si="53"/>
        <v>55</v>
      </c>
      <c r="T42">
        <v>512</v>
      </c>
      <c r="U42">
        <v>9114</v>
      </c>
      <c r="V42" t="s">
        <v>352</v>
      </c>
      <c r="W42">
        <v>490.43400000000003</v>
      </c>
      <c r="X42">
        <v>263.25099999999998</v>
      </c>
      <c r="Y42">
        <v>1.863</v>
      </c>
      <c r="Z42">
        <v>17.004000000000001</v>
      </c>
      <c r="AA42">
        <v>33.441097999999997</v>
      </c>
      <c r="AB42">
        <v>6.3211050000000002</v>
      </c>
      <c r="AC42">
        <v>11.116656000000001</v>
      </c>
      <c r="AD42" s="1">
        <v>77</v>
      </c>
      <c r="AE42">
        <v>6</v>
      </c>
      <c r="AF42">
        <v>55</v>
      </c>
      <c r="AG42">
        <v>94</v>
      </c>
      <c r="AH42">
        <v>14.665606</v>
      </c>
      <c r="AI42">
        <v>966.4</v>
      </c>
      <c r="AJ42">
        <v>177.4</v>
      </c>
      <c r="AK42">
        <v>16</v>
      </c>
      <c r="AL42">
        <v>13183</v>
      </c>
      <c r="AM42" t="s">
        <v>353</v>
      </c>
      <c r="AN42" t="s">
        <v>585</v>
      </c>
      <c r="AO42">
        <v>411.87099999999998</v>
      </c>
      <c r="AR42" t="s">
        <v>120</v>
      </c>
      <c r="AS42" t="s">
        <v>122</v>
      </c>
      <c r="AT42" t="s">
        <v>227</v>
      </c>
      <c r="AU42" t="s">
        <v>352</v>
      </c>
      <c r="AV42" t="s">
        <v>48</v>
      </c>
      <c r="AW42">
        <v>1</v>
      </c>
      <c r="BB42">
        <v>0.92249999999999999</v>
      </c>
      <c r="BC42" t="s">
        <v>68</v>
      </c>
      <c r="BF42" t="s">
        <v>120</v>
      </c>
      <c r="BG42" t="s">
        <v>122</v>
      </c>
      <c r="BH42" t="s">
        <v>352</v>
      </c>
      <c r="BI42">
        <v>9114</v>
      </c>
      <c r="BJ42">
        <v>1</v>
      </c>
      <c r="BK42" t="s">
        <v>227</v>
      </c>
      <c r="BL42" t="s">
        <v>176</v>
      </c>
      <c r="BM42">
        <v>0.92249999999999999</v>
      </c>
      <c r="BN42" t="s">
        <v>68</v>
      </c>
      <c r="BO42" t="s">
        <v>281</v>
      </c>
      <c r="BP42">
        <v>411.87099999999998</v>
      </c>
    </row>
    <row r="43" spans="1:68" ht="16.5" x14ac:dyDescent="0.25">
      <c r="A43" s="129" t="str">
        <f t="shared" si="36"/>
        <v>부성여객</v>
      </c>
      <c r="B43" s="130" t="str">
        <f t="shared" si="37"/>
        <v>박찬성</v>
      </c>
      <c r="C43" s="131" t="str">
        <f t="shared" si="38"/>
        <v>S</v>
      </c>
      <c r="D43" s="132">
        <f t="shared" si="39"/>
        <v>1.0227777777777778</v>
      </c>
      <c r="E43" s="133">
        <f t="shared" si="40"/>
        <v>3345</v>
      </c>
      <c r="F43" s="134" t="str">
        <f t="shared" si="41"/>
        <v>36</v>
      </c>
      <c r="G43" s="135" t="str">
        <f t="shared" si="42"/>
        <v>70바2101</v>
      </c>
      <c r="H43" s="136">
        <f t="shared" si="43"/>
        <v>1</v>
      </c>
      <c r="I43" s="137">
        <f t="shared" si="44"/>
        <v>596.62199999999996</v>
      </c>
      <c r="J43" s="138">
        <f t="shared" si="45"/>
        <v>7.2508952551108554E-3</v>
      </c>
      <c r="K43" s="138">
        <f t="shared" si="46"/>
        <v>0.2731687971127848</v>
      </c>
      <c r="L43" s="138">
        <f t="shared" si="47"/>
        <v>0.24638715970916261</v>
      </c>
      <c r="M43" s="139">
        <f t="shared" si="48"/>
        <v>19.696000000000002</v>
      </c>
      <c r="N43" s="140">
        <f t="shared" si="49"/>
        <v>0</v>
      </c>
      <c r="O43" s="140">
        <f t="shared" si="50"/>
        <v>3.8550371927283944</v>
      </c>
      <c r="P43" s="235">
        <f t="shared" si="51"/>
        <v>3</v>
      </c>
      <c r="Q43" s="236">
        <f t="shared" si="52"/>
        <v>0</v>
      </c>
      <c r="R43" s="236">
        <f t="shared" si="53"/>
        <v>23</v>
      </c>
      <c r="T43">
        <v>512</v>
      </c>
      <c r="U43">
        <v>3345</v>
      </c>
      <c r="V43" t="s">
        <v>586</v>
      </c>
      <c r="W43">
        <v>596.62199999999996</v>
      </c>
      <c r="X43">
        <v>323.98899999999998</v>
      </c>
      <c r="Y43">
        <v>1.841</v>
      </c>
      <c r="Z43">
        <v>19.696000000000002</v>
      </c>
      <c r="AA43">
        <v>24.286932</v>
      </c>
      <c r="AB43">
        <v>0.17610200000000001</v>
      </c>
      <c r="AC43">
        <v>6.6344320000000003</v>
      </c>
      <c r="AD43" s="1">
        <v>147</v>
      </c>
      <c r="AE43">
        <v>0</v>
      </c>
      <c r="AF43">
        <v>23</v>
      </c>
      <c r="AG43">
        <v>93</v>
      </c>
      <c r="AH43">
        <v>24.565556000000001</v>
      </c>
      <c r="AI43">
        <v>952.2</v>
      </c>
      <c r="AJ43">
        <v>372.3</v>
      </c>
      <c r="AK43">
        <v>3</v>
      </c>
      <c r="AL43">
        <v>158</v>
      </c>
      <c r="AM43" t="s">
        <v>587</v>
      </c>
      <c r="AN43" t="s">
        <v>588</v>
      </c>
      <c r="AO43">
        <v>596.62199999999996</v>
      </c>
      <c r="AR43" t="s">
        <v>120</v>
      </c>
      <c r="AS43" t="s">
        <v>122</v>
      </c>
      <c r="AT43" t="s">
        <v>255</v>
      </c>
      <c r="AU43" t="s">
        <v>586</v>
      </c>
      <c r="AV43" t="s">
        <v>48</v>
      </c>
      <c r="AW43">
        <v>1</v>
      </c>
      <c r="BB43">
        <v>1.0227777777777778</v>
      </c>
      <c r="BC43" t="s">
        <v>71</v>
      </c>
      <c r="BF43" t="s">
        <v>120</v>
      </c>
      <c r="BG43" t="s">
        <v>122</v>
      </c>
      <c r="BH43" t="s">
        <v>586</v>
      </c>
      <c r="BI43">
        <v>3345</v>
      </c>
      <c r="BJ43">
        <v>1</v>
      </c>
      <c r="BK43" t="s">
        <v>255</v>
      </c>
      <c r="BL43" t="s">
        <v>176</v>
      </c>
      <c r="BM43">
        <v>1.0227777777777778</v>
      </c>
      <c r="BN43" t="s">
        <v>71</v>
      </c>
      <c r="BO43" t="s">
        <v>177</v>
      </c>
      <c r="BP43">
        <v>596.62199999999996</v>
      </c>
    </row>
    <row r="44" spans="1:68" ht="16.5" x14ac:dyDescent="0.25">
      <c r="A44" s="112" t="str">
        <f t="shared" si="36"/>
        <v>부성여객</v>
      </c>
      <c r="B44" s="113" t="str">
        <f t="shared" si="37"/>
        <v>박형도</v>
      </c>
      <c r="C44" s="114" t="str">
        <f t="shared" si="38"/>
        <v>S</v>
      </c>
      <c r="D44" s="115">
        <f t="shared" si="39"/>
        <v>1.1041176470588236</v>
      </c>
      <c r="E44" s="116">
        <f t="shared" si="40"/>
        <v>9001</v>
      </c>
      <c r="F44" s="117" t="str">
        <f t="shared" si="41"/>
        <v>36</v>
      </c>
      <c r="G44" s="118" t="str">
        <f t="shared" si="42"/>
        <v>70바2058</v>
      </c>
      <c r="H44" s="119">
        <f t="shared" si="43"/>
        <v>1</v>
      </c>
      <c r="I44" s="120">
        <f t="shared" si="44"/>
        <v>854.85</v>
      </c>
      <c r="J44" s="121">
        <f t="shared" si="45"/>
        <v>1.5498010739375437E-2</v>
      </c>
      <c r="K44" s="121">
        <f t="shared" si="46"/>
        <v>0.28807895218845525</v>
      </c>
      <c r="L44" s="121">
        <f t="shared" si="47"/>
        <v>0.21173305258232439</v>
      </c>
      <c r="M44" s="122">
        <f t="shared" si="48"/>
        <v>15.391999999999999</v>
      </c>
      <c r="N44" s="123">
        <f t="shared" si="49"/>
        <v>0</v>
      </c>
      <c r="O44" s="123">
        <f t="shared" si="50"/>
        <v>0.9358366964964614</v>
      </c>
      <c r="P44" s="237">
        <f t="shared" si="51"/>
        <v>3</v>
      </c>
      <c r="Q44" s="238">
        <f t="shared" si="52"/>
        <v>0</v>
      </c>
      <c r="R44" s="238">
        <f t="shared" si="53"/>
        <v>8</v>
      </c>
      <c r="T44">
        <v>512</v>
      </c>
      <c r="U44">
        <v>9001</v>
      </c>
      <c r="V44" t="s">
        <v>354</v>
      </c>
      <c r="W44">
        <v>854.85</v>
      </c>
      <c r="X44">
        <v>455.45800000000003</v>
      </c>
      <c r="Y44">
        <v>1.877</v>
      </c>
      <c r="Z44">
        <v>15.391999999999999</v>
      </c>
      <c r="AA44">
        <v>44.681927999999999</v>
      </c>
      <c r="AB44">
        <v>0.69248100000000001</v>
      </c>
      <c r="AC44">
        <v>12.871923000000001</v>
      </c>
      <c r="AD44" s="1">
        <v>181</v>
      </c>
      <c r="AE44">
        <v>0</v>
      </c>
      <c r="AF44">
        <v>8</v>
      </c>
      <c r="AG44">
        <v>93</v>
      </c>
      <c r="AH44">
        <v>19.131896000000001</v>
      </c>
      <c r="AI44">
        <v>1420.7</v>
      </c>
      <c r="AJ44">
        <v>126.8</v>
      </c>
      <c r="AK44">
        <v>3</v>
      </c>
      <c r="AL44">
        <v>190</v>
      </c>
      <c r="AM44" t="s">
        <v>355</v>
      </c>
      <c r="AN44" t="s">
        <v>589</v>
      </c>
      <c r="AO44">
        <v>854.85</v>
      </c>
      <c r="AR44" t="s">
        <v>120</v>
      </c>
      <c r="AS44" t="s">
        <v>122</v>
      </c>
      <c r="AT44" t="s">
        <v>240</v>
      </c>
      <c r="AU44" t="s">
        <v>354</v>
      </c>
      <c r="AV44" t="s">
        <v>48</v>
      </c>
      <c r="AW44">
        <v>1</v>
      </c>
      <c r="BB44">
        <v>1.1041176470588236</v>
      </c>
      <c r="BC44" t="s">
        <v>71</v>
      </c>
      <c r="BF44" t="s">
        <v>120</v>
      </c>
      <c r="BG44" t="s">
        <v>122</v>
      </c>
      <c r="BH44" t="s">
        <v>354</v>
      </c>
      <c r="BI44">
        <v>9001</v>
      </c>
      <c r="BJ44">
        <v>1</v>
      </c>
      <c r="BK44" t="s">
        <v>240</v>
      </c>
      <c r="BL44" t="s">
        <v>176</v>
      </c>
      <c r="BM44">
        <v>1.1041176470588236</v>
      </c>
      <c r="BN44" t="s">
        <v>71</v>
      </c>
      <c r="BO44" t="s">
        <v>177</v>
      </c>
      <c r="BP44">
        <v>854.85</v>
      </c>
    </row>
    <row r="45" spans="1:68" ht="16.5" x14ac:dyDescent="0.25">
      <c r="A45" s="129" t="str">
        <f t="shared" si="36"/>
        <v>부성여객</v>
      </c>
      <c r="B45" s="130" t="str">
        <f t="shared" si="37"/>
        <v>박희동</v>
      </c>
      <c r="C45" s="131" t="str">
        <f t="shared" si="38"/>
        <v>F</v>
      </c>
      <c r="D45" s="132">
        <f t="shared" si="39"/>
        <v>0.75392537219707867</v>
      </c>
      <c r="E45" s="133">
        <f t="shared" si="40"/>
        <v>5880</v>
      </c>
      <c r="F45" s="134" t="str">
        <f t="shared" si="41"/>
        <v>33</v>
      </c>
      <c r="G45" s="135" t="str">
        <f t="shared" si="42"/>
        <v>70바2054</v>
      </c>
      <c r="H45" s="136">
        <f t="shared" si="43"/>
        <v>3</v>
      </c>
      <c r="I45" s="137">
        <f t="shared" si="44"/>
        <v>660.87300000000005</v>
      </c>
      <c r="J45" s="138">
        <f t="shared" si="45"/>
        <v>1.060106134858982E-2</v>
      </c>
      <c r="K45" s="138">
        <f t="shared" si="46"/>
        <v>0.34969115217873015</v>
      </c>
      <c r="L45" s="138">
        <f t="shared" si="47"/>
        <v>0.17098595342826836</v>
      </c>
      <c r="M45" s="139">
        <f t="shared" si="48"/>
        <v>16.734000000000002</v>
      </c>
      <c r="N45" s="140">
        <f t="shared" si="49"/>
        <v>0</v>
      </c>
      <c r="O45" s="140">
        <f t="shared" si="50"/>
        <v>3.7828750758466452</v>
      </c>
      <c r="P45" s="235">
        <f t="shared" si="51"/>
        <v>9</v>
      </c>
      <c r="Q45" s="236">
        <f t="shared" si="52"/>
        <v>0</v>
      </c>
      <c r="R45" s="236">
        <f t="shared" si="53"/>
        <v>25</v>
      </c>
      <c r="T45">
        <v>512</v>
      </c>
      <c r="U45">
        <v>5880</v>
      </c>
      <c r="V45" t="s">
        <v>356</v>
      </c>
      <c r="W45">
        <v>660.87300000000005</v>
      </c>
      <c r="X45">
        <v>385.16699999999997</v>
      </c>
      <c r="Y45">
        <v>1.716</v>
      </c>
      <c r="Z45">
        <v>16.734000000000002</v>
      </c>
      <c r="AA45">
        <v>40.403879000000003</v>
      </c>
      <c r="AB45">
        <v>0.42832399999999998</v>
      </c>
      <c r="AC45">
        <v>14.128879</v>
      </c>
      <c r="AD45" s="1">
        <v>113</v>
      </c>
      <c r="AE45">
        <v>0</v>
      </c>
      <c r="AF45">
        <v>25</v>
      </c>
      <c r="AG45">
        <v>92</v>
      </c>
      <c r="AH45">
        <v>16.356672</v>
      </c>
      <c r="AI45">
        <v>330.4</v>
      </c>
      <c r="AJ45">
        <v>5.2</v>
      </c>
      <c r="AK45">
        <v>9</v>
      </c>
      <c r="AL45">
        <v>1340</v>
      </c>
      <c r="AM45" t="s">
        <v>357</v>
      </c>
      <c r="AN45" t="s">
        <v>590</v>
      </c>
      <c r="AO45">
        <v>474.714</v>
      </c>
      <c r="AR45" t="s">
        <v>120</v>
      </c>
      <c r="AS45" t="s">
        <v>121</v>
      </c>
      <c r="AT45" t="s">
        <v>211</v>
      </c>
      <c r="AU45" t="s">
        <v>356</v>
      </c>
      <c r="AV45" t="s">
        <v>197</v>
      </c>
      <c r="AW45">
        <v>3</v>
      </c>
      <c r="BB45">
        <v>0.75392537219707867</v>
      </c>
      <c r="BC45" t="s">
        <v>70</v>
      </c>
      <c r="BF45" t="s">
        <v>120</v>
      </c>
      <c r="BG45" t="s">
        <v>121</v>
      </c>
      <c r="BH45" t="s">
        <v>356</v>
      </c>
      <c r="BI45">
        <v>5880</v>
      </c>
      <c r="BJ45">
        <v>3</v>
      </c>
      <c r="BK45" t="s">
        <v>211</v>
      </c>
      <c r="BL45" t="s">
        <v>278</v>
      </c>
      <c r="BM45">
        <v>0.75392537219707867</v>
      </c>
      <c r="BN45" t="s">
        <v>70</v>
      </c>
      <c r="BO45" t="s">
        <v>189</v>
      </c>
      <c r="BP45">
        <v>660.87300000000005</v>
      </c>
    </row>
    <row r="46" spans="1:68" ht="16.5" x14ac:dyDescent="0.25">
      <c r="A46" s="112" t="str">
        <f t="shared" si="36"/>
        <v>부성여객</v>
      </c>
      <c r="B46" s="113" t="str">
        <f t="shared" si="37"/>
        <v>박희종</v>
      </c>
      <c r="C46" s="114" t="str">
        <f t="shared" si="38"/>
        <v>D</v>
      </c>
      <c r="D46" s="115">
        <f t="shared" si="39"/>
        <v>0.843660016181076</v>
      </c>
      <c r="E46" s="116">
        <f t="shared" si="40"/>
        <v>2031</v>
      </c>
      <c r="F46" s="117" t="str">
        <f t="shared" si="41"/>
        <v>33</v>
      </c>
      <c r="G46" s="118" t="str">
        <f t="shared" si="42"/>
        <v>70바2092</v>
      </c>
      <c r="H46" s="119">
        <f t="shared" si="43"/>
        <v>7</v>
      </c>
      <c r="I46" s="120">
        <f t="shared" si="44"/>
        <v>940.67</v>
      </c>
      <c r="J46" s="121">
        <f t="shared" si="45"/>
        <v>5.0820374300401108E-2</v>
      </c>
      <c r="K46" s="121">
        <f t="shared" si="46"/>
        <v>0.33171379547269692</v>
      </c>
      <c r="L46" s="121">
        <f t="shared" si="47"/>
        <v>0.20517290867147886</v>
      </c>
      <c r="M46" s="122">
        <f t="shared" si="48"/>
        <v>15.022</v>
      </c>
      <c r="N46" s="123">
        <f t="shared" si="49"/>
        <v>2.5952743761145776</v>
      </c>
      <c r="O46" s="123">
        <f t="shared" si="50"/>
        <v>3.522158081869784</v>
      </c>
      <c r="P46" s="237">
        <f t="shared" si="51"/>
        <v>13</v>
      </c>
      <c r="Q46" s="238">
        <f t="shared" si="52"/>
        <v>28</v>
      </c>
      <c r="R46" s="238">
        <f t="shared" si="53"/>
        <v>38</v>
      </c>
      <c r="T46">
        <v>512</v>
      </c>
      <c r="U46">
        <v>2031</v>
      </c>
      <c r="V46" t="s">
        <v>358</v>
      </c>
      <c r="W46">
        <v>1078.884</v>
      </c>
      <c r="X46">
        <v>609.07399999999996</v>
      </c>
      <c r="Y46">
        <v>1.7709999999999999</v>
      </c>
      <c r="Z46">
        <v>15.022</v>
      </c>
      <c r="AA46">
        <v>68.558035000000004</v>
      </c>
      <c r="AB46">
        <v>3.4841449999999998</v>
      </c>
      <c r="AC46">
        <v>22.741645999999999</v>
      </c>
      <c r="AD46" s="1">
        <v>193</v>
      </c>
      <c r="AE46">
        <v>28</v>
      </c>
      <c r="AF46">
        <v>38</v>
      </c>
      <c r="AG46">
        <v>96</v>
      </c>
      <c r="AH46">
        <v>15.736798</v>
      </c>
      <c r="AI46">
        <v>1364.8</v>
      </c>
      <c r="AJ46">
        <v>283.8</v>
      </c>
      <c r="AK46">
        <v>13</v>
      </c>
      <c r="AL46">
        <v>5038</v>
      </c>
      <c r="AM46" t="s">
        <v>359</v>
      </c>
      <c r="AN46" t="s">
        <v>591</v>
      </c>
      <c r="AO46">
        <v>228.29400000000001</v>
      </c>
      <c r="AR46" t="s">
        <v>120</v>
      </c>
      <c r="AS46" t="s">
        <v>121</v>
      </c>
      <c r="AT46" t="s">
        <v>214</v>
      </c>
      <c r="AU46" t="s">
        <v>358</v>
      </c>
      <c r="AV46" t="s">
        <v>48</v>
      </c>
      <c r="AW46">
        <v>7</v>
      </c>
      <c r="BB46">
        <v>0.843660016181076</v>
      </c>
      <c r="BC46" t="s">
        <v>67</v>
      </c>
      <c r="BF46" t="s">
        <v>120</v>
      </c>
      <c r="BG46" t="s">
        <v>121</v>
      </c>
      <c r="BH46" t="s">
        <v>358</v>
      </c>
      <c r="BI46">
        <v>2031</v>
      </c>
      <c r="BJ46">
        <v>7</v>
      </c>
      <c r="BK46" t="s">
        <v>214</v>
      </c>
      <c r="BL46" t="s">
        <v>268</v>
      </c>
      <c r="BM46">
        <v>0.843660016181076</v>
      </c>
      <c r="BN46" t="s">
        <v>67</v>
      </c>
      <c r="BO46" t="s">
        <v>180</v>
      </c>
      <c r="BP46">
        <v>940.67</v>
      </c>
    </row>
    <row r="47" spans="1:68" ht="16.5" x14ac:dyDescent="0.25">
      <c r="A47" s="129" t="str">
        <f t="shared" si="36"/>
        <v>부성여객</v>
      </c>
      <c r="B47" s="130" t="str">
        <f t="shared" si="37"/>
        <v>배진기</v>
      </c>
      <c r="C47" s="131" t="str">
        <f t="shared" si="38"/>
        <v>C</v>
      </c>
      <c r="D47" s="132">
        <f t="shared" si="39"/>
        <v>0.88185537507617351</v>
      </c>
      <c r="E47" s="133">
        <f t="shared" si="40"/>
        <v>5086</v>
      </c>
      <c r="F47" s="134" t="str">
        <f t="shared" si="41"/>
        <v>36</v>
      </c>
      <c r="G47" s="135" t="str">
        <f t="shared" si="42"/>
        <v>70바2011</v>
      </c>
      <c r="H47" s="136">
        <f t="shared" si="43"/>
        <v>4</v>
      </c>
      <c r="I47" s="137">
        <f t="shared" si="44"/>
        <v>474.99200000000002</v>
      </c>
      <c r="J47" s="138">
        <f t="shared" si="45"/>
        <v>4.2380152928903139E-2</v>
      </c>
      <c r="K47" s="138">
        <f t="shared" si="46"/>
        <v>0.35414136510888</v>
      </c>
      <c r="L47" s="138">
        <f t="shared" si="47"/>
        <v>0.17684508370667296</v>
      </c>
      <c r="M47" s="139">
        <f t="shared" si="48"/>
        <v>16.065999999999999</v>
      </c>
      <c r="N47" s="140">
        <f t="shared" si="49"/>
        <v>0</v>
      </c>
      <c r="O47" s="140">
        <f t="shared" si="50"/>
        <v>5.0372103604042771</v>
      </c>
      <c r="P47" s="235">
        <f t="shared" si="51"/>
        <v>6</v>
      </c>
      <c r="Q47" s="236">
        <f t="shared" si="52"/>
        <v>0</v>
      </c>
      <c r="R47" s="236">
        <f t="shared" si="53"/>
        <v>31</v>
      </c>
      <c r="T47">
        <v>512</v>
      </c>
      <c r="U47">
        <v>5086</v>
      </c>
      <c r="V47" t="s">
        <v>360</v>
      </c>
      <c r="W47">
        <v>615.41999999999996</v>
      </c>
      <c r="X47">
        <v>341.78300000000002</v>
      </c>
      <c r="Y47">
        <v>1.8009999999999999</v>
      </c>
      <c r="Z47">
        <v>16.065999999999999</v>
      </c>
      <c r="AA47">
        <v>39.149433999999999</v>
      </c>
      <c r="AB47">
        <v>1.6591590000000001</v>
      </c>
      <c r="AC47">
        <v>13.864433999999999</v>
      </c>
      <c r="AD47" s="1">
        <v>84</v>
      </c>
      <c r="AE47">
        <v>0</v>
      </c>
      <c r="AF47">
        <v>31</v>
      </c>
      <c r="AG47">
        <v>87</v>
      </c>
      <c r="AH47">
        <v>15.719766999999999</v>
      </c>
      <c r="AI47">
        <v>256.60000000000002</v>
      </c>
      <c r="AJ47">
        <v>13</v>
      </c>
      <c r="AK47">
        <v>6</v>
      </c>
      <c r="AL47">
        <v>1470</v>
      </c>
      <c r="AM47" t="s">
        <v>361</v>
      </c>
      <c r="AN47" t="s">
        <v>592</v>
      </c>
      <c r="AO47">
        <v>209.839</v>
      </c>
      <c r="AR47" t="s">
        <v>120</v>
      </c>
      <c r="AS47" t="s">
        <v>122</v>
      </c>
      <c r="AT47" t="s">
        <v>229</v>
      </c>
      <c r="AU47" t="s">
        <v>360</v>
      </c>
      <c r="AV47" t="s">
        <v>48</v>
      </c>
      <c r="AW47">
        <v>4</v>
      </c>
      <c r="BB47">
        <v>0.88185537507617351</v>
      </c>
      <c r="BC47" t="s">
        <v>69</v>
      </c>
      <c r="BF47" t="s">
        <v>120</v>
      </c>
      <c r="BG47" t="s">
        <v>122</v>
      </c>
      <c r="BH47" t="s">
        <v>360</v>
      </c>
      <c r="BI47">
        <v>5086</v>
      </c>
      <c r="BJ47">
        <v>4</v>
      </c>
      <c r="BK47" t="s">
        <v>229</v>
      </c>
      <c r="BL47" t="s">
        <v>269</v>
      </c>
      <c r="BM47">
        <v>0.88185537507617351</v>
      </c>
      <c r="BN47" t="s">
        <v>69</v>
      </c>
      <c r="BO47" t="s">
        <v>178</v>
      </c>
      <c r="BP47">
        <v>474.99200000000002</v>
      </c>
    </row>
    <row r="48" spans="1:68" ht="16.5" x14ac:dyDescent="0.25">
      <c r="A48" s="112" t="str">
        <f t="shared" si="36"/>
        <v>부성여객</v>
      </c>
      <c r="B48" s="113" t="str">
        <f t="shared" si="37"/>
        <v>백인범</v>
      </c>
      <c r="C48" s="114" t="str">
        <f t="shared" si="38"/>
        <v>D</v>
      </c>
      <c r="D48" s="115">
        <f t="shared" si="39"/>
        <v>0.81153158476160558</v>
      </c>
      <c r="E48" s="116">
        <f t="shared" si="40"/>
        <v>6186</v>
      </c>
      <c r="F48" s="117" t="str">
        <f t="shared" si="41"/>
        <v>36</v>
      </c>
      <c r="G48" s="118" t="str">
        <f t="shared" si="42"/>
        <v>70바2011</v>
      </c>
      <c r="H48" s="119">
        <f t="shared" si="43"/>
        <v>4</v>
      </c>
      <c r="I48" s="120">
        <f t="shared" si="44"/>
        <v>706.11</v>
      </c>
      <c r="J48" s="121">
        <f t="shared" si="45"/>
        <v>2.5506895577612893E-2</v>
      </c>
      <c r="K48" s="121">
        <f t="shared" si="46"/>
        <v>0.41674209538743462</v>
      </c>
      <c r="L48" s="121">
        <f t="shared" si="47"/>
        <v>0.22234496041693219</v>
      </c>
      <c r="M48" s="122">
        <f t="shared" si="48"/>
        <v>17.094000000000001</v>
      </c>
      <c r="N48" s="123">
        <f t="shared" si="49"/>
        <v>0</v>
      </c>
      <c r="O48" s="123">
        <f t="shared" si="50"/>
        <v>15.143212440020688</v>
      </c>
      <c r="P48" s="237">
        <f t="shared" si="51"/>
        <v>27</v>
      </c>
      <c r="Q48" s="238">
        <f t="shared" si="52"/>
        <v>0</v>
      </c>
      <c r="R48" s="238">
        <f t="shared" si="53"/>
        <v>118</v>
      </c>
      <c r="T48">
        <v>512</v>
      </c>
      <c r="U48">
        <v>6186</v>
      </c>
      <c r="V48" t="s">
        <v>362</v>
      </c>
      <c r="W48">
        <v>779.22699999999998</v>
      </c>
      <c r="X48">
        <v>461.73</v>
      </c>
      <c r="Y48">
        <v>1.6879999999999999</v>
      </c>
      <c r="Z48">
        <v>17.094000000000001</v>
      </c>
      <c r="AA48">
        <v>57.293604999999999</v>
      </c>
      <c r="AB48">
        <v>1.461382</v>
      </c>
      <c r="AC48">
        <v>23.876657000000002</v>
      </c>
      <c r="AD48" s="1">
        <v>157</v>
      </c>
      <c r="AE48">
        <v>0</v>
      </c>
      <c r="AF48">
        <v>118</v>
      </c>
      <c r="AG48">
        <v>81</v>
      </c>
      <c r="AH48">
        <v>13.600592000000001</v>
      </c>
      <c r="AI48">
        <v>1366.3</v>
      </c>
      <c r="AJ48">
        <v>0</v>
      </c>
      <c r="AK48">
        <v>27</v>
      </c>
      <c r="AL48">
        <v>13676</v>
      </c>
      <c r="AM48" t="s">
        <v>363</v>
      </c>
      <c r="AN48" t="s">
        <v>593</v>
      </c>
      <c r="AO48">
        <v>285.70800000000003</v>
      </c>
      <c r="AR48" t="s">
        <v>120</v>
      </c>
      <c r="AS48" t="s">
        <v>122</v>
      </c>
      <c r="AT48" t="s">
        <v>229</v>
      </c>
      <c r="AU48" t="s">
        <v>362</v>
      </c>
      <c r="AV48" t="s">
        <v>48</v>
      </c>
      <c r="AW48">
        <v>4</v>
      </c>
      <c r="BB48">
        <v>0.81153158476160558</v>
      </c>
      <c r="BC48" t="s">
        <v>67</v>
      </c>
      <c r="BF48" t="s">
        <v>120</v>
      </c>
      <c r="BG48" t="s">
        <v>122</v>
      </c>
      <c r="BH48" t="s">
        <v>362</v>
      </c>
      <c r="BI48">
        <v>6186</v>
      </c>
      <c r="BJ48">
        <v>4</v>
      </c>
      <c r="BK48" t="s">
        <v>229</v>
      </c>
      <c r="BL48" t="s">
        <v>246</v>
      </c>
      <c r="BM48">
        <v>0.81153158476160558</v>
      </c>
      <c r="BN48" t="s">
        <v>67</v>
      </c>
      <c r="BO48" t="s">
        <v>180</v>
      </c>
      <c r="BP48">
        <v>706.11</v>
      </c>
    </row>
    <row r="49" spans="1:68" ht="16.5" x14ac:dyDescent="0.25">
      <c r="A49" s="129" t="str">
        <f t="shared" si="36"/>
        <v>부성여객</v>
      </c>
      <c r="B49" s="130" t="str">
        <f t="shared" si="37"/>
        <v>백창선</v>
      </c>
      <c r="C49" s="131" t="str">
        <f t="shared" si="38"/>
        <v>C</v>
      </c>
      <c r="D49" s="132">
        <f t="shared" si="39"/>
        <v>0.89900000000000002</v>
      </c>
      <c r="E49" s="133">
        <f t="shared" si="40"/>
        <v>3016</v>
      </c>
      <c r="F49" s="134" t="str">
        <f t="shared" si="41"/>
        <v>33</v>
      </c>
      <c r="G49" s="135" t="str">
        <f t="shared" si="42"/>
        <v>70바2020</v>
      </c>
      <c r="H49" s="136">
        <f t="shared" si="43"/>
        <v>1</v>
      </c>
      <c r="I49" s="137">
        <f t="shared" si="44"/>
        <v>1789.0809999999999</v>
      </c>
      <c r="J49" s="138">
        <f t="shared" si="45"/>
        <v>4.2453391398183639E-2</v>
      </c>
      <c r="K49" s="138">
        <f t="shared" si="46"/>
        <v>0.33616783703428149</v>
      </c>
      <c r="L49" s="138">
        <f t="shared" si="47"/>
        <v>0.17439120978871275</v>
      </c>
      <c r="M49" s="139">
        <f t="shared" si="48"/>
        <v>13.648999999999999</v>
      </c>
      <c r="N49" s="140">
        <f t="shared" si="49"/>
        <v>0</v>
      </c>
      <c r="O49" s="140">
        <f t="shared" si="50"/>
        <v>17.942172545569488</v>
      </c>
      <c r="P49" s="235">
        <f t="shared" si="51"/>
        <v>3</v>
      </c>
      <c r="Q49" s="236">
        <f t="shared" si="52"/>
        <v>0</v>
      </c>
      <c r="R49" s="236">
        <f t="shared" si="53"/>
        <v>321</v>
      </c>
      <c r="T49">
        <v>512</v>
      </c>
      <c r="U49">
        <v>3016</v>
      </c>
      <c r="V49" t="s">
        <v>364</v>
      </c>
      <c r="W49">
        <v>1789.0809999999999</v>
      </c>
      <c r="X49">
        <v>995.16399999999999</v>
      </c>
      <c r="Y49">
        <v>1.798</v>
      </c>
      <c r="Z49">
        <v>13.648999999999999</v>
      </c>
      <c r="AA49">
        <v>107.038021</v>
      </c>
      <c r="AB49">
        <v>4.5441269999999996</v>
      </c>
      <c r="AC49">
        <v>35.98274</v>
      </c>
      <c r="AD49" s="1">
        <v>312</v>
      </c>
      <c r="AE49">
        <v>0</v>
      </c>
      <c r="AF49">
        <v>321</v>
      </c>
      <c r="AG49">
        <v>97</v>
      </c>
      <c r="AH49">
        <v>16.714442999999999</v>
      </c>
      <c r="AI49">
        <v>615.9</v>
      </c>
      <c r="AJ49">
        <v>65.599999999999994</v>
      </c>
      <c r="AK49">
        <v>3</v>
      </c>
      <c r="AL49">
        <v>572</v>
      </c>
      <c r="AM49" t="s">
        <v>365</v>
      </c>
      <c r="AN49" t="s">
        <v>594</v>
      </c>
      <c r="AO49">
        <v>1789.0809999999999</v>
      </c>
      <c r="AR49" t="s">
        <v>120</v>
      </c>
      <c r="AS49" t="s">
        <v>121</v>
      </c>
      <c r="AT49" t="s">
        <v>204</v>
      </c>
      <c r="AU49" t="s">
        <v>364</v>
      </c>
      <c r="AV49" t="s">
        <v>48</v>
      </c>
      <c r="AW49">
        <v>1</v>
      </c>
      <c r="BB49">
        <v>0.89900000000000002</v>
      </c>
      <c r="BC49" t="s">
        <v>69</v>
      </c>
      <c r="BF49" t="s">
        <v>120</v>
      </c>
      <c r="BG49" t="s">
        <v>121</v>
      </c>
      <c r="BH49" t="s">
        <v>364</v>
      </c>
      <c r="BI49">
        <v>3016</v>
      </c>
      <c r="BJ49">
        <v>1</v>
      </c>
      <c r="BK49" t="s">
        <v>204</v>
      </c>
      <c r="BL49" t="s">
        <v>176</v>
      </c>
      <c r="BM49">
        <v>0.89900000000000002</v>
      </c>
      <c r="BN49" t="s">
        <v>69</v>
      </c>
      <c r="BO49" t="s">
        <v>178</v>
      </c>
      <c r="BP49">
        <v>1789.0809999999999</v>
      </c>
    </row>
    <row r="50" spans="1:68" ht="16.5" x14ac:dyDescent="0.25">
      <c r="A50" s="112" t="str">
        <f t="shared" si="36"/>
        <v>부성여객</v>
      </c>
      <c r="B50" s="113" t="str">
        <f t="shared" si="37"/>
        <v>손영수</v>
      </c>
      <c r="C50" s="114" t="str">
        <f t="shared" si="38"/>
        <v>D</v>
      </c>
      <c r="D50" s="115">
        <f t="shared" si="39"/>
        <v>0.83833333333333337</v>
      </c>
      <c r="E50" s="116">
        <f t="shared" si="40"/>
        <v>4205</v>
      </c>
      <c r="F50" s="117" t="str">
        <f t="shared" si="41"/>
        <v>33</v>
      </c>
      <c r="G50" s="118" t="str">
        <f t="shared" si="42"/>
        <v>70바2132</v>
      </c>
      <c r="H50" s="119">
        <f t="shared" si="43"/>
        <v>1</v>
      </c>
      <c r="I50" s="120">
        <f t="shared" si="44"/>
        <v>2084.2559999999999</v>
      </c>
      <c r="J50" s="121">
        <f t="shared" si="45"/>
        <v>1.6598646743344346E-2</v>
      </c>
      <c r="K50" s="121">
        <f t="shared" si="46"/>
        <v>0.288239084312708</v>
      </c>
      <c r="L50" s="121">
        <f t="shared" si="47"/>
        <v>0.12906284064913331</v>
      </c>
      <c r="M50" s="122">
        <f t="shared" si="48"/>
        <v>13.541</v>
      </c>
      <c r="N50" s="123">
        <f t="shared" si="49"/>
        <v>4.7091665811168068E-2</v>
      </c>
      <c r="O50" s="123">
        <f t="shared" si="50"/>
        <v>1.2243833110903699</v>
      </c>
      <c r="P50" s="237">
        <f t="shared" si="51"/>
        <v>8</v>
      </c>
      <c r="Q50" s="238">
        <f t="shared" si="52"/>
        <v>1</v>
      </c>
      <c r="R50" s="238">
        <f t="shared" si="53"/>
        <v>26</v>
      </c>
      <c r="T50">
        <v>512</v>
      </c>
      <c r="U50">
        <v>4205</v>
      </c>
      <c r="V50" t="s">
        <v>366</v>
      </c>
      <c r="W50">
        <v>2123.518</v>
      </c>
      <c r="X50">
        <v>1060.0250000000001</v>
      </c>
      <c r="Y50">
        <v>2.0030000000000001</v>
      </c>
      <c r="Z50">
        <v>13.541</v>
      </c>
      <c r="AA50">
        <v>124.18885899999999</v>
      </c>
      <c r="AB50">
        <v>2.0613670000000002</v>
      </c>
      <c r="AC50">
        <v>35.796083000000003</v>
      </c>
      <c r="AD50" s="1">
        <v>269</v>
      </c>
      <c r="AE50">
        <v>1</v>
      </c>
      <c r="AF50">
        <v>26</v>
      </c>
      <c r="AG50">
        <v>93</v>
      </c>
      <c r="AH50">
        <v>17.099101999999998</v>
      </c>
      <c r="AI50">
        <v>284.3</v>
      </c>
      <c r="AJ50">
        <v>91.7</v>
      </c>
      <c r="AK50">
        <v>8</v>
      </c>
      <c r="AL50">
        <v>1558</v>
      </c>
      <c r="AM50" t="s">
        <v>367</v>
      </c>
      <c r="AN50" t="s">
        <v>595</v>
      </c>
      <c r="AO50">
        <v>2084.2559999999999</v>
      </c>
      <c r="AR50" t="s">
        <v>120</v>
      </c>
      <c r="AS50" t="s">
        <v>121</v>
      </c>
      <c r="AT50" t="s">
        <v>216</v>
      </c>
      <c r="AU50" t="s">
        <v>366</v>
      </c>
      <c r="AV50" t="s">
        <v>197</v>
      </c>
      <c r="AW50">
        <v>1</v>
      </c>
      <c r="BB50">
        <v>0.83833333333333337</v>
      </c>
      <c r="BC50" t="s">
        <v>67</v>
      </c>
      <c r="BF50" t="s">
        <v>120</v>
      </c>
      <c r="BG50" t="s">
        <v>121</v>
      </c>
      <c r="BH50" t="s">
        <v>366</v>
      </c>
      <c r="BI50">
        <v>4205</v>
      </c>
      <c r="BJ50">
        <v>1</v>
      </c>
      <c r="BK50" t="s">
        <v>216</v>
      </c>
      <c r="BL50" t="s">
        <v>176</v>
      </c>
      <c r="BM50">
        <v>0.83833333333333337</v>
      </c>
      <c r="BN50" t="s">
        <v>67</v>
      </c>
      <c r="BO50" t="s">
        <v>180</v>
      </c>
      <c r="BP50">
        <v>2084.2559999999999</v>
      </c>
    </row>
    <row r="51" spans="1:68" ht="16.5" x14ac:dyDescent="0.25">
      <c r="A51" s="129" t="str">
        <f t="shared" si="36"/>
        <v>부성여객</v>
      </c>
      <c r="B51" s="130" t="str">
        <f t="shared" si="37"/>
        <v>송시우</v>
      </c>
      <c r="C51" s="131" t="str">
        <f t="shared" si="38"/>
        <v>F</v>
      </c>
      <c r="D51" s="132">
        <f t="shared" si="39"/>
        <v>0.78302617877839353</v>
      </c>
      <c r="E51" s="133">
        <f t="shared" si="40"/>
        <v>8732</v>
      </c>
      <c r="F51" s="134" t="str">
        <f t="shared" si="41"/>
        <v>36</v>
      </c>
      <c r="G51" s="135" t="str">
        <f t="shared" si="42"/>
        <v>70바2129</v>
      </c>
      <c r="H51" s="136">
        <f t="shared" si="43"/>
        <v>4</v>
      </c>
      <c r="I51" s="137">
        <f t="shared" si="44"/>
        <v>1769.6380000000001</v>
      </c>
      <c r="J51" s="138">
        <f t="shared" si="45"/>
        <v>5.9474597110370814E-2</v>
      </c>
      <c r="K51" s="138">
        <f t="shared" si="46"/>
        <v>0.36696651889180865</v>
      </c>
      <c r="L51" s="138">
        <f t="shared" si="47"/>
        <v>0.17291672082086842</v>
      </c>
      <c r="M51" s="139">
        <f t="shared" si="48"/>
        <v>17.867999999999999</v>
      </c>
      <c r="N51" s="140">
        <f t="shared" si="49"/>
        <v>1.7703416276520925</v>
      </c>
      <c r="O51" s="140">
        <f t="shared" si="50"/>
        <v>17.166949116626352</v>
      </c>
      <c r="P51" s="235">
        <f t="shared" si="51"/>
        <v>32</v>
      </c>
      <c r="Q51" s="236">
        <f t="shared" si="52"/>
        <v>33</v>
      </c>
      <c r="R51" s="236">
        <f t="shared" si="53"/>
        <v>320</v>
      </c>
      <c r="T51">
        <v>512</v>
      </c>
      <c r="U51">
        <v>8732</v>
      </c>
      <c r="V51" t="s">
        <v>368</v>
      </c>
      <c r="W51">
        <v>1864.047</v>
      </c>
      <c r="X51">
        <v>1095.5509999999999</v>
      </c>
      <c r="Y51">
        <v>1.7010000000000001</v>
      </c>
      <c r="Z51">
        <v>17.867999999999999</v>
      </c>
      <c r="AA51">
        <v>134.82830300000001</v>
      </c>
      <c r="AB51">
        <v>8.0188590000000008</v>
      </c>
      <c r="AC51">
        <v>49.477473000000003</v>
      </c>
      <c r="AD51" s="1">
        <v>306</v>
      </c>
      <c r="AE51">
        <v>33</v>
      </c>
      <c r="AF51">
        <v>320</v>
      </c>
      <c r="AG51">
        <v>84</v>
      </c>
      <c r="AH51">
        <v>13.825339</v>
      </c>
      <c r="AI51">
        <v>1157.2</v>
      </c>
      <c r="AJ51">
        <v>2.2999999999999998</v>
      </c>
      <c r="AK51">
        <v>32</v>
      </c>
      <c r="AL51">
        <v>7610</v>
      </c>
      <c r="AM51" t="s">
        <v>369</v>
      </c>
      <c r="AN51" t="s">
        <v>596</v>
      </c>
      <c r="AO51">
        <v>1455.4480000000001</v>
      </c>
      <c r="AR51" t="s">
        <v>120</v>
      </c>
      <c r="AS51" t="s">
        <v>122</v>
      </c>
      <c r="AT51" t="s">
        <v>264</v>
      </c>
      <c r="AU51" t="s">
        <v>368</v>
      </c>
      <c r="AV51" t="s">
        <v>197</v>
      </c>
      <c r="AW51">
        <v>4</v>
      </c>
      <c r="BB51">
        <v>0.78302617877839353</v>
      </c>
      <c r="BC51" t="s">
        <v>70</v>
      </c>
      <c r="BF51" t="s">
        <v>120</v>
      </c>
      <c r="BG51" t="s">
        <v>122</v>
      </c>
      <c r="BH51" t="s">
        <v>368</v>
      </c>
      <c r="BI51">
        <v>8732</v>
      </c>
      <c r="BJ51">
        <v>4</v>
      </c>
      <c r="BK51" t="s">
        <v>264</v>
      </c>
      <c r="BL51" t="s">
        <v>262</v>
      </c>
      <c r="BM51">
        <v>0.78302617877839353</v>
      </c>
      <c r="BN51" t="s">
        <v>70</v>
      </c>
      <c r="BO51" t="s">
        <v>189</v>
      </c>
      <c r="BP51">
        <v>1769.6380000000001</v>
      </c>
    </row>
    <row r="52" spans="1:68" ht="16.5" x14ac:dyDescent="0.25">
      <c r="A52" s="112" t="str">
        <f t="shared" si="36"/>
        <v>부성여객</v>
      </c>
      <c r="B52" s="113" t="str">
        <f t="shared" si="37"/>
        <v>송해명</v>
      </c>
      <c r="C52" s="114" t="str">
        <f t="shared" si="38"/>
        <v>F</v>
      </c>
      <c r="D52" s="115">
        <f t="shared" si="39"/>
        <v>0.74424054652707639</v>
      </c>
      <c r="E52" s="116">
        <f t="shared" si="40"/>
        <v>6015</v>
      </c>
      <c r="F52" s="117" t="str">
        <f t="shared" si="41"/>
        <v>33</v>
      </c>
      <c r="G52" s="118" t="str">
        <f t="shared" si="42"/>
        <v>70바2133</v>
      </c>
      <c r="H52" s="119">
        <f t="shared" si="43"/>
        <v>2</v>
      </c>
      <c r="I52" s="120">
        <f t="shared" si="44"/>
        <v>1040.473</v>
      </c>
      <c r="J52" s="121">
        <f t="shared" si="45"/>
        <v>6.0873978841990098E-2</v>
      </c>
      <c r="K52" s="121">
        <f t="shared" si="46"/>
        <v>0.35011462473720484</v>
      </c>
      <c r="L52" s="121">
        <f t="shared" si="47"/>
        <v>0.16050392465734334</v>
      </c>
      <c r="M52" s="122">
        <f t="shared" si="48"/>
        <v>19.356000000000002</v>
      </c>
      <c r="N52" s="123">
        <f t="shared" si="49"/>
        <v>9.2842838428393568E-2</v>
      </c>
      <c r="O52" s="123">
        <f t="shared" si="50"/>
        <v>5.7562559825604014</v>
      </c>
      <c r="P52" s="237">
        <f t="shared" si="51"/>
        <v>11</v>
      </c>
      <c r="Q52" s="238">
        <f t="shared" si="52"/>
        <v>1</v>
      </c>
      <c r="R52" s="238">
        <f t="shared" si="53"/>
        <v>62</v>
      </c>
      <c r="T52">
        <v>512</v>
      </c>
      <c r="U52">
        <v>6015</v>
      </c>
      <c r="V52" t="s">
        <v>370</v>
      </c>
      <c r="W52">
        <v>1077.0889999999999</v>
      </c>
      <c r="X52">
        <v>603.68399999999997</v>
      </c>
      <c r="Y52">
        <v>1.784</v>
      </c>
      <c r="Z52">
        <v>19.356000000000002</v>
      </c>
      <c r="AA52">
        <v>68.036360999999999</v>
      </c>
      <c r="AB52">
        <v>4.1416440000000003</v>
      </c>
      <c r="AC52">
        <v>23.820525</v>
      </c>
      <c r="AD52" s="1">
        <v>167</v>
      </c>
      <c r="AE52">
        <v>1</v>
      </c>
      <c r="AF52">
        <v>62</v>
      </c>
      <c r="AG52">
        <v>92</v>
      </c>
      <c r="AH52">
        <v>15.831078</v>
      </c>
      <c r="AI52">
        <v>497.5</v>
      </c>
      <c r="AJ52">
        <v>117</v>
      </c>
      <c r="AK52">
        <v>11</v>
      </c>
      <c r="AL52">
        <v>4459</v>
      </c>
      <c r="AM52" t="s">
        <v>371</v>
      </c>
      <c r="AN52" t="s">
        <v>597</v>
      </c>
      <c r="AO52">
        <v>952.14300000000003</v>
      </c>
      <c r="AR52" t="s">
        <v>120</v>
      </c>
      <c r="AS52" t="s">
        <v>121</v>
      </c>
      <c r="AT52" t="s">
        <v>218</v>
      </c>
      <c r="AU52" t="s">
        <v>370</v>
      </c>
      <c r="AV52" t="s">
        <v>197</v>
      </c>
      <c r="AW52">
        <v>2</v>
      </c>
      <c r="BB52">
        <v>0.74424054652707639</v>
      </c>
      <c r="BC52" t="s">
        <v>70</v>
      </c>
      <c r="BF52" t="s">
        <v>120</v>
      </c>
      <c r="BG52" t="s">
        <v>121</v>
      </c>
      <c r="BH52" t="s">
        <v>370</v>
      </c>
      <c r="BI52">
        <v>6015</v>
      </c>
      <c r="BJ52">
        <v>2</v>
      </c>
      <c r="BK52" t="s">
        <v>218</v>
      </c>
      <c r="BL52" t="s">
        <v>216</v>
      </c>
      <c r="BM52">
        <v>0.74424054652707639</v>
      </c>
      <c r="BN52" t="s">
        <v>70</v>
      </c>
      <c r="BO52" t="s">
        <v>189</v>
      </c>
      <c r="BP52">
        <v>1040.473</v>
      </c>
    </row>
    <row r="53" spans="1:68" ht="16.5" x14ac:dyDescent="0.25">
      <c r="A53" s="129" t="str">
        <f t="shared" si="36"/>
        <v>부성여객</v>
      </c>
      <c r="B53" s="130" t="str">
        <f t="shared" si="37"/>
        <v>신광우</v>
      </c>
      <c r="C53" s="131" t="str">
        <f t="shared" si="38"/>
        <v>B</v>
      </c>
      <c r="D53" s="132">
        <f t="shared" si="39"/>
        <v>0.91338565503826963</v>
      </c>
      <c r="E53" s="133">
        <f t="shared" si="40"/>
        <v>4654</v>
      </c>
      <c r="F53" s="134" t="str">
        <f t="shared" si="41"/>
        <v>790</v>
      </c>
      <c r="G53" s="135" t="str">
        <f t="shared" si="42"/>
        <v>70바2028</v>
      </c>
      <c r="H53" s="136">
        <f t="shared" si="43"/>
        <v>2</v>
      </c>
      <c r="I53" s="137">
        <f t="shared" si="44"/>
        <v>3535.0529999999999</v>
      </c>
      <c r="J53" s="138">
        <f t="shared" si="45"/>
        <v>7.0970188969893622E-3</v>
      </c>
      <c r="K53" s="138">
        <f t="shared" si="46"/>
        <v>0.26690996334430656</v>
      </c>
      <c r="L53" s="138">
        <f t="shared" si="47"/>
        <v>0.31484676467368383</v>
      </c>
      <c r="M53" s="139">
        <f t="shared" si="48"/>
        <v>9.8889999999999993</v>
      </c>
      <c r="N53" s="140">
        <f t="shared" si="49"/>
        <v>2.8288119018300435E-2</v>
      </c>
      <c r="O53" s="140">
        <f t="shared" si="50"/>
        <v>4.8655564711476744</v>
      </c>
      <c r="P53" s="235">
        <f t="shared" si="51"/>
        <v>2</v>
      </c>
      <c r="Q53" s="236">
        <f t="shared" si="52"/>
        <v>1</v>
      </c>
      <c r="R53" s="236">
        <f t="shared" si="53"/>
        <v>172</v>
      </c>
      <c r="T53">
        <v>512</v>
      </c>
      <c r="U53">
        <v>4654</v>
      </c>
      <c r="V53" t="s">
        <v>372</v>
      </c>
      <c r="W53">
        <v>3535.0529999999999</v>
      </c>
      <c r="X53">
        <v>1631.913</v>
      </c>
      <c r="Y53">
        <v>2.1659999999999999</v>
      </c>
      <c r="Z53">
        <v>9.8889999999999993</v>
      </c>
      <c r="AA53">
        <v>132.76109500000001</v>
      </c>
      <c r="AB53">
        <v>0.94220800000000005</v>
      </c>
      <c r="AC53">
        <v>35.435259000000002</v>
      </c>
      <c r="AD53" s="1">
        <v>1113</v>
      </c>
      <c r="AE53">
        <v>1</v>
      </c>
      <c r="AF53">
        <v>172</v>
      </c>
      <c r="AG53">
        <v>108</v>
      </c>
      <c r="AH53">
        <v>26.627175000000001</v>
      </c>
      <c r="AI53">
        <v>25040</v>
      </c>
      <c r="AJ53">
        <v>7528</v>
      </c>
      <c r="AK53">
        <v>2</v>
      </c>
      <c r="AL53">
        <v>55</v>
      </c>
      <c r="AM53" t="s">
        <v>373</v>
      </c>
      <c r="AN53" t="s">
        <v>598</v>
      </c>
      <c r="AO53">
        <v>3315.2280000000001</v>
      </c>
      <c r="AR53" t="s">
        <v>120</v>
      </c>
      <c r="AS53" t="s">
        <v>123</v>
      </c>
      <c r="AT53" t="s">
        <v>272</v>
      </c>
      <c r="AU53" t="s">
        <v>372</v>
      </c>
      <c r="AV53" t="s">
        <v>48</v>
      </c>
      <c r="AW53">
        <v>2</v>
      </c>
      <c r="BB53">
        <v>0.91338565503826963</v>
      </c>
      <c r="BC53" t="s">
        <v>68</v>
      </c>
      <c r="BF53" t="s">
        <v>120</v>
      </c>
      <c r="BG53" t="s">
        <v>123</v>
      </c>
      <c r="BH53" t="s">
        <v>372</v>
      </c>
      <c r="BI53">
        <v>4654</v>
      </c>
      <c r="BJ53">
        <v>2</v>
      </c>
      <c r="BK53" t="s">
        <v>272</v>
      </c>
      <c r="BL53" t="s">
        <v>278</v>
      </c>
      <c r="BM53">
        <v>0.91338565503826963</v>
      </c>
      <c r="BN53" t="s">
        <v>68</v>
      </c>
      <c r="BO53" t="s">
        <v>281</v>
      </c>
      <c r="BP53">
        <v>3535.0529999999999</v>
      </c>
    </row>
    <row r="54" spans="1:68" ht="16.5" x14ac:dyDescent="0.25">
      <c r="A54" s="112" t="str">
        <f t="shared" si="36"/>
        <v>부성여객</v>
      </c>
      <c r="B54" s="113" t="str">
        <f t="shared" si="37"/>
        <v>신동선</v>
      </c>
      <c r="C54" s="114" t="str">
        <f t="shared" si="38"/>
        <v>D</v>
      </c>
      <c r="D54" s="115">
        <f t="shared" si="39"/>
        <v>0.82090909090909081</v>
      </c>
      <c r="E54" s="116">
        <f t="shared" si="40"/>
        <v>4546</v>
      </c>
      <c r="F54" s="117" t="str">
        <f t="shared" si="41"/>
        <v>36</v>
      </c>
      <c r="G54" s="118" t="str">
        <f t="shared" si="42"/>
        <v>70바2129</v>
      </c>
      <c r="H54" s="119">
        <f t="shared" si="43"/>
        <v>1</v>
      </c>
      <c r="I54" s="120">
        <f t="shared" si="44"/>
        <v>783.01599999999996</v>
      </c>
      <c r="J54" s="121">
        <f t="shared" si="45"/>
        <v>7.7680623991515138E-2</v>
      </c>
      <c r="K54" s="121">
        <f t="shared" si="46"/>
        <v>0.36072010535999066</v>
      </c>
      <c r="L54" s="121">
        <f t="shared" si="47"/>
        <v>0.16730181758738008</v>
      </c>
      <c r="M54" s="122">
        <f t="shared" si="48"/>
        <v>20.786999999999999</v>
      </c>
      <c r="N54" s="123">
        <f t="shared" si="49"/>
        <v>1.2617095246452017</v>
      </c>
      <c r="O54" s="123">
        <f t="shared" si="50"/>
        <v>8.373163209009066</v>
      </c>
      <c r="P54" s="237">
        <f t="shared" si="51"/>
        <v>23</v>
      </c>
      <c r="Q54" s="238">
        <f t="shared" si="52"/>
        <v>11</v>
      </c>
      <c r="R54" s="238">
        <f t="shared" si="53"/>
        <v>73</v>
      </c>
      <c r="T54">
        <v>512</v>
      </c>
      <c r="U54">
        <v>4546</v>
      </c>
      <c r="V54" t="s">
        <v>374</v>
      </c>
      <c r="W54">
        <v>871.83299999999997</v>
      </c>
      <c r="X54">
        <v>474.745</v>
      </c>
      <c r="Y54">
        <v>1.8360000000000001</v>
      </c>
      <c r="Z54">
        <v>20.786999999999999</v>
      </c>
      <c r="AA54">
        <v>54.003042000000001</v>
      </c>
      <c r="AB54">
        <v>4.1949899999999998</v>
      </c>
      <c r="AC54">
        <v>19.479983000000001</v>
      </c>
      <c r="AD54" s="1">
        <v>131</v>
      </c>
      <c r="AE54">
        <v>11</v>
      </c>
      <c r="AF54">
        <v>73</v>
      </c>
      <c r="AG54">
        <v>89</v>
      </c>
      <c r="AH54">
        <v>16.144145999999999</v>
      </c>
      <c r="AI54">
        <v>981.7</v>
      </c>
      <c r="AJ54">
        <v>12.4</v>
      </c>
      <c r="AK54">
        <v>23</v>
      </c>
      <c r="AL54">
        <v>7940</v>
      </c>
      <c r="AM54" t="s">
        <v>375</v>
      </c>
      <c r="AN54" t="s">
        <v>599</v>
      </c>
      <c r="AO54">
        <v>783.01599999999996</v>
      </c>
      <c r="AR54" t="s">
        <v>120</v>
      </c>
      <c r="AS54" t="s">
        <v>122</v>
      </c>
      <c r="AT54" t="s">
        <v>264</v>
      </c>
      <c r="AU54" t="s">
        <v>374</v>
      </c>
      <c r="AV54" t="s">
        <v>197</v>
      </c>
      <c r="AW54">
        <v>1</v>
      </c>
      <c r="BB54">
        <v>0.82090909090909081</v>
      </c>
      <c r="BC54" t="s">
        <v>67</v>
      </c>
      <c r="BF54" t="s">
        <v>120</v>
      </c>
      <c r="BG54" t="s">
        <v>122</v>
      </c>
      <c r="BH54" t="s">
        <v>374</v>
      </c>
      <c r="BI54">
        <v>4546</v>
      </c>
      <c r="BJ54">
        <v>1</v>
      </c>
      <c r="BK54" t="s">
        <v>264</v>
      </c>
      <c r="BL54" t="s">
        <v>176</v>
      </c>
      <c r="BM54">
        <v>0.82090909090909081</v>
      </c>
      <c r="BN54" t="s">
        <v>67</v>
      </c>
      <c r="BO54" t="s">
        <v>180</v>
      </c>
      <c r="BP54">
        <v>783.01599999999996</v>
      </c>
    </row>
    <row r="55" spans="1:68" ht="16.5" x14ac:dyDescent="0.25">
      <c r="A55" s="129" t="str">
        <f t="shared" si="36"/>
        <v>부성여객</v>
      </c>
      <c r="B55" s="130" t="str">
        <f t="shared" si="37"/>
        <v>신명수</v>
      </c>
      <c r="C55" s="131" t="str">
        <f t="shared" si="38"/>
        <v>F</v>
      </c>
      <c r="D55" s="132">
        <f t="shared" si="39"/>
        <v>0.79136363636363638</v>
      </c>
      <c r="E55" s="133">
        <f t="shared" si="40"/>
        <v>1212</v>
      </c>
      <c r="F55" s="134" t="str">
        <f t="shared" si="41"/>
        <v>36</v>
      </c>
      <c r="G55" s="135" t="str">
        <f t="shared" si="42"/>
        <v>70바2137</v>
      </c>
      <c r="H55" s="136">
        <f t="shared" si="43"/>
        <v>1</v>
      </c>
      <c r="I55" s="137">
        <f t="shared" si="44"/>
        <v>607.75900000000001</v>
      </c>
      <c r="J55" s="138">
        <f t="shared" si="45"/>
        <v>4.1332176313797035E-2</v>
      </c>
      <c r="K55" s="138">
        <f t="shared" si="46"/>
        <v>0.375116821931474</v>
      </c>
      <c r="L55" s="138">
        <f t="shared" si="47"/>
        <v>0.16782968248927618</v>
      </c>
      <c r="M55" s="139">
        <f t="shared" si="48"/>
        <v>16.149999999999999</v>
      </c>
      <c r="N55" s="140">
        <f t="shared" si="49"/>
        <v>0.306971161594224</v>
      </c>
      <c r="O55" s="140">
        <f t="shared" si="50"/>
        <v>12.278846463768961</v>
      </c>
      <c r="P55" s="235">
        <f t="shared" si="51"/>
        <v>22</v>
      </c>
      <c r="Q55" s="236">
        <f t="shared" si="52"/>
        <v>2</v>
      </c>
      <c r="R55" s="236">
        <f t="shared" si="53"/>
        <v>80</v>
      </c>
      <c r="T55">
        <v>512</v>
      </c>
      <c r="U55">
        <v>1212</v>
      </c>
      <c r="V55" t="s">
        <v>376</v>
      </c>
      <c r="W55">
        <v>651.52700000000004</v>
      </c>
      <c r="X55">
        <v>370.69400000000002</v>
      </c>
      <c r="Y55">
        <v>1.758</v>
      </c>
      <c r="Z55">
        <v>16.149999999999999</v>
      </c>
      <c r="AA55">
        <v>41.250816</v>
      </c>
      <c r="AB55">
        <v>1.7049859999999999</v>
      </c>
      <c r="AC55">
        <v>15.473875</v>
      </c>
      <c r="AD55" s="1">
        <v>102</v>
      </c>
      <c r="AE55">
        <v>2</v>
      </c>
      <c r="AF55">
        <v>80</v>
      </c>
      <c r="AG55">
        <v>93</v>
      </c>
      <c r="AH55">
        <v>15.794281</v>
      </c>
      <c r="AI55">
        <v>897.2</v>
      </c>
      <c r="AJ55">
        <v>294</v>
      </c>
      <c r="AK55">
        <v>22</v>
      </c>
      <c r="AL55">
        <v>4779</v>
      </c>
      <c r="AM55" t="s">
        <v>377</v>
      </c>
      <c r="AN55" t="s">
        <v>600</v>
      </c>
      <c r="AO55">
        <v>607.75900000000001</v>
      </c>
      <c r="AR55" t="s">
        <v>120</v>
      </c>
      <c r="AS55" t="s">
        <v>122</v>
      </c>
      <c r="AT55" t="s">
        <v>268</v>
      </c>
      <c r="AU55" t="s">
        <v>376</v>
      </c>
      <c r="AV55" t="s">
        <v>197</v>
      </c>
      <c r="AW55">
        <v>1</v>
      </c>
      <c r="BB55">
        <v>0.79136363636363638</v>
      </c>
      <c r="BC55" t="s">
        <v>70</v>
      </c>
      <c r="BF55" t="s">
        <v>120</v>
      </c>
      <c r="BG55" t="s">
        <v>122</v>
      </c>
      <c r="BH55" t="s">
        <v>376</v>
      </c>
      <c r="BI55">
        <v>1212</v>
      </c>
      <c r="BJ55">
        <v>1</v>
      </c>
      <c r="BK55" t="s">
        <v>268</v>
      </c>
      <c r="BL55" t="s">
        <v>176</v>
      </c>
      <c r="BM55">
        <v>0.79136363636363638</v>
      </c>
      <c r="BN55" t="s">
        <v>70</v>
      </c>
      <c r="BO55" t="s">
        <v>189</v>
      </c>
      <c r="BP55">
        <v>607.75900000000001</v>
      </c>
    </row>
    <row r="56" spans="1:68" ht="16.5" x14ac:dyDescent="0.25">
      <c r="A56" s="112" t="str">
        <f t="shared" si="36"/>
        <v>부성여객</v>
      </c>
      <c r="B56" s="113" t="str">
        <f t="shared" si="37"/>
        <v>심승현</v>
      </c>
      <c r="C56" s="114" t="str">
        <f t="shared" si="38"/>
        <v>D</v>
      </c>
      <c r="D56" s="115">
        <f t="shared" si="39"/>
        <v>0.83850140907061976</v>
      </c>
      <c r="E56" s="116">
        <f t="shared" si="40"/>
        <v>8485</v>
      </c>
      <c r="F56" s="117" t="str">
        <f t="shared" si="41"/>
        <v>36</v>
      </c>
      <c r="G56" s="118" t="str">
        <f t="shared" si="42"/>
        <v>70바2139</v>
      </c>
      <c r="H56" s="119">
        <f t="shared" si="43"/>
        <v>3</v>
      </c>
      <c r="I56" s="120">
        <f t="shared" si="44"/>
        <v>1221.971</v>
      </c>
      <c r="J56" s="121">
        <f t="shared" si="45"/>
        <v>4.3017632869081508E-2</v>
      </c>
      <c r="K56" s="121">
        <f t="shared" si="46"/>
        <v>0.34399582539378903</v>
      </c>
      <c r="L56" s="121">
        <f t="shared" si="47"/>
        <v>0.20704255665641819</v>
      </c>
      <c r="M56" s="122">
        <f t="shared" si="48"/>
        <v>20.509</v>
      </c>
      <c r="N56" s="123">
        <f t="shared" si="49"/>
        <v>2.6779432422102283</v>
      </c>
      <c r="O56" s="123">
        <f t="shared" si="50"/>
        <v>27.834379759942674</v>
      </c>
      <c r="P56" s="237">
        <f t="shared" si="51"/>
        <v>12</v>
      </c>
      <c r="Q56" s="238">
        <f t="shared" si="52"/>
        <v>33</v>
      </c>
      <c r="R56" s="238">
        <f t="shared" si="53"/>
        <v>343</v>
      </c>
      <c r="T56">
        <v>512</v>
      </c>
      <c r="U56">
        <v>8485</v>
      </c>
      <c r="V56" t="s">
        <v>378</v>
      </c>
      <c r="W56">
        <v>1232.289</v>
      </c>
      <c r="X56">
        <v>676.16399999999999</v>
      </c>
      <c r="Y56">
        <v>1.8220000000000001</v>
      </c>
      <c r="Z56">
        <v>20.509</v>
      </c>
      <c r="AA56">
        <v>73.438304000000002</v>
      </c>
      <c r="AB56">
        <v>3.1591420000000001</v>
      </c>
      <c r="AC56">
        <v>25.26247</v>
      </c>
      <c r="AD56" s="1">
        <v>253</v>
      </c>
      <c r="AE56">
        <v>33</v>
      </c>
      <c r="AF56">
        <v>343</v>
      </c>
      <c r="AG56">
        <v>103</v>
      </c>
      <c r="AH56">
        <v>16.779921000000002</v>
      </c>
      <c r="AI56">
        <v>871.5</v>
      </c>
      <c r="AJ56">
        <v>322.2</v>
      </c>
      <c r="AK56">
        <v>12</v>
      </c>
      <c r="AL56">
        <v>3468</v>
      </c>
      <c r="AM56" t="s">
        <v>379</v>
      </c>
      <c r="AN56" t="s">
        <v>601</v>
      </c>
      <c r="AO56">
        <v>1106.6400000000001</v>
      </c>
      <c r="AR56" t="s">
        <v>120</v>
      </c>
      <c r="AS56" t="s">
        <v>122</v>
      </c>
      <c r="AT56" t="s">
        <v>269</v>
      </c>
      <c r="AU56" t="s">
        <v>378</v>
      </c>
      <c r="AV56" t="s">
        <v>197</v>
      </c>
      <c r="AW56">
        <v>3</v>
      </c>
      <c r="BB56">
        <v>0.83850140907061976</v>
      </c>
      <c r="BC56" t="s">
        <v>67</v>
      </c>
      <c r="BF56" t="s">
        <v>120</v>
      </c>
      <c r="BG56" t="s">
        <v>122</v>
      </c>
      <c r="BH56" t="s">
        <v>378</v>
      </c>
      <c r="BI56">
        <v>8485</v>
      </c>
      <c r="BJ56">
        <v>3</v>
      </c>
      <c r="BK56" t="s">
        <v>269</v>
      </c>
      <c r="BL56" t="s">
        <v>223</v>
      </c>
      <c r="BM56">
        <v>0.83850140907061976</v>
      </c>
      <c r="BN56" t="s">
        <v>67</v>
      </c>
      <c r="BO56" t="s">
        <v>180</v>
      </c>
      <c r="BP56">
        <v>1221.971</v>
      </c>
    </row>
    <row r="57" spans="1:68" ht="16.5" x14ac:dyDescent="0.25">
      <c r="A57" s="129" t="str">
        <f t="shared" si="36"/>
        <v>부성여객</v>
      </c>
      <c r="B57" s="130" t="str">
        <f t="shared" si="37"/>
        <v>안철수</v>
      </c>
      <c r="C57" s="131" t="str">
        <f t="shared" si="38"/>
        <v>F</v>
      </c>
      <c r="D57" s="132">
        <f t="shared" si="39"/>
        <v>0.7834384656965715</v>
      </c>
      <c r="E57" s="133">
        <f t="shared" si="40"/>
        <v>8371</v>
      </c>
      <c r="F57" s="134" t="str">
        <f t="shared" si="41"/>
        <v>790</v>
      </c>
      <c r="G57" s="135" t="str">
        <f t="shared" si="42"/>
        <v>70바2078</v>
      </c>
      <c r="H57" s="136">
        <f t="shared" si="43"/>
        <v>3</v>
      </c>
      <c r="I57" s="137">
        <f t="shared" si="44"/>
        <v>4191.6850000000004</v>
      </c>
      <c r="J57" s="138">
        <f t="shared" si="45"/>
        <v>2.7741777110870613E-2</v>
      </c>
      <c r="K57" s="138">
        <f t="shared" si="46"/>
        <v>0.27111215313488923</v>
      </c>
      <c r="L57" s="138">
        <f t="shared" si="47"/>
        <v>0.25550584072992122</v>
      </c>
      <c r="M57" s="139">
        <f t="shared" si="48"/>
        <v>12.978</v>
      </c>
      <c r="N57" s="140">
        <f t="shared" si="49"/>
        <v>4.7713509006521236E-2</v>
      </c>
      <c r="O57" s="140">
        <f t="shared" si="50"/>
        <v>24.166892311803007</v>
      </c>
      <c r="P57" s="235">
        <f t="shared" si="51"/>
        <v>5</v>
      </c>
      <c r="Q57" s="236">
        <f t="shared" si="52"/>
        <v>2</v>
      </c>
      <c r="R57" s="236">
        <f t="shared" si="53"/>
        <v>1013</v>
      </c>
      <c r="T57">
        <v>512</v>
      </c>
      <c r="U57">
        <v>8371</v>
      </c>
      <c r="V57" t="s">
        <v>380</v>
      </c>
      <c r="W57">
        <v>4191.6850000000004</v>
      </c>
      <c r="X57">
        <v>2246.64</v>
      </c>
      <c r="Y57">
        <v>1.8660000000000001</v>
      </c>
      <c r="Z57">
        <v>12.978</v>
      </c>
      <c r="AA57">
        <v>156.221643</v>
      </c>
      <c r="AB57">
        <v>4.3338660000000004</v>
      </c>
      <c r="AC57">
        <v>42.353586</v>
      </c>
      <c r="AD57" s="1">
        <v>1071</v>
      </c>
      <c r="AE57">
        <v>2</v>
      </c>
      <c r="AF57">
        <v>1013</v>
      </c>
      <c r="AG57">
        <v>102</v>
      </c>
      <c r="AH57">
        <v>26.831652999999999</v>
      </c>
      <c r="AI57">
        <v>31863.7</v>
      </c>
      <c r="AJ57">
        <v>8590</v>
      </c>
      <c r="AK57">
        <v>5</v>
      </c>
      <c r="AL57">
        <v>1015</v>
      </c>
      <c r="AM57" t="s">
        <v>381</v>
      </c>
      <c r="AN57" t="s">
        <v>602</v>
      </c>
      <c r="AO57">
        <v>3961.2510000000002</v>
      </c>
      <c r="AR57" t="s">
        <v>120</v>
      </c>
      <c r="AS57" t="s">
        <v>123</v>
      </c>
      <c r="AT57" t="s">
        <v>275</v>
      </c>
      <c r="AU57" t="s">
        <v>380</v>
      </c>
      <c r="AV57" t="s">
        <v>48</v>
      </c>
      <c r="AW57">
        <v>3</v>
      </c>
      <c r="BB57">
        <v>0.7834384656965715</v>
      </c>
      <c r="BC57" t="s">
        <v>70</v>
      </c>
      <c r="BF57" t="s">
        <v>120</v>
      </c>
      <c r="BG57" t="s">
        <v>123</v>
      </c>
      <c r="BH57" t="s">
        <v>380</v>
      </c>
      <c r="BI57">
        <v>8371</v>
      </c>
      <c r="BJ57">
        <v>3</v>
      </c>
      <c r="BK57" t="s">
        <v>275</v>
      </c>
      <c r="BL57" t="s">
        <v>278</v>
      </c>
      <c r="BM57">
        <v>0.7834384656965715</v>
      </c>
      <c r="BN57" t="s">
        <v>70</v>
      </c>
      <c r="BO57" t="s">
        <v>189</v>
      </c>
      <c r="BP57">
        <v>4191.6850000000004</v>
      </c>
    </row>
    <row r="58" spans="1:68" ht="16.5" x14ac:dyDescent="0.25">
      <c r="A58" s="112" t="str">
        <f t="shared" si="36"/>
        <v>부성여객</v>
      </c>
      <c r="B58" s="113" t="str">
        <f t="shared" si="37"/>
        <v>엄원호</v>
      </c>
      <c r="C58" s="114" t="str">
        <f t="shared" si="38"/>
        <v>D</v>
      </c>
      <c r="D58" s="115">
        <f t="shared" si="39"/>
        <v>0.83408714135332052</v>
      </c>
      <c r="E58" s="116">
        <f t="shared" si="40"/>
        <v>8372</v>
      </c>
      <c r="F58" s="117" t="str">
        <f t="shared" si="41"/>
        <v>790</v>
      </c>
      <c r="G58" s="118" t="str">
        <f t="shared" si="42"/>
        <v>70바2123</v>
      </c>
      <c r="H58" s="119">
        <f t="shared" si="43"/>
        <v>2</v>
      </c>
      <c r="I58" s="120">
        <f t="shared" si="44"/>
        <v>4230.1729999999998</v>
      </c>
      <c r="J58" s="121">
        <f t="shared" si="45"/>
        <v>3.2962734296545365E-2</v>
      </c>
      <c r="K58" s="121">
        <f t="shared" si="46"/>
        <v>0.27087063145667484</v>
      </c>
      <c r="L58" s="121">
        <f t="shared" si="47"/>
        <v>0.22103114931706103</v>
      </c>
      <c r="M58" s="122">
        <f t="shared" si="48"/>
        <v>12.401</v>
      </c>
      <c r="N58" s="123">
        <f t="shared" si="49"/>
        <v>0.14183817068474505</v>
      </c>
      <c r="O58" s="123">
        <f t="shared" si="50"/>
        <v>6.5954749368406453</v>
      </c>
      <c r="P58" s="237">
        <f t="shared" si="51"/>
        <v>0</v>
      </c>
      <c r="Q58" s="238">
        <f t="shared" si="52"/>
        <v>6</v>
      </c>
      <c r="R58" s="238">
        <f t="shared" si="53"/>
        <v>279</v>
      </c>
      <c r="T58">
        <v>512</v>
      </c>
      <c r="U58">
        <v>8372</v>
      </c>
      <c r="V58" t="s">
        <v>382</v>
      </c>
      <c r="W58">
        <v>4230.1729999999998</v>
      </c>
      <c r="X58">
        <v>2127.7959999999998</v>
      </c>
      <c r="Y58">
        <v>1.988</v>
      </c>
      <c r="Z58">
        <v>12.401</v>
      </c>
      <c r="AA58">
        <v>153.244417</v>
      </c>
      <c r="AB58">
        <v>5.051355</v>
      </c>
      <c r="AC58">
        <v>41.509411999999998</v>
      </c>
      <c r="AD58" s="1">
        <v>935</v>
      </c>
      <c r="AE58">
        <v>6</v>
      </c>
      <c r="AF58">
        <v>279</v>
      </c>
      <c r="AG58">
        <v>108</v>
      </c>
      <c r="AH58">
        <v>27.604092000000001</v>
      </c>
      <c r="AI58">
        <v>17370.400000000001</v>
      </c>
      <c r="AJ58">
        <v>4685.2</v>
      </c>
      <c r="AK58">
        <v>0</v>
      </c>
      <c r="AL58">
        <v>0</v>
      </c>
      <c r="AM58" t="s">
        <v>383</v>
      </c>
      <c r="AN58" t="s">
        <v>603</v>
      </c>
      <c r="AO58">
        <v>4119.7259999999997</v>
      </c>
      <c r="AR58" t="s">
        <v>120</v>
      </c>
      <c r="AS58" t="s">
        <v>123</v>
      </c>
      <c r="AT58" t="s">
        <v>276</v>
      </c>
      <c r="AU58" t="s">
        <v>382</v>
      </c>
      <c r="AV58" t="s">
        <v>48</v>
      </c>
      <c r="AW58">
        <v>2</v>
      </c>
      <c r="BB58">
        <v>0.83408714135332052</v>
      </c>
      <c r="BC58" t="s">
        <v>67</v>
      </c>
      <c r="BF58" t="s">
        <v>120</v>
      </c>
      <c r="BG58" t="s">
        <v>123</v>
      </c>
      <c r="BH58" t="s">
        <v>382</v>
      </c>
      <c r="BI58">
        <v>8372</v>
      </c>
      <c r="BJ58">
        <v>2</v>
      </c>
      <c r="BK58" t="s">
        <v>276</v>
      </c>
      <c r="BL58" t="s">
        <v>277</v>
      </c>
      <c r="BM58">
        <v>0.83408714135332052</v>
      </c>
      <c r="BN58" t="s">
        <v>67</v>
      </c>
      <c r="BO58" t="s">
        <v>180</v>
      </c>
      <c r="BP58">
        <v>4230.1729999999998</v>
      </c>
    </row>
    <row r="59" spans="1:68" ht="16.5" x14ac:dyDescent="0.25">
      <c r="A59" s="129" t="str">
        <f t="shared" si="36"/>
        <v>부성여객</v>
      </c>
      <c r="B59" s="130" t="str">
        <f t="shared" si="37"/>
        <v>여명호</v>
      </c>
      <c r="C59" s="131" t="str">
        <f t="shared" si="38"/>
        <v>C</v>
      </c>
      <c r="D59" s="132">
        <f t="shared" si="39"/>
        <v>0.86589796955132226</v>
      </c>
      <c r="E59" s="133">
        <f t="shared" si="40"/>
        <v>3279</v>
      </c>
      <c r="F59" s="134" t="str">
        <f t="shared" si="41"/>
        <v>36</v>
      </c>
      <c r="G59" s="135" t="str">
        <f t="shared" si="42"/>
        <v>70바2097</v>
      </c>
      <c r="H59" s="136">
        <f t="shared" si="43"/>
        <v>3</v>
      </c>
      <c r="I59" s="137">
        <f t="shared" si="44"/>
        <v>2551.7629999999999</v>
      </c>
      <c r="J59" s="138">
        <f t="shared" si="45"/>
        <v>2.0427974289369693E-2</v>
      </c>
      <c r="K59" s="138">
        <f t="shared" si="46"/>
        <v>0.35269023019547829</v>
      </c>
      <c r="L59" s="138">
        <f t="shared" si="47"/>
        <v>0.14068704656349357</v>
      </c>
      <c r="M59" s="139">
        <f t="shared" si="48"/>
        <v>15.808</v>
      </c>
      <c r="N59" s="140">
        <f t="shared" si="49"/>
        <v>7.8377184715038198E-2</v>
      </c>
      <c r="O59" s="140">
        <f t="shared" si="50"/>
        <v>26.295545471895313</v>
      </c>
      <c r="P59" s="235">
        <f t="shared" si="51"/>
        <v>12</v>
      </c>
      <c r="Q59" s="236">
        <f t="shared" si="52"/>
        <v>2</v>
      </c>
      <c r="R59" s="236">
        <f t="shared" si="53"/>
        <v>671</v>
      </c>
      <c r="T59">
        <v>512</v>
      </c>
      <c r="U59">
        <v>3279</v>
      </c>
      <c r="V59" t="s">
        <v>384</v>
      </c>
      <c r="W59">
        <v>2551.7629999999999</v>
      </c>
      <c r="X59">
        <v>1406.08</v>
      </c>
      <c r="Y59">
        <v>1.8149999999999999</v>
      </c>
      <c r="Z59">
        <v>15.808</v>
      </c>
      <c r="AA59">
        <v>171.83382700000001</v>
      </c>
      <c r="AB59">
        <v>3.5102169999999999</v>
      </c>
      <c r="AC59">
        <v>60.604112000000001</v>
      </c>
      <c r="AD59" s="1">
        <v>359</v>
      </c>
      <c r="AE59">
        <v>2</v>
      </c>
      <c r="AF59">
        <v>671</v>
      </c>
      <c r="AG59">
        <v>83</v>
      </c>
      <c r="AH59">
        <v>14.850178</v>
      </c>
      <c r="AI59">
        <v>400.9</v>
      </c>
      <c r="AJ59">
        <v>0</v>
      </c>
      <c r="AK59">
        <v>12</v>
      </c>
      <c r="AL59">
        <v>1170</v>
      </c>
      <c r="AM59" t="s">
        <v>385</v>
      </c>
      <c r="AN59" t="s">
        <v>604</v>
      </c>
      <c r="AO59">
        <v>2323.6210000000001</v>
      </c>
      <c r="AR59" t="s">
        <v>120</v>
      </c>
      <c r="AS59" t="s">
        <v>122</v>
      </c>
      <c r="AT59" t="s">
        <v>252</v>
      </c>
      <c r="AU59" t="s">
        <v>384</v>
      </c>
      <c r="AV59" t="s">
        <v>48</v>
      </c>
      <c r="AW59">
        <v>3</v>
      </c>
      <c r="BB59">
        <v>0.86589796955132226</v>
      </c>
      <c r="BC59" t="s">
        <v>69</v>
      </c>
      <c r="BF59" t="s">
        <v>120</v>
      </c>
      <c r="BG59" t="s">
        <v>122</v>
      </c>
      <c r="BH59" t="s">
        <v>384</v>
      </c>
      <c r="BI59">
        <v>3279</v>
      </c>
      <c r="BJ59">
        <v>3</v>
      </c>
      <c r="BK59" t="s">
        <v>252</v>
      </c>
      <c r="BL59" t="s">
        <v>248</v>
      </c>
      <c r="BM59">
        <v>0.86589796955132226</v>
      </c>
      <c r="BN59" t="s">
        <v>69</v>
      </c>
      <c r="BO59" t="s">
        <v>178</v>
      </c>
      <c r="BP59">
        <v>2551.7629999999999</v>
      </c>
    </row>
    <row r="60" spans="1:68" ht="16.5" x14ac:dyDescent="0.25">
      <c r="A60" s="112" t="str">
        <f t="shared" si="36"/>
        <v>부성여객</v>
      </c>
      <c r="B60" s="113" t="str">
        <f t="shared" si="37"/>
        <v>여재철</v>
      </c>
      <c r="C60" s="114" t="str">
        <f t="shared" si="38"/>
        <v>C</v>
      </c>
      <c r="D60" s="115">
        <f t="shared" si="39"/>
        <v>0.8931306451946851</v>
      </c>
      <c r="E60" s="116">
        <f t="shared" si="40"/>
        <v>3800</v>
      </c>
      <c r="F60" s="117" t="str">
        <f t="shared" si="41"/>
        <v>33</v>
      </c>
      <c r="G60" s="118" t="str">
        <f t="shared" si="42"/>
        <v>70바2084</v>
      </c>
      <c r="H60" s="119">
        <f t="shared" si="43"/>
        <v>2</v>
      </c>
      <c r="I60" s="120">
        <f t="shared" si="44"/>
        <v>2577.3629999999998</v>
      </c>
      <c r="J60" s="121">
        <f t="shared" si="45"/>
        <v>2.5449925157658287E-2</v>
      </c>
      <c r="K60" s="121">
        <f t="shared" si="46"/>
        <v>0.38523346311459417</v>
      </c>
      <c r="L60" s="121">
        <f t="shared" si="47"/>
        <v>0.10553422238155821</v>
      </c>
      <c r="M60" s="122">
        <f t="shared" si="48"/>
        <v>14.971</v>
      </c>
      <c r="N60" s="123">
        <f t="shared" si="49"/>
        <v>3.8799346463808164E-2</v>
      </c>
      <c r="O60" s="123">
        <f t="shared" si="50"/>
        <v>7.2554777887321267</v>
      </c>
      <c r="P60" s="237">
        <f t="shared" si="51"/>
        <v>59</v>
      </c>
      <c r="Q60" s="238">
        <f t="shared" si="52"/>
        <v>1</v>
      </c>
      <c r="R60" s="238">
        <f t="shared" si="53"/>
        <v>187</v>
      </c>
      <c r="T60">
        <v>512</v>
      </c>
      <c r="U60">
        <v>3800</v>
      </c>
      <c r="V60" t="s">
        <v>386</v>
      </c>
      <c r="W60">
        <v>2577.3629999999998</v>
      </c>
      <c r="X60">
        <v>1436.0609999999999</v>
      </c>
      <c r="Y60">
        <v>1.7949999999999999</v>
      </c>
      <c r="Z60">
        <v>14.971</v>
      </c>
      <c r="AA60">
        <v>172.854693</v>
      </c>
      <c r="AB60">
        <v>4.3991389999999999</v>
      </c>
      <c r="AC60">
        <v>66.589411999999996</v>
      </c>
      <c r="AD60" s="1">
        <v>272</v>
      </c>
      <c r="AE60">
        <v>1</v>
      </c>
      <c r="AF60">
        <v>187</v>
      </c>
      <c r="AG60">
        <v>93</v>
      </c>
      <c r="AH60">
        <v>14.910575</v>
      </c>
      <c r="AI60">
        <v>1267.3</v>
      </c>
      <c r="AJ60">
        <v>58.8</v>
      </c>
      <c r="AK60">
        <v>59</v>
      </c>
      <c r="AL60">
        <v>17564</v>
      </c>
      <c r="AM60" t="s">
        <v>387</v>
      </c>
      <c r="AN60" t="s">
        <v>605</v>
      </c>
      <c r="AO60">
        <v>2442.424</v>
      </c>
      <c r="AR60" t="s">
        <v>120</v>
      </c>
      <c r="AS60" t="s">
        <v>121</v>
      </c>
      <c r="AT60" t="s">
        <v>212</v>
      </c>
      <c r="AU60" t="s">
        <v>386</v>
      </c>
      <c r="AV60" t="s">
        <v>48</v>
      </c>
      <c r="AW60">
        <v>2</v>
      </c>
      <c r="BB60">
        <v>0.8931306451946851</v>
      </c>
      <c r="BC60" t="s">
        <v>69</v>
      </c>
      <c r="BF60" t="s">
        <v>120</v>
      </c>
      <c r="BG60" t="s">
        <v>121</v>
      </c>
      <c r="BH60" t="s">
        <v>386</v>
      </c>
      <c r="BI60">
        <v>3800</v>
      </c>
      <c r="BJ60">
        <v>2</v>
      </c>
      <c r="BK60" t="s">
        <v>212</v>
      </c>
      <c r="BL60" t="s">
        <v>214</v>
      </c>
      <c r="BM60">
        <v>0.8931306451946851</v>
      </c>
      <c r="BN60" t="s">
        <v>69</v>
      </c>
      <c r="BO60" t="s">
        <v>178</v>
      </c>
      <c r="BP60">
        <v>2577.3629999999998</v>
      </c>
    </row>
    <row r="61" spans="1:68" ht="16.5" x14ac:dyDescent="0.25">
      <c r="A61" s="129" t="str">
        <f t="shared" si="36"/>
        <v>부성여객</v>
      </c>
      <c r="B61" s="130" t="str">
        <f t="shared" si="37"/>
        <v>오명곤</v>
      </c>
      <c r="C61" s="131" t="str">
        <f t="shared" si="38"/>
        <v>D</v>
      </c>
      <c r="D61" s="132">
        <f t="shared" si="39"/>
        <v>0.81045454545454532</v>
      </c>
      <c r="E61" s="133">
        <f t="shared" si="40"/>
        <v>9440</v>
      </c>
      <c r="F61" s="134" t="str">
        <f t="shared" si="41"/>
        <v>33</v>
      </c>
      <c r="G61" s="135" t="str">
        <f t="shared" si="42"/>
        <v>70바2034</v>
      </c>
      <c r="H61" s="136">
        <f t="shared" si="43"/>
        <v>1</v>
      </c>
      <c r="I61" s="137">
        <f t="shared" si="44"/>
        <v>1597.605</v>
      </c>
      <c r="J61" s="138">
        <f t="shared" si="45"/>
        <v>1.9341478866952217E-2</v>
      </c>
      <c r="K61" s="138">
        <f t="shared" si="46"/>
        <v>0.39792333084280751</v>
      </c>
      <c r="L61" s="138">
        <f t="shared" si="47"/>
        <v>0.23034479736856106</v>
      </c>
      <c r="M61" s="139">
        <f t="shared" si="48"/>
        <v>19.161000000000001</v>
      </c>
      <c r="N61" s="140">
        <f t="shared" si="49"/>
        <v>0</v>
      </c>
      <c r="O61" s="140">
        <f t="shared" si="50"/>
        <v>29.481630315378332</v>
      </c>
      <c r="P61" s="235">
        <f t="shared" si="51"/>
        <v>45</v>
      </c>
      <c r="Q61" s="236">
        <f t="shared" si="52"/>
        <v>0</v>
      </c>
      <c r="R61" s="236">
        <f t="shared" si="53"/>
        <v>471</v>
      </c>
      <c r="T61">
        <v>512</v>
      </c>
      <c r="U61">
        <v>9440</v>
      </c>
      <c r="V61" t="s">
        <v>388</v>
      </c>
      <c r="W61">
        <v>1597.605</v>
      </c>
      <c r="X61">
        <v>896.17100000000005</v>
      </c>
      <c r="Y61">
        <v>1.7829999999999999</v>
      </c>
      <c r="Z61">
        <v>19.161000000000001</v>
      </c>
      <c r="AA61">
        <v>100.516926</v>
      </c>
      <c r="AB61">
        <v>1.9441459999999999</v>
      </c>
      <c r="AC61">
        <v>39.99803</v>
      </c>
      <c r="AD61" s="1">
        <v>368</v>
      </c>
      <c r="AE61">
        <v>0</v>
      </c>
      <c r="AF61">
        <v>471</v>
      </c>
      <c r="AG61">
        <v>93</v>
      </c>
      <c r="AH61">
        <v>15.893890000000001</v>
      </c>
      <c r="AI61">
        <v>1256.5</v>
      </c>
      <c r="AJ61">
        <v>105.2</v>
      </c>
      <c r="AK61">
        <v>45</v>
      </c>
      <c r="AL61">
        <v>11788</v>
      </c>
      <c r="AM61" t="s">
        <v>389</v>
      </c>
      <c r="AN61" t="s">
        <v>606</v>
      </c>
      <c r="AO61">
        <v>1597.605</v>
      </c>
      <c r="AR61" t="s">
        <v>120</v>
      </c>
      <c r="AS61" t="s">
        <v>121</v>
      </c>
      <c r="AT61" t="s">
        <v>206</v>
      </c>
      <c r="AU61" t="s">
        <v>388</v>
      </c>
      <c r="AV61" t="s">
        <v>48</v>
      </c>
      <c r="AW61">
        <v>1</v>
      </c>
      <c r="BB61">
        <v>0.81045454545454532</v>
      </c>
      <c r="BC61" t="s">
        <v>67</v>
      </c>
      <c r="BF61" t="s">
        <v>120</v>
      </c>
      <c r="BG61" t="s">
        <v>121</v>
      </c>
      <c r="BH61" t="s">
        <v>388</v>
      </c>
      <c r="BI61">
        <v>9440</v>
      </c>
      <c r="BJ61">
        <v>1</v>
      </c>
      <c r="BK61" t="s">
        <v>206</v>
      </c>
      <c r="BL61" t="s">
        <v>176</v>
      </c>
      <c r="BM61">
        <v>0.81045454545454532</v>
      </c>
      <c r="BN61" t="s">
        <v>67</v>
      </c>
      <c r="BO61" t="s">
        <v>180</v>
      </c>
      <c r="BP61">
        <v>1597.605</v>
      </c>
    </row>
    <row r="62" spans="1:68" ht="16.5" x14ac:dyDescent="0.25">
      <c r="A62" s="112" t="str">
        <f t="shared" si="36"/>
        <v>부성여객</v>
      </c>
      <c r="B62" s="113" t="str">
        <f t="shared" si="37"/>
        <v>오상준</v>
      </c>
      <c r="C62" s="114" t="str">
        <f t="shared" si="38"/>
        <v>B</v>
      </c>
      <c r="D62" s="115">
        <f t="shared" si="39"/>
        <v>0.93142857142857138</v>
      </c>
      <c r="E62" s="116">
        <f t="shared" si="40"/>
        <v>7692</v>
      </c>
      <c r="F62" s="117" t="str">
        <f t="shared" si="41"/>
        <v>36</v>
      </c>
      <c r="G62" s="118" t="str">
        <f t="shared" si="42"/>
        <v>70바2094</v>
      </c>
      <c r="H62" s="119">
        <f t="shared" si="43"/>
        <v>1</v>
      </c>
      <c r="I62" s="120">
        <f t="shared" si="44"/>
        <v>2487.817</v>
      </c>
      <c r="J62" s="121">
        <f t="shared" si="45"/>
        <v>1.8128432631346763E-2</v>
      </c>
      <c r="K62" s="121">
        <f t="shared" si="46"/>
        <v>0.34640250286905266</v>
      </c>
      <c r="L62" s="121">
        <f t="shared" si="47"/>
        <v>0.13746991840637796</v>
      </c>
      <c r="M62" s="122">
        <f t="shared" si="48"/>
        <v>12.805</v>
      </c>
      <c r="N62" s="123">
        <f t="shared" si="49"/>
        <v>0.52254647347453609</v>
      </c>
      <c r="O62" s="123">
        <f t="shared" si="50"/>
        <v>12.259744185364116</v>
      </c>
      <c r="P62" s="237">
        <f t="shared" si="51"/>
        <v>7</v>
      </c>
      <c r="Q62" s="238">
        <f t="shared" si="52"/>
        <v>13</v>
      </c>
      <c r="R62" s="238">
        <f t="shared" si="53"/>
        <v>305</v>
      </c>
      <c r="T62">
        <v>512</v>
      </c>
      <c r="U62">
        <v>7692</v>
      </c>
      <c r="V62" t="s">
        <v>390</v>
      </c>
      <c r="W62">
        <v>2487.817</v>
      </c>
      <c r="X62">
        <v>1271.672</v>
      </c>
      <c r="Y62">
        <v>1.956</v>
      </c>
      <c r="Z62">
        <v>12.805</v>
      </c>
      <c r="AA62">
        <v>160.68631300000001</v>
      </c>
      <c r="AB62">
        <v>2.9129909999999999</v>
      </c>
      <c r="AC62">
        <v>55.662140999999998</v>
      </c>
      <c r="AD62" s="1">
        <v>342</v>
      </c>
      <c r="AE62">
        <v>13</v>
      </c>
      <c r="AF62">
        <v>305</v>
      </c>
      <c r="AG62">
        <v>86</v>
      </c>
      <c r="AH62">
        <v>15.482443999999999</v>
      </c>
      <c r="AI62">
        <v>722.4</v>
      </c>
      <c r="AJ62">
        <v>0</v>
      </c>
      <c r="AK62">
        <v>7</v>
      </c>
      <c r="AL62">
        <v>1634</v>
      </c>
      <c r="AM62" t="s">
        <v>391</v>
      </c>
      <c r="AN62" t="s">
        <v>607</v>
      </c>
      <c r="AO62">
        <v>2487.817</v>
      </c>
      <c r="AR62" t="s">
        <v>120</v>
      </c>
      <c r="AS62" t="s">
        <v>122</v>
      </c>
      <c r="AT62" t="s">
        <v>248</v>
      </c>
      <c r="AU62" t="s">
        <v>390</v>
      </c>
      <c r="AV62" t="s">
        <v>48</v>
      </c>
      <c r="AW62">
        <v>1</v>
      </c>
      <c r="BB62">
        <v>0.93142857142857138</v>
      </c>
      <c r="BC62" t="s">
        <v>68</v>
      </c>
      <c r="BF62" t="s">
        <v>120</v>
      </c>
      <c r="BG62" t="s">
        <v>122</v>
      </c>
      <c r="BH62" t="s">
        <v>390</v>
      </c>
      <c r="BI62">
        <v>7692</v>
      </c>
      <c r="BJ62">
        <v>1</v>
      </c>
      <c r="BK62" t="s">
        <v>248</v>
      </c>
      <c r="BL62" t="s">
        <v>176</v>
      </c>
      <c r="BM62">
        <v>0.93142857142857138</v>
      </c>
      <c r="BN62" t="s">
        <v>68</v>
      </c>
      <c r="BO62" t="s">
        <v>281</v>
      </c>
      <c r="BP62">
        <v>2487.817</v>
      </c>
    </row>
    <row r="63" spans="1:68" ht="16.5" x14ac:dyDescent="0.25">
      <c r="A63" s="129" t="str">
        <f t="shared" si="36"/>
        <v>부성여객</v>
      </c>
      <c r="B63" s="130" t="str">
        <f t="shared" si="37"/>
        <v>온병선</v>
      </c>
      <c r="C63" s="131" t="str">
        <f t="shared" si="38"/>
        <v>F</v>
      </c>
      <c r="D63" s="132">
        <f t="shared" si="39"/>
        <v>0.76684122881288708</v>
      </c>
      <c r="E63" s="133">
        <f t="shared" si="40"/>
        <v>5548</v>
      </c>
      <c r="F63" s="134" t="str">
        <f t="shared" si="41"/>
        <v>33</v>
      </c>
      <c r="G63" s="135" t="str">
        <f t="shared" si="42"/>
        <v>70바2010</v>
      </c>
      <c r="H63" s="136">
        <f t="shared" si="43"/>
        <v>2</v>
      </c>
      <c r="I63" s="137">
        <f t="shared" si="44"/>
        <v>1386.5740000000001</v>
      </c>
      <c r="J63" s="138">
        <f t="shared" si="45"/>
        <v>4.2020644428778876E-2</v>
      </c>
      <c r="K63" s="138">
        <f t="shared" si="46"/>
        <v>0.30469409949251347</v>
      </c>
      <c r="L63" s="138">
        <f t="shared" si="47"/>
        <v>0.10601670015448147</v>
      </c>
      <c r="M63" s="139">
        <f t="shared" si="48"/>
        <v>16.321000000000002</v>
      </c>
      <c r="N63" s="140">
        <f t="shared" si="49"/>
        <v>0</v>
      </c>
      <c r="O63" s="140">
        <f t="shared" si="50"/>
        <v>1.7308849004813303</v>
      </c>
      <c r="P63" s="235">
        <f t="shared" si="51"/>
        <v>21</v>
      </c>
      <c r="Q63" s="236">
        <f t="shared" si="52"/>
        <v>0</v>
      </c>
      <c r="R63" s="236">
        <f t="shared" si="53"/>
        <v>24</v>
      </c>
      <c r="T63">
        <v>512</v>
      </c>
      <c r="U63">
        <v>5548</v>
      </c>
      <c r="V63" t="s">
        <v>392</v>
      </c>
      <c r="W63">
        <v>1386.5740000000001</v>
      </c>
      <c r="X63">
        <v>800.08699999999999</v>
      </c>
      <c r="Y63">
        <v>1.7330000000000001</v>
      </c>
      <c r="Z63">
        <v>16.321000000000002</v>
      </c>
      <c r="AA63">
        <v>84.587469999999996</v>
      </c>
      <c r="AB63">
        <v>3.5544199999999999</v>
      </c>
      <c r="AC63">
        <v>25.773302999999999</v>
      </c>
      <c r="AD63" s="1">
        <v>147</v>
      </c>
      <c r="AE63">
        <v>0</v>
      </c>
      <c r="AF63">
        <v>24</v>
      </c>
      <c r="AG63">
        <v>76</v>
      </c>
      <c r="AH63">
        <v>16.392191</v>
      </c>
      <c r="AI63">
        <v>810.5</v>
      </c>
      <c r="AJ63">
        <v>0</v>
      </c>
      <c r="AK63">
        <v>21</v>
      </c>
      <c r="AL63">
        <v>7103</v>
      </c>
      <c r="AM63" t="s">
        <v>393</v>
      </c>
      <c r="AN63" t="s">
        <v>608</v>
      </c>
      <c r="AO63">
        <v>1235.2840000000001</v>
      </c>
      <c r="AR63" t="s">
        <v>120</v>
      </c>
      <c r="AS63" t="s">
        <v>121</v>
      </c>
      <c r="AT63" t="s">
        <v>199</v>
      </c>
      <c r="AU63" t="s">
        <v>392</v>
      </c>
      <c r="AV63" t="s">
        <v>197</v>
      </c>
      <c r="AW63">
        <v>2</v>
      </c>
      <c r="BB63">
        <v>0.76684122881288708</v>
      </c>
      <c r="BC63" t="s">
        <v>70</v>
      </c>
      <c r="BF63" t="s">
        <v>120</v>
      </c>
      <c r="BG63" t="s">
        <v>121</v>
      </c>
      <c r="BH63" t="s">
        <v>392</v>
      </c>
      <c r="BI63">
        <v>5548</v>
      </c>
      <c r="BJ63">
        <v>2</v>
      </c>
      <c r="BK63" t="s">
        <v>199</v>
      </c>
      <c r="BL63" t="s">
        <v>277</v>
      </c>
      <c r="BM63">
        <v>0.76684122881288708</v>
      </c>
      <c r="BN63" t="s">
        <v>70</v>
      </c>
      <c r="BO63" t="s">
        <v>189</v>
      </c>
      <c r="BP63">
        <v>1386.5740000000001</v>
      </c>
    </row>
    <row r="64" spans="1:68" ht="16.5" x14ac:dyDescent="0.25">
      <c r="A64" s="112" t="str">
        <f t="shared" si="36"/>
        <v>부성여객</v>
      </c>
      <c r="B64" s="113" t="str">
        <f t="shared" si="37"/>
        <v>왕영문</v>
      </c>
      <c r="C64" s="114" t="str">
        <f t="shared" si="38"/>
        <v>S</v>
      </c>
      <c r="D64" s="115">
        <f t="shared" si="39"/>
        <v>1.0273684210526317</v>
      </c>
      <c r="E64" s="116">
        <f t="shared" si="40"/>
        <v>1067</v>
      </c>
      <c r="F64" s="117" t="str">
        <f t="shared" si="41"/>
        <v>36</v>
      </c>
      <c r="G64" s="118" t="str">
        <f t="shared" si="42"/>
        <v>70바2096</v>
      </c>
      <c r="H64" s="119">
        <f t="shared" si="43"/>
        <v>1</v>
      </c>
      <c r="I64" s="120">
        <f t="shared" si="44"/>
        <v>2406.7860000000001</v>
      </c>
      <c r="J64" s="121">
        <f t="shared" si="45"/>
        <v>2.976938888371387E-3</v>
      </c>
      <c r="K64" s="121">
        <f t="shared" si="46"/>
        <v>0.32858723554126418</v>
      </c>
      <c r="L64" s="121">
        <f t="shared" si="47"/>
        <v>9.5978620450675706E-2</v>
      </c>
      <c r="M64" s="122">
        <f t="shared" si="48"/>
        <v>12.541</v>
      </c>
      <c r="N64" s="123">
        <f t="shared" si="49"/>
        <v>0</v>
      </c>
      <c r="O64" s="123">
        <f t="shared" si="50"/>
        <v>21.439380152618472</v>
      </c>
      <c r="P64" s="237">
        <f t="shared" si="51"/>
        <v>1</v>
      </c>
      <c r="Q64" s="238">
        <f t="shared" si="52"/>
        <v>0</v>
      </c>
      <c r="R64" s="238">
        <f t="shared" si="53"/>
        <v>516</v>
      </c>
      <c r="T64">
        <v>512</v>
      </c>
      <c r="U64">
        <v>1067</v>
      </c>
      <c r="V64" t="s">
        <v>394</v>
      </c>
      <c r="W64">
        <v>2406.7860000000001</v>
      </c>
      <c r="X64">
        <v>1232.7239999999999</v>
      </c>
      <c r="Y64">
        <v>1.952</v>
      </c>
      <c r="Z64">
        <v>12.541</v>
      </c>
      <c r="AA64">
        <v>147.22438600000001</v>
      </c>
      <c r="AB64">
        <v>0.438278</v>
      </c>
      <c r="AC64">
        <v>48.376054000000003</v>
      </c>
      <c r="AD64" s="1">
        <v>231</v>
      </c>
      <c r="AE64">
        <v>0</v>
      </c>
      <c r="AF64">
        <v>516</v>
      </c>
      <c r="AG64">
        <v>98</v>
      </c>
      <c r="AH64">
        <v>16.347740000000002</v>
      </c>
      <c r="AI64">
        <v>414.1</v>
      </c>
      <c r="AJ64">
        <v>29.5</v>
      </c>
      <c r="AK64">
        <v>1</v>
      </c>
      <c r="AL64">
        <v>282</v>
      </c>
      <c r="AM64" t="s">
        <v>395</v>
      </c>
      <c r="AN64" t="s">
        <v>609</v>
      </c>
      <c r="AO64">
        <v>2406.7860000000001</v>
      </c>
      <c r="AR64" t="s">
        <v>120</v>
      </c>
      <c r="AS64" t="s">
        <v>122</v>
      </c>
      <c r="AT64" t="s">
        <v>250</v>
      </c>
      <c r="AU64" t="s">
        <v>394</v>
      </c>
      <c r="AV64" t="s">
        <v>48</v>
      </c>
      <c r="AW64">
        <v>1</v>
      </c>
      <c r="BB64">
        <v>1.0273684210526317</v>
      </c>
      <c r="BC64" t="s">
        <v>71</v>
      </c>
      <c r="BF64" t="s">
        <v>120</v>
      </c>
      <c r="BG64" t="s">
        <v>122</v>
      </c>
      <c r="BH64" t="s">
        <v>394</v>
      </c>
      <c r="BI64">
        <v>1067</v>
      </c>
      <c r="BJ64">
        <v>1</v>
      </c>
      <c r="BK64" t="s">
        <v>250</v>
      </c>
      <c r="BL64" t="s">
        <v>176</v>
      </c>
      <c r="BM64">
        <v>1.0273684210526317</v>
      </c>
      <c r="BN64" t="s">
        <v>71</v>
      </c>
      <c r="BO64" t="s">
        <v>177</v>
      </c>
      <c r="BP64">
        <v>2406.7860000000001</v>
      </c>
    </row>
    <row r="65" spans="1:68" ht="16.5" x14ac:dyDescent="0.25">
      <c r="A65" s="129" t="str">
        <f t="shared" si="36"/>
        <v>부성여객</v>
      </c>
      <c r="B65" s="130" t="str">
        <f t="shared" si="37"/>
        <v>원종복</v>
      </c>
      <c r="C65" s="131" t="str">
        <f t="shared" si="38"/>
        <v>B</v>
      </c>
      <c r="D65" s="132">
        <f t="shared" si="39"/>
        <v>0.92239656050046293</v>
      </c>
      <c r="E65" s="133">
        <f t="shared" si="40"/>
        <v>8015</v>
      </c>
      <c r="F65" s="134" t="str">
        <f t="shared" si="41"/>
        <v>33</v>
      </c>
      <c r="G65" s="135" t="str">
        <f t="shared" si="42"/>
        <v>70바2049</v>
      </c>
      <c r="H65" s="136">
        <f t="shared" si="43"/>
        <v>5</v>
      </c>
      <c r="I65" s="137">
        <f t="shared" si="44"/>
        <v>1785.9389999999999</v>
      </c>
      <c r="J65" s="138">
        <f t="shared" si="45"/>
        <v>2.3656112014696258E-2</v>
      </c>
      <c r="K65" s="138">
        <f t="shared" si="46"/>
        <v>0.35132586487410922</v>
      </c>
      <c r="L65" s="138">
        <f t="shared" si="47"/>
        <v>0.11870506215497843</v>
      </c>
      <c r="M65" s="139">
        <f t="shared" si="48"/>
        <v>13.707000000000001</v>
      </c>
      <c r="N65" s="140">
        <f t="shared" si="49"/>
        <v>0</v>
      </c>
      <c r="O65" s="140">
        <f t="shared" si="50"/>
        <v>3.5432055762424248</v>
      </c>
      <c r="P65" s="235">
        <f t="shared" si="51"/>
        <v>35</v>
      </c>
      <c r="Q65" s="236">
        <f t="shared" si="52"/>
        <v>0</v>
      </c>
      <c r="R65" s="236">
        <f t="shared" si="53"/>
        <v>65</v>
      </c>
      <c r="T65">
        <v>512</v>
      </c>
      <c r="U65">
        <v>8015</v>
      </c>
      <c r="V65" t="s">
        <v>610</v>
      </c>
      <c r="W65">
        <v>1834.4970000000001</v>
      </c>
      <c r="X65">
        <v>1061.376</v>
      </c>
      <c r="Y65">
        <v>1.728</v>
      </c>
      <c r="Z65">
        <v>13.707000000000001</v>
      </c>
      <c r="AA65">
        <v>120.73387200000001</v>
      </c>
      <c r="AB65">
        <v>2.8560940000000001</v>
      </c>
      <c r="AC65">
        <v>42.416932000000003</v>
      </c>
      <c r="AD65" s="1">
        <v>212</v>
      </c>
      <c r="AE65">
        <v>0</v>
      </c>
      <c r="AF65">
        <v>65</v>
      </c>
      <c r="AG65">
        <v>91</v>
      </c>
      <c r="AH65">
        <v>15.194551000000001</v>
      </c>
      <c r="AI65">
        <v>861.5</v>
      </c>
      <c r="AJ65">
        <v>235.8</v>
      </c>
      <c r="AK65">
        <v>35</v>
      </c>
      <c r="AL65">
        <v>8799</v>
      </c>
      <c r="AM65" t="s">
        <v>611</v>
      </c>
      <c r="AN65" t="s">
        <v>612</v>
      </c>
      <c r="AO65">
        <v>1325.394</v>
      </c>
      <c r="AR65" t="s">
        <v>120</v>
      </c>
      <c r="AS65" t="s">
        <v>121</v>
      </c>
      <c r="AT65" t="s">
        <v>209</v>
      </c>
      <c r="AU65" t="s">
        <v>610</v>
      </c>
      <c r="AV65" t="s">
        <v>48</v>
      </c>
      <c r="AW65">
        <v>5</v>
      </c>
      <c r="BB65">
        <v>0.92239656050046293</v>
      </c>
      <c r="BC65" t="s">
        <v>68</v>
      </c>
      <c r="BF65" t="s">
        <v>120</v>
      </c>
      <c r="BG65" t="s">
        <v>121</v>
      </c>
      <c r="BH65" t="s">
        <v>610</v>
      </c>
      <c r="BI65">
        <v>8015</v>
      </c>
      <c r="BJ65">
        <v>5</v>
      </c>
      <c r="BK65" t="s">
        <v>209</v>
      </c>
      <c r="BL65" t="s">
        <v>277</v>
      </c>
      <c r="BM65">
        <v>0.92239656050046293</v>
      </c>
      <c r="BN65" t="s">
        <v>68</v>
      </c>
      <c r="BO65" t="s">
        <v>281</v>
      </c>
      <c r="BP65">
        <v>1785.9389999999999</v>
      </c>
    </row>
    <row r="66" spans="1:68" ht="16.5" x14ac:dyDescent="0.25">
      <c r="A66" s="112" t="str">
        <f t="shared" si="36"/>
        <v>부성여객</v>
      </c>
      <c r="B66" s="113" t="str">
        <f t="shared" si="37"/>
        <v>유정열</v>
      </c>
      <c r="C66" s="114" t="str">
        <f t="shared" si="38"/>
        <v>F</v>
      </c>
      <c r="D66" s="115">
        <f t="shared" si="39"/>
        <v>0.75201719022347591</v>
      </c>
      <c r="E66" s="116">
        <f t="shared" si="40"/>
        <v>101</v>
      </c>
      <c r="F66" s="117" t="str">
        <f t="shared" si="41"/>
        <v>33</v>
      </c>
      <c r="G66" s="118" t="str">
        <f t="shared" si="42"/>
        <v>70바2054</v>
      </c>
      <c r="H66" s="119">
        <f t="shared" si="43"/>
        <v>3</v>
      </c>
      <c r="I66" s="120">
        <f t="shared" si="44"/>
        <v>1010.1389999999999</v>
      </c>
      <c r="J66" s="121">
        <f t="shared" si="45"/>
        <v>3.4001577400090563E-2</v>
      </c>
      <c r="K66" s="121">
        <f t="shared" si="46"/>
        <v>0.31993898641808521</v>
      </c>
      <c r="L66" s="121">
        <f t="shared" si="47"/>
        <v>0.20888214394256635</v>
      </c>
      <c r="M66" s="122">
        <f t="shared" si="48"/>
        <v>18.917000000000002</v>
      </c>
      <c r="N66" s="123">
        <f t="shared" si="49"/>
        <v>0</v>
      </c>
      <c r="O66" s="123">
        <f t="shared" si="50"/>
        <v>13.687107524357419</v>
      </c>
      <c r="P66" s="237">
        <f t="shared" si="51"/>
        <v>31</v>
      </c>
      <c r="Q66" s="238">
        <f t="shared" si="52"/>
        <v>0</v>
      </c>
      <c r="R66" s="238">
        <f t="shared" si="53"/>
        <v>158</v>
      </c>
      <c r="T66">
        <v>512</v>
      </c>
      <c r="U66">
        <v>101</v>
      </c>
      <c r="V66" t="s">
        <v>396</v>
      </c>
      <c r="W66">
        <v>1154.3710000000001</v>
      </c>
      <c r="X66">
        <v>667.21500000000003</v>
      </c>
      <c r="Y66">
        <v>1.73</v>
      </c>
      <c r="Z66">
        <v>18.917000000000002</v>
      </c>
      <c r="AA66">
        <v>64.040823000000003</v>
      </c>
      <c r="AB66">
        <v>2.177489</v>
      </c>
      <c r="AC66">
        <v>20.489156000000001</v>
      </c>
      <c r="AD66" s="1">
        <v>211</v>
      </c>
      <c r="AE66">
        <v>0</v>
      </c>
      <c r="AF66">
        <v>158</v>
      </c>
      <c r="AG66">
        <v>103</v>
      </c>
      <c r="AH66">
        <v>18.025549000000002</v>
      </c>
      <c r="AI66">
        <v>1297.3</v>
      </c>
      <c r="AJ66">
        <v>48</v>
      </c>
      <c r="AK66">
        <v>31</v>
      </c>
      <c r="AL66">
        <v>8120</v>
      </c>
      <c r="AM66" t="s">
        <v>397</v>
      </c>
      <c r="AN66" t="s">
        <v>613</v>
      </c>
      <c r="AO66">
        <v>776.89099999999996</v>
      </c>
      <c r="AR66" t="s">
        <v>120</v>
      </c>
      <c r="AS66" t="s">
        <v>121</v>
      </c>
      <c r="AT66" t="s">
        <v>211</v>
      </c>
      <c r="AU66" t="s">
        <v>396</v>
      </c>
      <c r="AV66" t="s">
        <v>197</v>
      </c>
      <c r="AW66">
        <v>3</v>
      </c>
      <c r="BB66">
        <v>0.75201719022347591</v>
      </c>
      <c r="BC66" t="s">
        <v>70</v>
      </c>
      <c r="BF66" t="s">
        <v>120</v>
      </c>
      <c r="BG66" t="s">
        <v>121</v>
      </c>
      <c r="BH66" t="s">
        <v>396</v>
      </c>
      <c r="BI66">
        <v>101</v>
      </c>
      <c r="BJ66">
        <v>3</v>
      </c>
      <c r="BK66" t="s">
        <v>211</v>
      </c>
      <c r="BL66" t="s">
        <v>277</v>
      </c>
      <c r="BM66">
        <v>0.75201719022347591</v>
      </c>
      <c r="BN66" t="s">
        <v>70</v>
      </c>
      <c r="BO66" t="s">
        <v>189</v>
      </c>
      <c r="BP66">
        <v>1010.1389999999999</v>
      </c>
    </row>
    <row r="67" spans="1:68" ht="16.5" x14ac:dyDescent="0.25">
      <c r="A67" s="129" t="str">
        <f t="shared" si="36"/>
        <v>부성여객</v>
      </c>
      <c r="B67" s="130" t="str">
        <f t="shared" si="37"/>
        <v>윤두호</v>
      </c>
      <c r="C67" s="131" t="str">
        <f t="shared" si="38"/>
        <v>C</v>
      </c>
      <c r="D67" s="132">
        <f t="shared" si="39"/>
        <v>0.85906521873231001</v>
      </c>
      <c r="E67" s="133">
        <f t="shared" si="40"/>
        <v>7571</v>
      </c>
      <c r="F67" s="134" t="str">
        <f t="shared" si="41"/>
        <v>790</v>
      </c>
      <c r="G67" s="135" t="str">
        <f t="shared" si="42"/>
        <v>70바2078</v>
      </c>
      <c r="H67" s="136">
        <f t="shared" si="43"/>
        <v>3</v>
      </c>
      <c r="I67" s="137">
        <f t="shared" si="44"/>
        <v>3623.1730000000002</v>
      </c>
      <c r="J67" s="138">
        <f t="shared" si="45"/>
        <v>2.048847930585096E-2</v>
      </c>
      <c r="K67" s="138">
        <f t="shared" si="46"/>
        <v>0.28492382048254472</v>
      </c>
      <c r="L67" s="138">
        <f t="shared" si="47"/>
        <v>0.23680900691189738</v>
      </c>
      <c r="M67" s="139">
        <f t="shared" si="48"/>
        <v>10.837</v>
      </c>
      <c r="N67" s="140">
        <f t="shared" si="49"/>
        <v>0.138000586778495</v>
      </c>
      <c r="O67" s="140">
        <f t="shared" si="50"/>
        <v>9.10803872738067</v>
      </c>
      <c r="P67" s="235">
        <f t="shared" si="51"/>
        <v>14</v>
      </c>
      <c r="Q67" s="236">
        <f t="shared" si="52"/>
        <v>5</v>
      </c>
      <c r="R67" s="236">
        <f t="shared" si="53"/>
        <v>330</v>
      </c>
      <c r="T67">
        <v>512</v>
      </c>
      <c r="U67">
        <v>7571</v>
      </c>
      <c r="V67" t="s">
        <v>398</v>
      </c>
      <c r="W67">
        <v>3623.1729999999998</v>
      </c>
      <c r="X67">
        <v>1769.4849999999999</v>
      </c>
      <c r="Y67">
        <v>2.048</v>
      </c>
      <c r="Z67">
        <v>10.837</v>
      </c>
      <c r="AA67">
        <v>139.386089</v>
      </c>
      <c r="AB67">
        <v>2.8558089999999998</v>
      </c>
      <c r="AC67">
        <v>39.714416999999997</v>
      </c>
      <c r="AD67" s="1">
        <v>858</v>
      </c>
      <c r="AE67">
        <v>5</v>
      </c>
      <c r="AF67">
        <v>330</v>
      </c>
      <c r="AG67">
        <v>107</v>
      </c>
      <c r="AH67">
        <v>25.993791000000002</v>
      </c>
      <c r="AI67">
        <v>16700.5</v>
      </c>
      <c r="AJ67">
        <v>4984.6000000000004</v>
      </c>
      <c r="AK67">
        <v>14</v>
      </c>
      <c r="AL67">
        <v>3508</v>
      </c>
      <c r="AM67" t="s">
        <v>399</v>
      </c>
      <c r="AN67" t="s">
        <v>614</v>
      </c>
      <c r="AO67">
        <v>3184.701</v>
      </c>
      <c r="AR67" t="s">
        <v>120</v>
      </c>
      <c r="AS67" t="s">
        <v>123</v>
      </c>
      <c r="AT67" t="s">
        <v>275</v>
      </c>
      <c r="AU67" t="s">
        <v>398</v>
      </c>
      <c r="AV67" t="s">
        <v>48</v>
      </c>
      <c r="AW67">
        <v>3</v>
      </c>
      <c r="BB67">
        <v>0.85906521873231001</v>
      </c>
      <c r="BC67" t="s">
        <v>69</v>
      </c>
      <c r="BF67" t="s">
        <v>120</v>
      </c>
      <c r="BG67" t="s">
        <v>123</v>
      </c>
      <c r="BH67" t="s">
        <v>398</v>
      </c>
      <c r="BI67">
        <v>7571</v>
      </c>
      <c r="BJ67">
        <v>3</v>
      </c>
      <c r="BK67" t="s">
        <v>275</v>
      </c>
      <c r="BL67" t="s">
        <v>276</v>
      </c>
      <c r="BM67">
        <v>0.85906521873231001</v>
      </c>
      <c r="BN67" t="s">
        <v>69</v>
      </c>
      <c r="BO67" t="s">
        <v>178</v>
      </c>
      <c r="BP67">
        <v>3623.1730000000002</v>
      </c>
    </row>
    <row r="68" spans="1:68" ht="16.5" x14ac:dyDescent="0.25">
      <c r="A68" s="112" t="str">
        <f t="shared" si="36"/>
        <v>부성여객</v>
      </c>
      <c r="B68" s="113" t="str">
        <f t="shared" si="37"/>
        <v>윤병선</v>
      </c>
      <c r="C68" s="114" t="str">
        <f t="shared" si="38"/>
        <v>C</v>
      </c>
      <c r="D68" s="115">
        <f t="shared" si="39"/>
        <v>0.88455853304774212</v>
      </c>
      <c r="E68" s="116">
        <f t="shared" si="40"/>
        <v>2741</v>
      </c>
      <c r="F68" s="117" t="str">
        <f t="shared" si="41"/>
        <v>790</v>
      </c>
      <c r="G68" s="118" t="str">
        <f t="shared" si="42"/>
        <v>70바2024</v>
      </c>
      <c r="H68" s="119">
        <f t="shared" si="43"/>
        <v>7</v>
      </c>
      <c r="I68" s="120">
        <f t="shared" si="44"/>
        <v>762.67</v>
      </c>
      <c r="J68" s="121">
        <f t="shared" si="45"/>
        <v>0.10167183070582524</v>
      </c>
      <c r="K68" s="121">
        <f t="shared" si="46"/>
        <v>0.29868275374650055</v>
      </c>
      <c r="L68" s="121">
        <f t="shared" si="47"/>
        <v>0.24125768681080942</v>
      </c>
      <c r="M68" s="122">
        <f t="shared" si="48"/>
        <v>16.3</v>
      </c>
      <c r="N68" s="123">
        <f t="shared" si="49"/>
        <v>0.21194029218088678</v>
      </c>
      <c r="O68" s="123">
        <f t="shared" si="50"/>
        <v>9.1134325637781313</v>
      </c>
      <c r="P68" s="237">
        <f t="shared" si="51"/>
        <v>8</v>
      </c>
      <c r="Q68" s="238">
        <f t="shared" si="52"/>
        <v>2</v>
      </c>
      <c r="R68" s="238">
        <f t="shared" si="53"/>
        <v>86</v>
      </c>
      <c r="T68">
        <v>512</v>
      </c>
      <c r="U68">
        <v>2741</v>
      </c>
      <c r="V68" t="s">
        <v>400</v>
      </c>
      <c r="W68">
        <v>943.66200000000003</v>
      </c>
      <c r="X68">
        <v>511.34699999999998</v>
      </c>
      <c r="Y68">
        <v>1.845</v>
      </c>
      <c r="Z68">
        <v>16.3</v>
      </c>
      <c r="AA68">
        <v>53.991650999999997</v>
      </c>
      <c r="AB68">
        <v>5.4894299999999996</v>
      </c>
      <c r="AC68">
        <v>16.126374999999999</v>
      </c>
      <c r="AD68" s="1">
        <v>184</v>
      </c>
      <c r="AE68">
        <v>2</v>
      </c>
      <c r="AF68">
        <v>86</v>
      </c>
      <c r="AG68">
        <v>107</v>
      </c>
      <c r="AH68">
        <v>17.477924000000002</v>
      </c>
      <c r="AI68">
        <v>3045.7</v>
      </c>
      <c r="AJ68">
        <v>1061.5999999999999</v>
      </c>
      <c r="AK68">
        <v>8</v>
      </c>
      <c r="AL68">
        <v>2226</v>
      </c>
      <c r="AM68" t="s">
        <v>401</v>
      </c>
      <c r="AN68" t="s">
        <v>615</v>
      </c>
      <c r="AO68">
        <v>209.857</v>
      </c>
      <c r="AR68" t="s">
        <v>120</v>
      </c>
      <c r="AS68" t="s">
        <v>123</v>
      </c>
      <c r="AT68" t="s">
        <v>270</v>
      </c>
      <c r="AU68" t="s">
        <v>400</v>
      </c>
      <c r="AV68" t="s">
        <v>48</v>
      </c>
      <c r="AW68">
        <v>7</v>
      </c>
      <c r="BB68">
        <v>0.88455853304774212</v>
      </c>
      <c r="BC68" t="s">
        <v>69</v>
      </c>
      <c r="BF68" t="s">
        <v>120</v>
      </c>
      <c r="BG68" t="s">
        <v>123</v>
      </c>
      <c r="BH68" t="s">
        <v>400</v>
      </c>
      <c r="BI68">
        <v>2741</v>
      </c>
      <c r="BJ68">
        <v>7</v>
      </c>
      <c r="BK68" t="s">
        <v>270</v>
      </c>
      <c r="BL68" t="s">
        <v>231</v>
      </c>
      <c r="BM68">
        <v>0.88455853304774212</v>
      </c>
      <c r="BN68" t="s">
        <v>69</v>
      </c>
      <c r="BO68" t="s">
        <v>178</v>
      </c>
      <c r="BP68">
        <v>762.67</v>
      </c>
    </row>
    <row r="69" spans="1:68" ht="16.5" x14ac:dyDescent="0.25">
      <c r="A69" s="129" t="str">
        <f t="shared" si="36"/>
        <v>부성여객</v>
      </c>
      <c r="B69" s="130" t="str">
        <f t="shared" si="37"/>
        <v>윤상석</v>
      </c>
      <c r="C69" s="131" t="str">
        <f t="shared" si="38"/>
        <v>S</v>
      </c>
      <c r="D69" s="132">
        <f t="shared" si="39"/>
        <v>1.0266666666666666</v>
      </c>
      <c r="E69" s="133">
        <f t="shared" si="40"/>
        <v>3810</v>
      </c>
      <c r="F69" s="134" t="str">
        <f t="shared" si="41"/>
        <v>36</v>
      </c>
      <c r="G69" s="135" t="str">
        <f t="shared" si="42"/>
        <v>70바2098</v>
      </c>
      <c r="H69" s="136">
        <f t="shared" si="43"/>
        <v>1</v>
      </c>
      <c r="I69" s="137">
        <f t="shared" si="44"/>
        <v>420.67</v>
      </c>
      <c r="J69" s="138">
        <f t="shared" si="45"/>
        <v>2.4336847787502933E-2</v>
      </c>
      <c r="K69" s="138">
        <f t="shared" si="46"/>
        <v>0.35416365689322943</v>
      </c>
      <c r="L69" s="138">
        <f t="shared" si="47"/>
        <v>0.19968146052725413</v>
      </c>
      <c r="M69" s="139">
        <f t="shared" si="48"/>
        <v>19.396000000000001</v>
      </c>
      <c r="N69" s="140">
        <f t="shared" si="49"/>
        <v>0</v>
      </c>
      <c r="O69" s="140">
        <f t="shared" si="50"/>
        <v>17.828701832790546</v>
      </c>
      <c r="P69" s="235">
        <f t="shared" si="51"/>
        <v>9</v>
      </c>
      <c r="Q69" s="236">
        <f t="shared" si="52"/>
        <v>0</v>
      </c>
      <c r="R69" s="236">
        <f t="shared" si="53"/>
        <v>75</v>
      </c>
      <c r="T69">
        <v>512</v>
      </c>
      <c r="U69">
        <v>3810</v>
      </c>
      <c r="V69" t="s">
        <v>402</v>
      </c>
      <c r="W69">
        <v>420.67</v>
      </c>
      <c r="X69">
        <v>227.583</v>
      </c>
      <c r="Y69">
        <v>1.8480000000000001</v>
      </c>
      <c r="Z69">
        <v>19.396000000000001</v>
      </c>
      <c r="AA69">
        <v>20.807213999999998</v>
      </c>
      <c r="AB69">
        <v>0.506382</v>
      </c>
      <c r="AC69">
        <v>7.3691589999999998</v>
      </c>
      <c r="AD69" s="1">
        <v>84</v>
      </c>
      <c r="AE69">
        <v>0</v>
      </c>
      <c r="AF69">
        <v>75</v>
      </c>
      <c r="AG69">
        <v>92</v>
      </c>
      <c r="AH69">
        <v>20.217507000000001</v>
      </c>
      <c r="AI69">
        <v>1034.5999999999999</v>
      </c>
      <c r="AJ69">
        <v>34.1</v>
      </c>
      <c r="AK69">
        <v>9</v>
      </c>
      <c r="AL69">
        <v>5557</v>
      </c>
      <c r="AM69" t="s">
        <v>403</v>
      </c>
      <c r="AN69" t="s">
        <v>616</v>
      </c>
      <c r="AO69">
        <v>420.67</v>
      </c>
      <c r="AR69" t="s">
        <v>120</v>
      </c>
      <c r="AS69" t="s">
        <v>122</v>
      </c>
      <c r="AT69" t="s">
        <v>254</v>
      </c>
      <c r="AU69" t="s">
        <v>402</v>
      </c>
      <c r="AV69" t="s">
        <v>48</v>
      </c>
      <c r="AW69">
        <v>1</v>
      </c>
      <c r="BB69">
        <v>1.0266666666666666</v>
      </c>
      <c r="BC69" t="s">
        <v>71</v>
      </c>
      <c r="BF69" t="s">
        <v>120</v>
      </c>
      <c r="BG69" t="s">
        <v>122</v>
      </c>
      <c r="BH69" t="s">
        <v>402</v>
      </c>
      <c r="BI69">
        <v>3810</v>
      </c>
      <c r="BJ69">
        <v>1</v>
      </c>
      <c r="BK69" t="s">
        <v>254</v>
      </c>
      <c r="BL69" t="s">
        <v>176</v>
      </c>
      <c r="BM69">
        <v>1.0266666666666666</v>
      </c>
      <c r="BN69" t="s">
        <v>71</v>
      </c>
      <c r="BO69" t="s">
        <v>177</v>
      </c>
      <c r="BP69">
        <v>420.67</v>
      </c>
    </row>
    <row r="70" spans="1:68" ht="16.5" x14ac:dyDescent="0.25">
      <c r="A70" s="112" t="str">
        <f t="shared" si="36"/>
        <v>부성여객</v>
      </c>
      <c r="B70" s="113" t="str">
        <f t="shared" si="37"/>
        <v>윤종권</v>
      </c>
      <c r="C70" s="114" t="str">
        <f t="shared" si="38"/>
        <v>C</v>
      </c>
      <c r="D70" s="115">
        <f t="shared" si="39"/>
        <v>0.85625000000000007</v>
      </c>
      <c r="E70" s="116">
        <f t="shared" si="40"/>
        <v>246</v>
      </c>
      <c r="F70" s="117" t="str">
        <f t="shared" si="41"/>
        <v>790</v>
      </c>
      <c r="G70" s="118" t="str">
        <f t="shared" si="42"/>
        <v>70바2123</v>
      </c>
      <c r="H70" s="119">
        <f t="shared" si="43"/>
        <v>2</v>
      </c>
      <c r="I70" s="120">
        <f t="shared" si="44"/>
        <v>3855.2090000000003</v>
      </c>
      <c r="J70" s="121">
        <f t="shared" si="45"/>
        <v>1.0092380970354912E-2</v>
      </c>
      <c r="K70" s="121">
        <f t="shared" si="46"/>
        <v>0.24567726598283357</v>
      </c>
      <c r="L70" s="121">
        <f t="shared" si="47"/>
        <v>0.18805724929569317</v>
      </c>
      <c r="M70" s="122">
        <f t="shared" si="48"/>
        <v>9.7650000000000006</v>
      </c>
      <c r="N70" s="123">
        <f t="shared" si="49"/>
        <v>0</v>
      </c>
      <c r="O70" s="123">
        <f t="shared" si="50"/>
        <v>1.9972976821749484</v>
      </c>
      <c r="P70" s="237">
        <f t="shared" si="51"/>
        <v>1</v>
      </c>
      <c r="Q70" s="238">
        <f t="shared" si="52"/>
        <v>0</v>
      </c>
      <c r="R70" s="238">
        <f t="shared" si="53"/>
        <v>77</v>
      </c>
      <c r="T70">
        <v>512</v>
      </c>
      <c r="U70">
        <v>246</v>
      </c>
      <c r="V70" t="s">
        <v>404</v>
      </c>
      <c r="W70">
        <v>3855.2089999999998</v>
      </c>
      <c r="X70">
        <v>1860.8430000000001</v>
      </c>
      <c r="Y70">
        <v>2.0720000000000001</v>
      </c>
      <c r="Z70">
        <v>9.7650000000000006</v>
      </c>
      <c r="AA70">
        <v>145.18358000000001</v>
      </c>
      <c r="AB70">
        <v>1.4652480000000001</v>
      </c>
      <c r="AC70">
        <v>35.668304999999997</v>
      </c>
      <c r="AD70" s="1">
        <v>725</v>
      </c>
      <c r="AE70">
        <v>0</v>
      </c>
      <c r="AF70">
        <v>77</v>
      </c>
      <c r="AG70">
        <v>107</v>
      </c>
      <c r="AH70">
        <v>26.554029</v>
      </c>
      <c r="AI70">
        <v>14301.6</v>
      </c>
      <c r="AJ70">
        <v>3328.7</v>
      </c>
      <c r="AK70">
        <v>1</v>
      </c>
      <c r="AL70">
        <v>174</v>
      </c>
      <c r="AM70" t="s">
        <v>405</v>
      </c>
      <c r="AN70" t="s">
        <v>617</v>
      </c>
      <c r="AO70">
        <v>3733.6640000000002</v>
      </c>
      <c r="AR70" t="s">
        <v>120</v>
      </c>
      <c r="AS70" t="s">
        <v>123</v>
      </c>
      <c r="AT70" t="s">
        <v>276</v>
      </c>
      <c r="AU70" t="s">
        <v>404</v>
      </c>
      <c r="AV70" t="s">
        <v>48</v>
      </c>
      <c r="AW70">
        <v>2</v>
      </c>
      <c r="BB70">
        <v>0.85625000000000007</v>
      </c>
      <c r="BC70" t="s">
        <v>69</v>
      </c>
      <c r="BF70" t="s">
        <v>120</v>
      </c>
      <c r="BG70" t="s">
        <v>123</v>
      </c>
      <c r="BH70" t="s">
        <v>404</v>
      </c>
      <c r="BI70">
        <v>246</v>
      </c>
      <c r="BJ70">
        <v>2</v>
      </c>
      <c r="BK70" t="s">
        <v>276</v>
      </c>
      <c r="BL70" t="s">
        <v>277</v>
      </c>
      <c r="BM70">
        <v>0.85625000000000007</v>
      </c>
      <c r="BN70" t="s">
        <v>69</v>
      </c>
      <c r="BO70" t="s">
        <v>178</v>
      </c>
      <c r="BP70">
        <v>3855.2090000000003</v>
      </c>
    </row>
    <row r="71" spans="1:68" ht="16.5" x14ac:dyDescent="0.25">
      <c r="A71" s="129" t="str">
        <f t="shared" si="36"/>
        <v>부성여객</v>
      </c>
      <c r="B71" s="130" t="str">
        <f t="shared" si="37"/>
        <v>이광진</v>
      </c>
      <c r="C71" s="131" t="str">
        <f t="shared" si="38"/>
        <v>D</v>
      </c>
      <c r="D71" s="132">
        <f t="shared" si="39"/>
        <v>0.84913603742522969</v>
      </c>
      <c r="E71" s="133">
        <f t="shared" si="40"/>
        <v>1145</v>
      </c>
      <c r="F71" s="134" t="str">
        <f t="shared" si="41"/>
        <v>790</v>
      </c>
      <c r="G71" s="135" t="str">
        <f t="shared" si="42"/>
        <v>70바2065</v>
      </c>
      <c r="H71" s="136">
        <f t="shared" si="43"/>
        <v>8</v>
      </c>
      <c r="I71" s="137">
        <f t="shared" si="44"/>
        <v>1061.0809999999999</v>
      </c>
      <c r="J71" s="138">
        <f t="shared" si="45"/>
        <v>1.9758823536251253E-2</v>
      </c>
      <c r="K71" s="138">
        <f t="shared" si="46"/>
        <v>0.32991313906870734</v>
      </c>
      <c r="L71" s="138">
        <f t="shared" si="47"/>
        <v>0.18565971872081397</v>
      </c>
      <c r="M71" s="139">
        <f t="shared" si="48"/>
        <v>14.936</v>
      </c>
      <c r="N71" s="140">
        <f t="shared" si="49"/>
        <v>0</v>
      </c>
      <c r="O71" s="140">
        <f t="shared" si="50"/>
        <v>14.641909998171927</v>
      </c>
      <c r="P71" s="235">
        <f t="shared" si="51"/>
        <v>9</v>
      </c>
      <c r="Q71" s="236">
        <f t="shared" si="52"/>
        <v>0</v>
      </c>
      <c r="R71" s="236">
        <f t="shared" si="53"/>
        <v>169</v>
      </c>
      <c r="T71">
        <v>512</v>
      </c>
      <c r="U71">
        <v>1145</v>
      </c>
      <c r="V71" t="s">
        <v>406</v>
      </c>
      <c r="W71">
        <v>1154.221</v>
      </c>
      <c r="X71">
        <v>621.31299999999999</v>
      </c>
      <c r="Y71">
        <v>1.8580000000000001</v>
      </c>
      <c r="Z71">
        <v>14.936</v>
      </c>
      <c r="AA71">
        <v>62.784153000000003</v>
      </c>
      <c r="AB71">
        <v>1.2405409999999999</v>
      </c>
      <c r="AC71">
        <v>20.713317</v>
      </c>
      <c r="AD71" s="1">
        <v>197</v>
      </c>
      <c r="AE71">
        <v>0</v>
      </c>
      <c r="AF71">
        <v>169</v>
      </c>
      <c r="AG71">
        <v>96</v>
      </c>
      <c r="AH71">
        <v>18.383953999999999</v>
      </c>
      <c r="AI71">
        <v>2603.1999999999998</v>
      </c>
      <c r="AJ71">
        <v>532.70000000000005</v>
      </c>
      <c r="AK71">
        <v>9</v>
      </c>
      <c r="AL71">
        <v>2566</v>
      </c>
      <c r="AM71" t="s">
        <v>407</v>
      </c>
      <c r="AN71" t="s">
        <v>618</v>
      </c>
      <c r="AO71">
        <v>327.286</v>
      </c>
      <c r="AR71" t="s">
        <v>120</v>
      </c>
      <c r="AS71" t="s">
        <v>123</v>
      </c>
      <c r="AT71" t="s">
        <v>274</v>
      </c>
      <c r="AU71" t="s">
        <v>406</v>
      </c>
      <c r="AV71" t="s">
        <v>48</v>
      </c>
      <c r="AW71">
        <v>8</v>
      </c>
      <c r="BB71">
        <v>0.84913603742522969</v>
      </c>
      <c r="BC71" t="s">
        <v>67</v>
      </c>
      <c r="BF71" t="s">
        <v>120</v>
      </c>
      <c r="BG71" t="s">
        <v>123</v>
      </c>
      <c r="BH71" t="s">
        <v>406</v>
      </c>
      <c r="BI71">
        <v>1145</v>
      </c>
      <c r="BJ71">
        <v>8</v>
      </c>
      <c r="BK71" t="s">
        <v>274</v>
      </c>
      <c r="BL71" t="s">
        <v>220</v>
      </c>
      <c r="BM71">
        <v>0.84913603742522969</v>
      </c>
      <c r="BN71" t="s">
        <v>67</v>
      </c>
      <c r="BO71" t="s">
        <v>180</v>
      </c>
      <c r="BP71">
        <v>1061.0809999999999</v>
      </c>
    </row>
    <row r="72" spans="1:68" ht="16.5" x14ac:dyDescent="0.25">
      <c r="A72" s="112" t="str">
        <f t="shared" si="36"/>
        <v>부성여객</v>
      </c>
      <c r="B72" s="113" t="str">
        <f t="shared" si="37"/>
        <v>이길용</v>
      </c>
      <c r="C72" s="114" t="str">
        <f t="shared" si="38"/>
        <v>S</v>
      </c>
      <c r="D72" s="115">
        <f t="shared" si="39"/>
        <v>1.0499999999999998</v>
      </c>
      <c r="E72" s="116">
        <f t="shared" si="40"/>
        <v>3027</v>
      </c>
      <c r="F72" s="117" t="str">
        <f t="shared" si="41"/>
        <v>36</v>
      </c>
      <c r="G72" s="118" t="str">
        <f t="shared" si="42"/>
        <v>70바2044</v>
      </c>
      <c r="H72" s="119">
        <f t="shared" si="43"/>
        <v>1</v>
      </c>
      <c r="I72" s="120">
        <f t="shared" si="44"/>
        <v>696.47699999999998</v>
      </c>
      <c r="J72" s="121">
        <f t="shared" si="45"/>
        <v>1.6437669679438056E-2</v>
      </c>
      <c r="K72" s="121">
        <f t="shared" si="46"/>
        <v>0.29164570883183955</v>
      </c>
      <c r="L72" s="121">
        <f t="shared" si="47"/>
        <v>0.21106224613303814</v>
      </c>
      <c r="M72" s="122">
        <f t="shared" si="48"/>
        <v>18.93</v>
      </c>
      <c r="N72" s="123">
        <f t="shared" si="49"/>
        <v>0.13881813020307704</v>
      </c>
      <c r="O72" s="123">
        <f t="shared" si="50"/>
        <v>24.570809045944639</v>
      </c>
      <c r="P72" s="237">
        <f t="shared" si="51"/>
        <v>15</v>
      </c>
      <c r="Q72" s="238">
        <f t="shared" si="52"/>
        <v>1</v>
      </c>
      <c r="R72" s="238">
        <f t="shared" si="53"/>
        <v>177</v>
      </c>
      <c r="T72">
        <v>512</v>
      </c>
      <c r="U72">
        <v>3027</v>
      </c>
      <c r="V72" t="s">
        <v>408</v>
      </c>
      <c r="W72">
        <v>720.36699999999996</v>
      </c>
      <c r="X72">
        <v>378.017</v>
      </c>
      <c r="Y72">
        <v>1.9059999999999999</v>
      </c>
      <c r="Z72">
        <v>18.93</v>
      </c>
      <c r="AA72">
        <v>32.901378999999999</v>
      </c>
      <c r="AB72">
        <v>0.54082200000000002</v>
      </c>
      <c r="AC72">
        <v>9.5955460000000006</v>
      </c>
      <c r="AD72" s="1">
        <v>147</v>
      </c>
      <c r="AE72">
        <v>1</v>
      </c>
      <c r="AF72">
        <v>177</v>
      </c>
      <c r="AG72">
        <v>93</v>
      </c>
      <c r="AH72">
        <v>21.894735000000001</v>
      </c>
      <c r="AI72">
        <v>3253.9</v>
      </c>
      <c r="AJ72">
        <v>1205</v>
      </c>
      <c r="AK72">
        <v>15</v>
      </c>
      <c r="AL72">
        <v>3931</v>
      </c>
      <c r="AM72" t="s">
        <v>409</v>
      </c>
      <c r="AN72" t="s">
        <v>619</v>
      </c>
      <c r="AO72">
        <v>696.47699999999998</v>
      </c>
      <c r="AR72" t="s">
        <v>120</v>
      </c>
      <c r="AS72" t="s">
        <v>122</v>
      </c>
      <c r="AT72" t="s">
        <v>236</v>
      </c>
      <c r="AU72" t="s">
        <v>408</v>
      </c>
      <c r="AV72" t="s">
        <v>48</v>
      </c>
      <c r="AW72">
        <v>1</v>
      </c>
      <c r="BB72">
        <v>1.0499999999999998</v>
      </c>
      <c r="BC72" t="s">
        <v>71</v>
      </c>
      <c r="BF72" t="s">
        <v>120</v>
      </c>
      <c r="BG72" t="s">
        <v>122</v>
      </c>
      <c r="BH72" t="s">
        <v>408</v>
      </c>
      <c r="BI72">
        <v>3027</v>
      </c>
      <c r="BJ72">
        <v>1</v>
      </c>
      <c r="BK72" t="s">
        <v>236</v>
      </c>
      <c r="BL72" t="s">
        <v>176</v>
      </c>
      <c r="BM72">
        <v>1.0499999999999998</v>
      </c>
      <c r="BN72" t="s">
        <v>71</v>
      </c>
      <c r="BO72" t="s">
        <v>177</v>
      </c>
      <c r="BP72">
        <v>696.47699999999998</v>
      </c>
    </row>
    <row r="73" spans="1:68" ht="16.5" x14ac:dyDescent="0.25">
      <c r="A73" s="129" t="str">
        <f t="shared" si="36"/>
        <v>부성여객</v>
      </c>
      <c r="B73" s="130" t="str">
        <f t="shared" si="37"/>
        <v>이상권</v>
      </c>
      <c r="C73" s="131" t="str">
        <f t="shared" si="38"/>
        <v>F</v>
      </c>
      <c r="D73" s="132">
        <f t="shared" si="39"/>
        <v>0.75636363636363624</v>
      </c>
      <c r="E73" s="133">
        <f t="shared" si="40"/>
        <v>7247</v>
      </c>
      <c r="F73" s="134" t="str">
        <f t="shared" si="41"/>
        <v>36</v>
      </c>
      <c r="G73" s="135" t="str">
        <f t="shared" si="42"/>
        <v>70바2130</v>
      </c>
      <c r="H73" s="136">
        <f t="shared" si="43"/>
        <v>1</v>
      </c>
      <c r="I73" s="137">
        <f t="shared" si="44"/>
        <v>751.18899999999996</v>
      </c>
      <c r="J73" s="138">
        <f t="shared" si="45"/>
        <v>0.12732422838464511</v>
      </c>
      <c r="K73" s="138">
        <f t="shared" si="46"/>
        <v>0.2621382628828659</v>
      </c>
      <c r="L73" s="138">
        <f t="shared" si="47"/>
        <v>0.17172775426690221</v>
      </c>
      <c r="M73" s="139">
        <f t="shared" si="48"/>
        <v>20.318000000000001</v>
      </c>
      <c r="N73" s="140">
        <f t="shared" si="49"/>
        <v>0</v>
      </c>
      <c r="O73" s="140">
        <f t="shared" si="50"/>
        <v>25.593723709417478</v>
      </c>
      <c r="P73" s="235">
        <f t="shared" si="51"/>
        <v>10</v>
      </c>
      <c r="Q73" s="236">
        <f t="shared" si="52"/>
        <v>0</v>
      </c>
      <c r="R73" s="236">
        <f t="shared" si="53"/>
        <v>202</v>
      </c>
      <c r="T73">
        <v>512</v>
      </c>
      <c r="U73">
        <v>7247</v>
      </c>
      <c r="V73" t="s">
        <v>410</v>
      </c>
      <c r="W73">
        <v>789.25599999999997</v>
      </c>
      <c r="X73">
        <v>474.322</v>
      </c>
      <c r="Y73">
        <v>1.6639999999999999</v>
      </c>
      <c r="Z73">
        <v>20.318000000000001</v>
      </c>
      <c r="AA73">
        <v>48.474151999999997</v>
      </c>
      <c r="AB73">
        <v>6.1719340000000003</v>
      </c>
      <c r="AC73">
        <v>12.70693</v>
      </c>
      <c r="AD73" s="1">
        <v>129</v>
      </c>
      <c r="AE73">
        <v>0</v>
      </c>
      <c r="AF73">
        <v>202</v>
      </c>
      <c r="AG73">
        <v>91</v>
      </c>
      <c r="AH73">
        <v>16.281997</v>
      </c>
      <c r="AI73">
        <v>491.2</v>
      </c>
      <c r="AJ73">
        <v>32.5</v>
      </c>
      <c r="AK73">
        <v>10</v>
      </c>
      <c r="AL73">
        <v>3911</v>
      </c>
      <c r="AM73" t="s">
        <v>411</v>
      </c>
      <c r="AN73" t="s">
        <v>620</v>
      </c>
      <c r="AO73">
        <v>751.18899999999996</v>
      </c>
      <c r="AR73" t="s">
        <v>120</v>
      </c>
      <c r="AS73" t="s">
        <v>122</v>
      </c>
      <c r="AT73" t="s">
        <v>265</v>
      </c>
      <c r="AU73" t="s">
        <v>410</v>
      </c>
      <c r="AV73" t="s">
        <v>197</v>
      </c>
      <c r="AW73">
        <v>1</v>
      </c>
      <c r="BB73">
        <v>0.75636363636363624</v>
      </c>
      <c r="BC73" t="s">
        <v>70</v>
      </c>
      <c r="BF73" t="s">
        <v>120</v>
      </c>
      <c r="BG73" t="s">
        <v>122</v>
      </c>
      <c r="BH73" t="s">
        <v>410</v>
      </c>
      <c r="BI73">
        <v>7247</v>
      </c>
      <c r="BJ73">
        <v>1</v>
      </c>
      <c r="BK73" t="s">
        <v>265</v>
      </c>
      <c r="BL73" t="s">
        <v>176</v>
      </c>
      <c r="BM73">
        <v>0.75636363636363624</v>
      </c>
      <c r="BN73" t="s">
        <v>70</v>
      </c>
      <c r="BO73" t="s">
        <v>189</v>
      </c>
      <c r="BP73">
        <v>751.18899999999996</v>
      </c>
    </row>
    <row r="74" spans="1:68" ht="16.5" x14ac:dyDescent="0.25">
      <c r="A74" s="112" t="str">
        <f t="shared" si="36"/>
        <v>부성여객</v>
      </c>
      <c r="B74" s="113" t="str">
        <f t="shared" si="37"/>
        <v>이상근</v>
      </c>
      <c r="C74" s="114" t="str">
        <f t="shared" si="38"/>
        <v>D</v>
      </c>
      <c r="D74" s="115">
        <f t="shared" si="39"/>
        <v>0.8187471998994551</v>
      </c>
      <c r="E74" s="116">
        <f t="shared" si="40"/>
        <v>2459</v>
      </c>
      <c r="F74" s="117" t="str">
        <f t="shared" si="41"/>
        <v>36</v>
      </c>
      <c r="G74" s="118" t="str">
        <f t="shared" si="42"/>
        <v>70바2136</v>
      </c>
      <c r="H74" s="119">
        <f t="shared" si="43"/>
        <v>3</v>
      </c>
      <c r="I74" s="120">
        <f t="shared" si="44"/>
        <v>811.57799999999997</v>
      </c>
      <c r="J74" s="121">
        <f t="shared" si="45"/>
        <v>4.1834273839741809E-2</v>
      </c>
      <c r="K74" s="121">
        <f t="shared" si="46"/>
        <v>0.3102328226865933</v>
      </c>
      <c r="L74" s="121">
        <f t="shared" si="47"/>
        <v>0.17373561136452689</v>
      </c>
      <c r="M74" s="122">
        <f t="shared" si="48"/>
        <v>17.440000000000001</v>
      </c>
      <c r="N74" s="123">
        <f t="shared" si="49"/>
        <v>0.11757582170802397</v>
      </c>
      <c r="O74" s="123">
        <f t="shared" si="50"/>
        <v>11.87515799251042</v>
      </c>
      <c r="P74" s="237">
        <f t="shared" si="51"/>
        <v>7</v>
      </c>
      <c r="Q74" s="238">
        <f t="shared" si="52"/>
        <v>1</v>
      </c>
      <c r="R74" s="238">
        <f t="shared" si="53"/>
        <v>101</v>
      </c>
      <c r="T74">
        <v>512</v>
      </c>
      <c r="U74">
        <v>2459</v>
      </c>
      <c r="V74" t="s">
        <v>412</v>
      </c>
      <c r="W74">
        <v>850.51499999999999</v>
      </c>
      <c r="X74">
        <v>481.471</v>
      </c>
      <c r="Y74">
        <v>1.766</v>
      </c>
      <c r="Z74">
        <v>17.440000000000001</v>
      </c>
      <c r="AA74">
        <v>49.101916000000003</v>
      </c>
      <c r="AB74">
        <v>2.0541429999999998</v>
      </c>
      <c r="AC74">
        <v>15.233026000000001</v>
      </c>
      <c r="AD74" s="1">
        <v>141</v>
      </c>
      <c r="AE74">
        <v>1</v>
      </c>
      <c r="AF74">
        <v>101</v>
      </c>
      <c r="AG74">
        <v>97</v>
      </c>
      <c r="AH74">
        <v>17.321421000000001</v>
      </c>
      <c r="AI74">
        <v>680.5</v>
      </c>
      <c r="AJ74">
        <v>189.8</v>
      </c>
      <c r="AK74">
        <v>7</v>
      </c>
      <c r="AL74">
        <v>420</v>
      </c>
      <c r="AM74" t="s">
        <v>413</v>
      </c>
      <c r="AN74" t="s">
        <v>621</v>
      </c>
      <c r="AO74">
        <v>668.87699999999995</v>
      </c>
      <c r="AR74" t="s">
        <v>120</v>
      </c>
      <c r="AS74" t="s">
        <v>122</v>
      </c>
      <c r="AT74" t="s">
        <v>267</v>
      </c>
      <c r="AU74" t="s">
        <v>412</v>
      </c>
      <c r="AV74" t="s">
        <v>197</v>
      </c>
      <c r="AW74">
        <v>3</v>
      </c>
      <c r="BB74">
        <v>0.8187471998994551</v>
      </c>
      <c r="BC74" t="s">
        <v>67</v>
      </c>
      <c r="BF74" t="s">
        <v>120</v>
      </c>
      <c r="BG74" t="s">
        <v>122</v>
      </c>
      <c r="BH74" t="s">
        <v>412</v>
      </c>
      <c r="BI74">
        <v>2459</v>
      </c>
      <c r="BJ74">
        <v>3</v>
      </c>
      <c r="BK74" t="s">
        <v>267</v>
      </c>
      <c r="BL74" t="s">
        <v>246</v>
      </c>
      <c r="BM74">
        <v>0.8187471998994551</v>
      </c>
      <c r="BN74" t="s">
        <v>67</v>
      </c>
      <c r="BO74" t="s">
        <v>180</v>
      </c>
      <c r="BP74">
        <v>811.57799999999997</v>
      </c>
    </row>
    <row r="75" spans="1:68" ht="16.5" x14ac:dyDescent="0.25">
      <c r="A75" s="129" t="str">
        <f t="shared" si="36"/>
        <v>부성여객</v>
      </c>
      <c r="B75" s="130" t="str">
        <f t="shared" si="37"/>
        <v>이상길</v>
      </c>
      <c r="C75" s="131" t="str">
        <f t="shared" si="38"/>
        <v>C</v>
      </c>
      <c r="D75" s="132">
        <f t="shared" si="39"/>
        <v>0.8679991116681145</v>
      </c>
      <c r="E75" s="133">
        <f t="shared" si="40"/>
        <v>7315</v>
      </c>
      <c r="F75" s="134" t="str">
        <f t="shared" si="41"/>
        <v>790</v>
      </c>
      <c r="G75" s="135" t="str">
        <f t="shared" si="42"/>
        <v>70바2045</v>
      </c>
      <c r="H75" s="136">
        <f t="shared" si="43"/>
        <v>5</v>
      </c>
      <c r="I75" s="137">
        <f t="shared" si="44"/>
        <v>3975.241</v>
      </c>
      <c r="J75" s="138">
        <f t="shared" si="45"/>
        <v>2.0868397625856711E-2</v>
      </c>
      <c r="K75" s="138">
        <f t="shared" si="46"/>
        <v>0.28869999237743194</v>
      </c>
      <c r="L75" s="138">
        <f t="shared" si="47"/>
        <v>0.22841382447001327</v>
      </c>
      <c r="M75" s="139">
        <f t="shared" si="48"/>
        <v>10.561999999999999</v>
      </c>
      <c r="N75" s="140">
        <f t="shared" si="49"/>
        <v>0.10062283016300144</v>
      </c>
      <c r="O75" s="140">
        <f t="shared" si="50"/>
        <v>18.590067872614515</v>
      </c>
      <c r="P75" s="235">
        <f t="shared" si="51"/>
        <v>19</v>
      </c>
      <c r="Q75" s="236">
        <f t="shared" si="52"/>
        <v>4</v>
      </c>
      <c r="R75" s="236">
        <f t="shared" si="53"/>
        <v>739</v>
      </c>
      <c r="T75">
        <v>512</v>
      </c>
      <c r="U75">
        <v>7315</v>
      </c>
      <c r="V75" t="s">
        <v>414</v>
      </c>
      <c r="W75">
        <v>3975.241</v>
      </c>
      <c r="X75">
        <v>1922.8420000000001</v>
      </c>
      <c r="Y75">
        <v>2.0670000000000002</v>
      </c>
      <c r="Z75">
        <v>10.561999999999999</v>
      </c>
      <c r="AA75">
        <v>154.71163899999999</v>
      </c>
      <c r="AB75">
        <v>3.2285840000000001</v>
      </c>
      <c r="AC75">
        <v>44.665249000000003</v>
      </c>
      <c r="AD75" s="1">
        <v>908</v>
      </c>
      <c r="AE75">
        <v>4</v>
      </c>
      <c r="AF75">
        <v>739</v>
      </c>
      <c r="AG75">
        <v>108</v>
      </c>
      <c r="AH75">
        <v>25.694517999999999</v>
      </c>
      <c r="AI75">
        <v>19520.3</v>
      </c>
      <c r="AJ75">
        <v>8837.2999999999993</v>
      </c>
      <c r="AK75">
        <v>19</v>
      </c>
      <c r="AL75">
        <v>1341</v>
      </c>
      <c r="AM75" t="s">
        <v>415</v>
      </c>
      <c r="AN75" t="s">
        <v>622</v>
      </c>
      <c r="AO75">
        <v>3420.0329999999999</v>
      </c>
      <c r="AR75" t="s">
        <v>120</v>
      </c>
      <c r="AS75" t="s">
        <v>123</v>
      </c>
      <c r="AT75" t="s">
        <v>273</v>
      </c>
      <c r="AU75" t="s">
        <v>414</v>
      </c>
      <c r="AV75" t="s">
        <v>48</v>
      </c>
      <c r="AW75">
        <v>5</v>
      </c>
      <c r="BB75">
        <v>0.8679991116681145</v>
      </c>
      <c r="BC75" t="s">
        <v>69</v>
      </c>
      <c r="BF75" t="s">
        <v>120</v>
      </c>
      <c r="BG75" t="s">
        <v>123</v>
      </c>
      <c r="BH75" t="s">
        <v>414</v>
      </c>
      <c r="BI75">
        <v>7315</v>
      </c>
      <c r="BJ75">
        <v>5</v>
      </c>
      <c r="BK75" t="s">
        <v>273</v>
      </c>
      <c r="BL75" t="s">
        <v>272</v>
      </c>
      <c r="BM75">
        <v>0.8679991116681145</v>
      </c>
      <c r="BN75" t="s">
        <v>69</v>
      </c>
      <c r="BO75" t="s">
        <v>178</v>
      </c>
      <c r="BP75">
        <v>3975.241</v>
      </c>
    </row>
    <row r="76" spans="1:68" ht="16.5" x14ac:dyDescent="0.25">
      <c r="A76" s="112" t="str">
        <f t="shared" si="36"/>
        <v>부성여객</v>
      </c>
      <c r="B76" s="113" t="str">
        <f t="shared" si="37"/>
        <v>이선형</v>
      </c>
      <c r="C76" s="114" t="str">
        <f t="shared" si="38"/>
        <v>B</v>
      </c>
      <c r="D76" s="115">
        <f t="shared" si="39"/>
        <v>0.90117525897548856</v>
      </c>
      <c r="E76" s="116">
        <f t="shared" si="40"/>
        <v>5240</v>
      </c>
      <c r="F76" s="117" t="str">
        <f t="shared" si="41"/>
        <v>36</v>
      </c>
      <c r="G76" s="118" t="str">
        <f t="shared" si="42"/>
        <v>70바2064</v>
      </c>
      <c r="H76" s="119">
        <f t="shared" si="43"/>
        <v>5</v>
      </c>
      <c r="I76" s="120">
        <f t="shared" si="44"/>
        <v>1055.008</v>
      </c>
      <c r="J76" s="121">
        <f t="shared" si="45"/>
        <v>7.1959829700752542E-2</v>
      </c>
      <c r="K76" s="121">
        <f t="shared" si="46"/>
        <v>0.31671533567376564</v>
      </c>
      <c r="L76" s="121">
        <f t="shared" si="47"/>
        <v>0.14976189754011343</v>
      </c>
      <c r="M76" s="122">
        <f t="shared" si="48"/>
        <v>16.003</v>
      </c>
      <c r="N76" s="123">
        <f t="shared" si="49"/>
        <v>9.4786011101337622E-2</v>
      </c>
      <c r="O76" s="123">
        <f t="shared" si="50"/>
        <v>7.2985228548029966</v>
      </c>
      <c r="P76" s="237">
        <f t="shared" si="51"/>
        <v>17</v>
      </c>
      <c r="Q76" s="238">
        <f t="shared" si="52"/>
        <v>1</v>
      </c>
      <c r="R76" s="238">
        <f t="shared" si="53"/>
        <v>77</v>
      </c>
      <c r="T76">
        <v>512</v>
      </c>
      <c r="U76">
        <v>5240</v>
      </c>
      <c r="V76" t="s">
        <v>416</v>
      </c>
      <c r="W76">
        <v>1055.008</v>
      </c>
      <c r="X76">
        <v>553.37199999999996</v>
      </c>
      <c r="Y76">
        <v>1.907</v>
      </c>
      <c r="Z76">
        <v>16.003</v>
      </c>
      <c r="AA76">
        <v>63.982196999999999</v>
      </c>
      <c r="AB76">
        <v>4.6041480000000004</v>
      </c>
      <c r="AC76">
        <v>20.264143000000001</v>
      </c>
      <c r="AD76" s="1">
        <v>158</v>
      </c>
      <c r="AE76">
        <v>1</v>
      </c>
      <c r="AF76">
        <v>77</v>
      </c>
      <c r="AG76">
        <v>94</v>
      </c>
      <c r="AH76">
        <v>16.489086</v>
      </c>
      <c r="AI76">
        <v>1277.8</v>
      </c>
      <c r="AJ76">
        <v>201</v>
      </c>
      <c r="AK76">
        <v>17</v>
      </c>
      <c r="AL76">
        <v>4245</v>
      </c>
      <c r="AM76" t="s">
        <v>417</v>
      </c>
      <c r="AN76" t="s">
        <v>623</v>
      </c>
      <c r="AO76">
        <v>566.92700000000002</v>
      </c>
      <c r="AR76" t="s">
        <v>120</v>
      </c>
      <c r="AS76" t="s">
        <v>122</v>
      </c>
      <c r="AT76" t="s">
        <v>243</v>
      </c>
      <c r="AU76" t="s">
        <v>416</v>
      </c>
      <c r="AV76" t="s">
        <v>197</v>
      </c>
      <c r="AW76">
        <v>5</v>
      </c>
      <c r="BB76">
        <v>0.90117525897548856</v>
      </c>
      <c r="BC76" t="s">
        <v>68</v>
      </c>
      <c r="BF76" t="s">
        <v>120</v>
      </c>
      <c r="BG76" t="s">
        <v>122</v>
      </c>
      <c r="BH76" t="s">
        <v>416</v>
      </c>
      <c r="BI76">
        <v>5240</v>
      </c>
      <c r="BJ76">
        <v>5</v>
      </c>
      <c r="BK76" t="s">
        <v>243</v>
      </c>
      <c r="BL76" t="s">
        <v>277</v>
      </c>
      <c r="BM76">
        <v>0.90117525897548856</v>
      </c>
      <c r="BN76" t="s">
        <v>68</v>
      </c>
      <c r="BO76" t="s">
        <v>281</v>
      </c>
      <c r="BP76">
        <v>1055.008</v>
      </c>
    </row>
    <row r="77" spans="1:68" ht="16.5" x14ac:dyDescent="0.25">
      <c r="A77" s="129" t="str">
        <f t="shared" si="36"/>
        <v>부성여객</v>
      </c>
      <c r="B77" s="130" t="str">
        <f t="shared" si="37"/>
        <v>이용림</v>
      </c>
      <c r="C77" s="131" t="str">
        <f t="shared" si="38"/>
        <v>B</v>
      </c>
      <c r="D77" s="132">
        <f t="shared" si="39"/>
        <v>0.91453517557527308</v>
      </c>
      <c r="E77" s="133">
        <f t="shared" si="40"/>
        <v>9587</v>
      </c>
      <c r="F77" s="134" t="str">
        <f t="shared" si="41"/>
        <v>36</v>
      </c>
      <c r="G77" s="135" t="str">
        <f t="shared" si="42"/>
        <v>70바2011</v>
      </c>
      <c r="H77" s="136">
        <f t="shared" si="43"/>
        <v>3</v>
      </c>
      <c r="I77" s="137">
        <f t="shared" si="44"/>
        <v>943.66300000000001</v>
      </c>
      <c r="J77" s="138">
        <f t="shared" si="45"/>
        <v>1.9074373949791876E-2</v>
      </c>
      <c r="K77" s="138">
        <f t="shared" si="46"/>
        <v>0.3753309605179998</v>
      </c>
      <c r="L77" s="138">
        <f t="shared" si="47"/>
        <v>0.14835804731138127</v>
      </c>
      <c r="M77" s="139">
        <f t="shared" si="48"/>
        <v>14.315</v>
      </c>
      <c r="N77" s="140">
        <f t="shared" si="49"/>
        <v>0</v>
      </c>
      <c r="O77" s="140">
        <f t="shared" si="50"/>
        <v>3.2850710476091569</v>
      </c>
      <c r="P77" s="235">
        <f t="shared" si="51"/>
        <v>24</v>
      </c>
      <c r="Q77" s="236">
        <f t="shared" si="52"/>
        <v>0</v>
      </c>
      <c r="R77" s="236">
        <f t="shared" si="53"/>
        <v>31</v>
      </c>
      <c r="T77">
        <v>512</v>
      </c>
      <c r="U77">
        <v>9587</v>
      </c>
      <c r="V77" t="s">
        <v>418</v>
      </c>
      <c r="W77">
        <v>943.66300000000001</v>
      </c>
      <c r="X77">
        <v>522.54999999999995</v>
      </c>
      <c r="Y77">
        <v>1.806</v>
      </c>
      <c r="Z77">
        <v>14.315</v>
      </c>
      <c r="AA77">
        <v>64.716933999999995</v>
      </c>
      <c r="AB77">
        <v>1.2344349999999999</v>
      </c>
      <c r="AC77">
        <v>24.290268999999999</v>
      </c>
      <c r="AD77" s="1">
        <v>140</v>
      </c>
      <c r="AE77">
        <v>0</v>
      </c>
      <c r="AF77">
        <v>31</v>
      </c>
      <c r="AG77">
        <v>84</v>
      </c>
      <c r="AH77">
        <v>14.581391999999999</v>
      </c>
      <c r="AI77">
        <v>958.4</v>
      </c>
      <c r="AJ77">
        <v>12.4</v>
      </c>
      <c r="AK77">
        <v>24</v>
      </c>
      <c r="AL77">
        <v>8705</v>
      </c>
      <c r="AM77" t="s">
        <v>419</v>
      </c>
      <c r="AN77" t="s">
        <v>624</v>
      </c>
      <c r="AO77">
        <v>627.06299999999999</v>
      </c>
      <c r="AR77" t="s">
        <v>120</v>
      </c>
      <c r="AS77" t="s">
        <v>122</v>
      </c>
      <c r="AT77" t="s">
        <v>229</v>
      </c>
      <c r="AU77" t="s">
        <v>418</v>
      </c>
      <c r="AV77" t="s">
        <v>48</v>
      </c>
      <c r="AW77">
        <v>3</v>
      </c>
      <c r="BB77">
        <v>0.91453517557527308</v>
      </c>
      <c r="BC77" t="s">
        <v>68</v>
      </c>
      <c r="BF77" t="s">
        <v>120</v>
      </c>
      <c r="BG77" t="s">
        <v>122</v>
      </c>
      <c r="BH77" t="s">
        <v>418</v>
      </c>
      <c r="BI77">
        <v>9587</v>
      </c>
      <c r="BJ77">
        <v>3</v>
      </c>
      <c r="BK77" t="s">
        <v>229</v>
      </c>
      <c r="BL77" t="s">
        <v>278</v>
      </c>
      <c r="BM77">
        <v>0.91453517557527308</v>
      </c>
      <c r="BN77" t="s">
        <v>68</v>
      </c>
      <c r="BO77" t="s">
        <v>281</v>
      </c>
      <c r="BP77">
        <v>943.66300000000001</v>
      </c>
    </row>
    <row r="78" spans="1:68" ht="16.5" x14ac:dyDescent="0.25">
      <c r="A78" s="112" t="str">
        <f t="shared" si="36"/>
        <v>부성여객</v>
      </c>
      <c r="B78" s="113" t="str">
        <f t="shared" si="37"/>
        <v>이종원</v>
      </c>
      <c r="C78" s="114" t="str">
        <f t="shared" si="38"/>
        <v>D</v>
      </c>
      <c r="D78" s="115">
        <f t="shared" si="39"/>
        <v>0.83248028157154219</v>
      </c>
      <c r="E78" s="116">
        <f t="shared" si="40"/>
        <v>4777</v>
      </c>
      <c r="F78" s="117" t="str">
        <f t="shared" si="41"/>
        <v>36</v>
      </c>
      <c r="G78" s="118" t="str">
        <f t="shared" si="42"/>
        <v>70바2097</v>
      </c>
      <c r="H78" s="119">
        <f t="shared" si="43"/>
        <v>5</v>
      </c>
      <c r="I78" s="120">
        <f t="shared" si="44"/>
        <v>521.36599999999999</v>
      </c>
      <c r="J78" s="121">
        <f t="shared" si="45"/>
        <v>2.4506276160210661E-2</v>
      </c>
      <c r="K78" s="121">
        <f t="shared" si="46"/>
        <v>0.35885839527340402</v>
      </c>
      <c r="L78" s="121">
        <f t="shared" si="47"/>
        <v>0.17070541615678814</v>
      </c>
      <c r="M78" s="122">
        <f t="shared" si="48"/>
        <v>16.748000000000001</v>
      </c>
      <c r="N78" s="123">
        <f t="shared" si="49"/>
        <v>0.67633555982999627</v>
      </c>
      <c r="O78" s="123">
        <f t="shared" si="50"/>
        <v>21.236936578661883</v>
      </c>
      <c r="P78" s="237">
        <f t="shared" si="51"/>
        <v>19</v>
      </c>
      <c r="Q78" s="238">
        <f t="shared" si="52"/>
        <v>5</v>
      </c>
      <c r="R78" s="238">
        <f t="shared" si="53"/>
        <v>157</v>
      </c>
      <c r="T78">
        <v>512</v>
      </c>
      <c r="U78">
        <v>4777</v>
      </c>
      <c r="V78" t="s">
        <v>420</v>
      </c>
      <c r="W78">
        <v>739.27800000000002</v>
      </c>
      <c r="X78">
        <v>397.363</v>
      </c>
      <c r="Y78">
        <v>1.86</v>
      </c>
      <c r="Z78">
        <v>16.748000000000001</v>
      </c>
      <c r="AA78">
        <v>44.534714000000001</v>
      </c>
      <c r="AB78">
        <v>1.09138</v>
      </c>
      <c r="AC78">
        <v>15.981655999999999</v>
      </c>
      <c r="AD78" s="1">
        <v>89</v>
      </c>
      <c r="AE78">
        <v>5</v>
      </c>
      <c r="AF78">
        <v>157</v>
      </c>
      <c r="AG78">
        <v>92</v>
      </c>
      <c r="AH78">
        <v>16.600038999999999</v>
      </c>
      <c r="AI78">
        <v>1119.8</v>
      </c>
      <c r="AJ78">
        <v>346.2</v>
      </c>
      <c r="AK78">
        <v>19</v>
      </c>
      <c r="AL78">
        <v>7335</v>
      </c>
      <c r="AM78" t="s">
        <v>421</v>
      </c>
      <c r="AN78" t="s">
        <v>625</v>
      </c>
      <c r="AO78">
        <v>165.74299999999999</v>
      </c>
      <c r="AR78" t="s">
        <v>120</v>
      </c>
      <c r="AS78" t="s">
        <v>122</v>
      </c>
      <c r="AT78" t="s">
        <v>252</v>
      </c>
      <c r="AU78" t="s">
        <v>420</v>
      </c>
      <c r="AV78" t="s">
        <v>48</v>
      </c>
      <c r="AW78">
        <v>5</v>
      </c>
      <c r="BB78">
        <v>0.83248028157154219</v>
      </c>
      <c r="BC78" t="s">
        <v>67</v>
      </c>
      <c r="BF78" t="s">
        <v>120</v>
      </c>
      <c r="BG78" t="s">
        <v>122</v>
      </c>
      <c r="BH78" t="s">
        <v>420</v>
      </c>
      <c r="BI78">
        <v>4777</v>
      </c>
      <c r="BJ78">
        <v>5</v>
      </c>
      <c r="BK78" t="s">
        <v>252</v>
      </c>
      <c r="BL78" t="s">
        <v>206</v>
      </c>
      <c r="BM78">
        <v>0.83248028157154219</v>
      </c>
      <c r="BN78" t="s">
        <v>67</v>
      </c>
      <c r="BO78" t="s">
        <v>180</v>
      </c>
      <c r="BP78">
        <v>521.36599999999999</v>
      </c>
    </row>
    <row r="79" spans="1:68" ht="16.5" x14ac:dyDescent="0.25">
      <c r="A79" s="129" t="str">
        <f t="shared" si="36"/>
        <v>부성여객</v>
      </c>
      <c r="B79" s="130" t="str">
        <f t="shared" si="37"/>
        <v>이주석</v>
      </c>
      <c r="C79" s="131" t="str">
        <f t="shared" si="38"/>
        <v>B</v>
      </c>
      <c r="D79" s="132">
        <f t="shared" si="39"/>
        <v>0.93789473684210534</v>
      </c>
      <c r="E79" s="133">
        <f t="shared" si="40"/>
        <v>1944</v>
      </c>
      <c r="F79" s="134" t="str">
        <f t="shared" si="41"/>
        <v>36</v>
      </c>
      <c r="G79" s="135" t="str">
        <f t="shared" si="42"/>
        <v>70바2046</v>
      </c>
      <c r="H79" s="136">
        <f t="shared" si="43"/>
        <v>1</v>
      </c>
      <c r="I79" s="137">
        <f t="shared" si="44"/>
        <v>2128.0309999999999</v>
      </c>
      <c r="J79" s="138">
        <f t="shared" si="45"/>
        <v>3.9926353596972004E-2</v>
      </c>
      <c r="K79" s="138">
        <f t="shared" si="46"/>
        <v>0.35340317623592216</v>
      </c>
      <c r="L79" s="138">
        <f t="shared" si="47"/>
        <v>0.20206472556085883</v>
      </c>
      <c r="M79" s="139">
        <f t="shared" si="48"/>
        <v>13.148999999999999</v>
      </c>
      <c r="N79" s="140">
        <f t="shared" si="49"/>
        <v>4.60642264296263E-2</v>
      </c>
      <c r="O79" s="140">
        <f t="shared" si="50"/>
        <v>5.2513218129773982</v>
      </c>
      <c r="P79" s="235">
        <f t="shared" si="51"/>
        <v>35</v>
      </c>
      <c r="Q79" s="236">
        <f t="shared" si="52"/>
        <v>1</v>
      </c>
      <c r="R79" s="236">
        <f t="shared" si="53"/>
        <v>114</v>
      </c>
      <c r="T79">
        <v>512</v>
      </c>
      <c r="U79">
        <v>1944</v>
      </c>
      <c r="V79" t="s">
        <v>422</v>
      </c>
      <c r="W79">
        <v>2170.8820000000001</v>
      </c>
      <c r="X79">
        <v>1220.1369999999999</v>
      </c>
      <c r="Y79">
        <v>1.7789999999999999</v>
      </c>
      <c r="Z79">
        <v>13.148999999999999</v>
      </c>
      <c r="AA79">
        <v>149.60078899999999</v>
      </c>
      <c r="AB79">
        <v>5.973014</v>
      </c>
      <c r="AC79">
        <v>52.869394</v>
      </c>
      <c r="AD79" s="1">
        <v>430</v>
      </c>
      <c r="AE79">
        <v>1</v>
      </c>
      <c r="AF79">
        <v>114</v>
      </c>
      <c r="AG79">
        <v>106</v>
      </c>
      <c r="AH79">
        <v>14.511165999999999</v>
      </c>
      <c r="AI79">
        <v>613.70000000000005</v>
      </c>
      <c r="AJ79">
        <v>54.6</v>
      </c>
      <c r="AK79">
        <v>35</v>
      </c>
      <c r="AL79">
        <v>9979</v>
      </c>
      <c r="AM79" t="s">
        <v>423</v>
      </c>
      <c r="AN79" t="s">
        <v>626</v>
      </c>
      <c r="AO79">
        <v>2128.0309999999999</v>
      </c>
      <c r="AR79" t="s">
        <v>120</v>
      </c>
      <c r="AS79" t="s">
        <v>122</v>
      </c>
      <c r="AT79" t="s">
        <v>237</v>
      </c>
      <c r="AU79" t="s">
        <v>422</v>
      </c>
      <c r="AV79" t="s">
        <v>48</v>
      </c>
      <c r="AW79">
        <v>1</v>
      </c>
      <c r="BB79">
        <v>0.93789473684210534</v>
      </c>
      <c r="BC79" t="s">
        <v>68</v>
      </c>
      <c r="BF79" t="s">
        <v>120</v>
      </c>
      <c r="BG79" t="s">
        <v>122</v>
      </c>
      <c r="BH79" t="s">
        <v>422</v>
      </c>
      <c r="BI79">
        <v>1944</v>
      </c>
      <c r="BJ79">
        <v>1</v>
      </c>
      <c r="BK79" t="s">
        <v>237</v>
      </c>
      <c r="BL79" t="s">
        <v>176</v>
      </c>
      <c r="BM79">
        <v>0.93789473684210534</v>
      </c>
      <c r="BN79" t="s">
        <v>68</v>
      </c>
      <c r="BO79" t="s">
        <v>281</v>
      </c>
      <c r="BP79">
        <v>2128.0309999999999</v>
      </c>
    </row>
    <row r="80" spans="1:68" ht="16.5" x14ac:dyDescent="0.25">
      <c r="A80" s="112" t="str">
        <f t="shared" si="36"/>
        <v>부성여객</v>
      </c>
      <c r="B80" s="113" t="str">
        <f t="shared" si="37"/>
        <v>이진형</v>
      </c>
      <c r="C80" s="114" t="str">
        <f t="shared" si="38"/>
        <v>F</v>
      </c>
      <c r="D80" s="115">
        <f t="shared" si="39"/>
        <v>0.79909090909090907</v>
      </c>
      <c r="E80" s="116">
        <f t="shared" si="40"/>
        <v>2255</v>
      </c>
      <c r="F80" s="117" t="str">
        <f t="shared" si="41"/>
        <v>36</v>
      </c>
      <c r="G80" s="118" t="str">
        <f t="shared" si="42"/>
        <v>70바2137</v>
      </c>
      <c r="H80" s="119">
        <f t="shared" si="43"/>
        <v>1</v>
      </c>
      <c r="I80" s="120">
        <f t="shared" si="44"/>
        <v>1268.26</v>
      </c>
      <c r="J80" s="121">
        <f t="shared" si="45"/>
        <v>2.8602384165293326E-2</v>
      </c>
      <c r="K80" s="121">
        <f t="shared" si="46"/>
        <v>0.34282051477036302</v>
      </c>
      <c r="L80" s="121">
        <f t="shared" si="47"/>
        <v>0.13719584312364971</v>
      </c>
      <c r="M80" s="122">
        <f t="shared" si="48"/>
        <v>15.098000000000001</v>
      </c>
      <c r="N80" s="123">
        <f t="shared" si="49"/>
        <v>0.23225710551904818</v>
      </c>
      <c r="O80" s="123">
        <f t="shared" si="50"/>
        <v>11.999950451817488</v>
      </c>
      <c r="P80" s="237">
        <f t="shared" si="51"/>
        <v>18</v>
      </c>
      <c r="Q80" s="238">
        <f t="shared" si="52"/>
        <v>3</v>
      </c>
      <c r="R80" s="238">
        <f t="shared" si="53"/>
        <v>155</v>
      </c>
      <c r="T80">
        <v>512</v>
      </c>
      <c r="U80">
        <v>2255</v>
      </c>
      <c r="V80" t="s">
        <v>424</v>
      </c>
      <c r="W80">
        <v>1291.672</v>
      </c>
      <c r="X80">
        <v>732.15300000000002</v>
      </c>
      <c r="Y80">
        <v>1.764</v>
      </c>
      <c r="Z80">
        <v>15.098000000000001</v>
      </c>
      <c r="AA80">
        <v>79.033027000000004</v>
      </c>
      <c r="AB80">
        <v>2.2605330000000001</v>
      </c>
      <c r="AC80">
        <v>27.094142999999999</v>
      </c>
      <c r="AD80" s="1">
        <v>174</v>
      </c>
      <c r="AE80">
        <v>3</v>
      </c>
      <c r="AF80">
        <v>155</v>
      </c>
      <c r="AG80">
        <v>93</v>
      </c>
      <c r="AH80">
        <v>16.343444999999999</v>
      </c>
      <c r="AI80">
        <v>738.6</v>
      </c>
      <c r="AJ80">
        <v>32.1</v>
      </c>
      <c r="AK80">
        <v>18</v>
      </c>
      <c r="AL80">
        <v>4364</v>
      </c>
      <c r="AM80" t="s">
        <v>425</v>
      </c>
      <c r="AN80" t="s">
        <v>627</v>
      </c>
      <c r="AO80">
        <v>1268.26</v>
      </c>
      <c r="AR80" t="s">
        <v>120</v>
      </c>
      <c r="AS80" t="s">
        <v>122</v>
      </c>
      <c r="AT80" t="s">
        <v>268</v>
      </c>
      <c r="AU80" t="s">
        <v>424</v>
      </c>
      <c r="AV80" t="s">
        <v>197</v>
      </c>
      <c r="AW80">
        <v>1</v>
      </c>
      <c r="BB80">
        <v>0.79909090909090907</v>
      </c>
      <c r="BC80" t="s">
        <v>70</v>
      </c>
      <c r="BF80" t="s">
        <v>120</v>
      </c>
      <c r="BG80" t="s">
        <v>122</v>
      </c>
      <c r="BH80" t="s">
        <v>424</v>
      </c>
      <c r="BI80">
        <v>2255</v>
      </c>
      <c r="BJ80">
        <v>1</v>
      </c>
      <c r="BK80" t="s">
        <v>268</v>
      </c>
      <c r="BL80" t="s">
        <v>176</v>
      </c>
      <c r="BM80">
        <v>0.79909090909090907</v>
      </c>
      <c r="BN80" t="s">
        <v>70</v>
      </c>
      <c r="BO80" t="s">
        <v>189</v>
      </c>
      <c r="BP80">
        <v>1268.26</v>
      </c>
    </row>
    <row r="81" spans="1:68" ht="16.5" x14ac:dyDescent="0.25">
      <c r="A81" s="129" t="str">
        <f t="shared" si="36"/>
        <v>부성여객</v>
      </c>
      <c r="B81" s="130" t="str">
        <f t="shared" si="37"/>
        <v>이진희</v>
      </c>
      <c r="C81" s="131" t="str">
        <f t="shared" si="38"/>
        <v>D</v>
      </c>
      <c r="D81" s="132">
        <f t="shared" si="39"/>
        <v>0.81018962563575758</v>
      </c>
      <c r="E81" s="133">
        <f t="shared" si="40"/>
        <v>3335</v>
      </c>
      <c r="F81" s="134" t="str">
        <f t="shared" si="41"/>
        <v>790</v>
      </c>
      <c r="G81" s="135" t="str">
        <f t="shared" si="42"/>
        <v>70바2065</v>
      </c>
      <c r="H81" s="136">
        <f t="shared" si="43"/>
        <v>7</v>
      </c>
      <c r="I81" s="137">
        <f t="shared" si="44"/>
        <v>4751.3530000000001</v>
      </c>
      <c r="J81" s="138">
        <f t="shared" si="45"/>
        <v>6.5026056960812345E-2</v>
      </c>
      <c r="K81" s="138">
        <f t="shared" si="46"/>
        <v>0.26461596216618061</v>
      </c>
      <c r="L81" s="138">
        <f t="shared" si="47"/>
        <v>0.26434575582997094</v>
      </c>
      <c r="M81" s="139">
        <f t="shared" si="48"/>
        <v>13.475</v>
      </c>
      <c r="N81" s="140">
        <f t="shared" si="49"/>
        <v>0.25255963932799774</v>
      </c>
      <c r="O81" s="140">
        <f t="shared" si="50"/>
        <v>9.8077326605705792</v>
      </c>
      <c r="P81" s="235">
        <f t="shared" si="51"/>
        <v>35</v>
      </c>
      <c r="Q81" s="236">
        <f t="shared" si="52"/>
        <v>12</v>
      </c>
      <c r="R81" s="236">
        <f t="shared" si="53"/>
        <v>466</v>
      </c>
      <c r="T81">
        <v>512</v>
      </c>
      <c r="U81">
        <v>3335</v>
      </c>
      <c r="V81" t="s">
        <v>426</v>
      </c>
      <c r="W81">
        <v>4751.3530000000001</v>
      </c>
      <c r="X81">
        <v>2486.1869999999999</v>
      </c>
      <c r="Y81">
        <v>1.911</v>
      </c>
      <c r="Z81">
        <v>13.475</v>
      </c>
      <c r="AA81">
        <v>180.16663700000001</v>
      </c>
      <c r="AB81">
        <v>11.715526000000001</v>
      </c>
      <c r="AC81">
        <v>47.674968</v>
      </c>
      <c r="AD81" s="1">
        <v>1256</v>
      </c>
      <c r="AE81">
        <v>12</v>
      </c>
      <c r="AF81">
        <v>466</v>
      </c>
      <c r="AG81">
        <v>108</v>
      </c>
      <c r="AH81">
        <v>26.371991000000001</v>
      </c>
      <c r="AI81">
        <v>28673.599999999999</v>
      </c>
      <c r="AJ81">
        <v>12946.4</v>
      </c>
      <c r="AK81">
        <v>35</v>
      </c>
      <c r="AL81">
        <v>8801</v>
      </c>
      <c r="AM81" t="s">
        <v>427</v>
      </c>
      <c r="AN81" t="s">
        <v>628</v>
      </c>
      <c r="AO81">
        <v>1069.9190000000001</v>
      </c>
      <c r="AR81" t="s">
        <v>120</v>
      </c>
      <c r="AS81" t="s">
        <v>123</v>
      </c>
      <c r="AT81" t="s">
        <v>274</v>
      </c>
      <c r="AU81" t="s">
        <v>426</v>
      </c>
      <c r="AV81" t="s">
        <v>48</v>
      </c>
      <c r="AW81">
        <v>7</v>
      </c>
      <c r="BB81">
        <v>0.81018962563575758</v>
      </c>
      <c r="BC81" t="s">
        <v>67</v>
      </c>
      <c r="BF81" t="s">
        <v>120</v>
      </c>
      <c r="BG81" t="s">
        <v>123</v>
      </c>
      <c r="BH81" t="s">
        <v>426</v>
      </c>
      <c r="BI81">
        <v>3335</v>
      </c>
      <c r="BJ81">
        <v>7</v>
      </c>
      <c r="BK81" t="s">
        <v>274</v>
      </c>
      <c r="BL81" t="s">
        <v>275</v>
      </c>
      <c r="BM81">
        <v>0.81018962563575758</v>
      </c>
      <c r="BN81" t="s">
        <v>67</v>
      </c>
      <c r="BO81" t="s">
        <v>180</v>
      </c>
      <c r="BP81">
        <v>4751.3530000000001</v>
      </c>
    </row>
    <row r="82" spans="1:68" ht="16.5" x14ac:dyDescent="0.25">
      <c r="A82" s="112" t="str">
        <f t="shared" si="36"/>
        <v>부성여객</v>
      </c>
      <c r="B82" s="113" t="str">
        <f t="shared" si="37"/>
        <v>이창욱</v>
      </c>
      <c r="C82" s="114" t="str">
        <f t="shared" si="38"/>
        <v>D</v>
      </c>
      <c r="D82" s="115">
        <f t="shared" si="39"/>
        <v>0.84063124803242395</v>
      </c>
      <c r="E82" s="116">
        <f t="shared" si="40"/>
        <v>1397</v>
      </c>
      <c r="F82" s="117" t="str">
        <f t="shared" si="41"/>
        <v>790</v>
      </c>
      <c r="G82" s="118" t="str">
        <f t="shared" si="42"/>
        <v>70바2045</v>
      </c>
      <c r="H82" s="119">
        <f t="shared" si="43"/>
        <v>11</v>
      </c>
      <c r="I82" s="120">
        <f t="shared" si="44"/>
        <v>1073.972</v>
      </c>
      <c r="J82" s="121">
        <f t="shared" si="45"/>
        <v>3.2705079594399111E-2</v>
      </c>
      <c r="K82" s="121">
        <f t="shared" si="46"/>
        <v>0.31603679963945258</v>
      </c>
      <c r="L82" s="121">
        <f t="shared" si="47"/>
        <v>0.19553582402520736</v>
      </c>
      <c r="M82" s="122">
        <f t="shared" si="48"/>
        <v>14.859</v>
      </c>
      <c r="N82" s="123">
        <f t="shared" si="49"/>
        <v>1.9452620931196964</v>
      </c>
      <c r="O82" s="123">
        <f t="shared" si="50"/>
        <v>7.0736803386170779</v>
      </c>
      <c r="P82" s="237">
        <f t="shared" si="51"/>
        <v>4</v>
      </c>
      <c r="Q82" s="238">
        <f t="shared" si="52"/>
        <v>22</v>
      </c>
      <c r="R82" s="238">
        <f t="shared" si="53"/>
        <v>80</v>
      </c>
      <c r="T82">
        <v>512</v>
      </c>
      <c r="U82">
        <v>1397</v>
      </c>
      <c r="V82" t="s">
        <v>428</v>
      </c>
      <c r="W82">
        <v>1130.953</v>
      </c>
      <c r="X82">
        <v>617.34</v>
      </c>
      <c r="Y82">
        <v>1.8320000000000001</v>
      </c>
      <c r="Z82">
        <v>14.859</v>
      </c>
      <c r="AA82">
        <v>64.319978000000006</v>
      </c>
      <c r="AB82">
        <v>2.1035900000000001</v>
      </c>
      <c r="AC82">
        <v>20.327480000000001</v>
      </c>
      <c r="AD82" s="1">
        <v>210</v>
      </c>
      <c r="AE82">
        <v>22</v>
      </c>
      <c r="AF82">
        <v>80</v>
      </c>
      <c r="AG82">
        <v>93</v>
      </c>
      <c r="AH82">
        <v>17.58323</v>
      </c>
      <c r="AI82">
        <v>3171.3</v>
      </c>
      <c r="AJ82">
        <v>343.1</v>
      </c>
      <c r="AK82">
        <v>4</v>
      </c>
      <c r="AL82">
        <v>1684</v>
      </c>
      <c r="AM82" t="s">
        <v>429</v>
      </c>
      <c r="AN82" t="s">
        <v>629</v>
      </c>
      <c r="AO82">
        <v>217.49799999999999</v>
      </c>
      <c r="AR82" t="s">
        <v>120</v>
      </c>
      <c r="AS82" t="s">
        <v>123</v>
      </c>
      <c r="AT82" t="s">
        <v>273</v>
      </c>
      <c r="AU82" t="s">
        <v>428</v>
      </c>
      <c r="AV82" t="s">
        <v>48</v>
      </c>
      <c r="AW82">
        <v>11</v>
      </c>
      <c r="BB82">
        <v>0.84063124803242395</v>
      </c>
      <c r="BC82" t="s">
        <v>67</v>
      </c>
      <c r="BF82" t="s">
        <v>120</v>
      </c>
      <c r="BG82" t="s">
        <v>123</v>
      </c>
      <c r="BH82" t="s">
        <v>428</v>
      </c>
      <c r="BI82">
        <v>1397</v>
      </c>
      <c r="BJ82">
        <v>11</v>
      </c>
      <c r="BK82" t="s">
        <v>273</v>
      </c>
      <c r="BL82" t="s">
        <v>269</v>
      </c>
      <c r="BM82">
        <v>0.84063124803242395</v>
      </c>
      <c r="BN82" t="s">
        <v>67</v>
      </c>
      <c r="BO82" t="s">
        <v>180</v>
      </c>
      <c r="BP82">
        <v>1073.972</v>
      </c>
    </row>
    <row r="83" spans="1:68" ht="16.5" x14ac:dyDescent="0.25">
      <c r="A83" s="129" t="str">
        <f t="shared" si="36"/>
        <v>부성여객</v>
      </c>
      <c r="B83" s="130" t="str">
        <f t="shared" si="37"/>
        <v>이창현</v>
      </c>
      <c r="C83" s="131" t="str">
        <f t="shared" si="38"/>
        <v>D</v>
      </c>
      <c r="D83" s="132">
        <f t="shared" si="39"/>
        <v>0.81699397926830253</v>
      </c>
      <c r="E83" s="133">
        <f t="shared" si="40"/>
        <v>1090</v>
      </c>
      <c r="F83" s="134" t="str">
        <f t="shared" si="41"/>
        <v>36</v>
      </c>
      <c r="G83" s="135" t="str">
        <f t="shared" si="42"/>
        <v>70바2036</v>
      </c>
      <c r="H83" s="136">
        <f t="shared" si="43"/>
        <v>7</v>
      </c>
      <c r="I83" s="137">
        <f t="shared" si="44"/>
        <v>766.52299999999991</v>
      </c>
      <c r="J83" s="138">
        <f t="shared" si="45"/>
        <v>4.6877563689569121E-2</v>
      </c>
      <c r="K83" s="138">
        <f t="shared" si="46"/>
        <v>0.34502605522199542</v>
      </c>
      <c r="L83" s="138">
        <f t="shared" si="47"/>
        <v>0.20482099036819509</v>
      </c>
      <c r="M83" s="139">
        <f t="shared" si="48"/>
        <v>15.659000000000001</v>
      </c>
      <c r="N83" s="140">
        <f t="shared" si="49"/>
        <v>3.1837121287493186</v>
      </c>
      <c r="O83" s="140">
        <f t="shared" si="50"/>
        <v>5.9694602414049722</v>
      </c>
      <c r="P83" s="235">
        <f t="shared" si="51"/>
        <v>29</v>
      </c>
      <c r="Q83" s="236">
        <f t="shared" si="52"/>
        <v>32</v>
      </c>
      <c r="R83" s="236">
        <f t="shared" si="53"/>
        <v>60</v>
      </c>
      <c r="T83">
        <v>512</v>
      </c>
      <c r="U83">
        <v>1090</v>
      </c>
      <c r="V83" t="s">
        <v>430</v>
      </c>
      <c r="W83">
        <v>1005.116</v>
      </c>
      <c r="X83">
        <v>553.32299999999998</v>
      </c>
      <c r="Y83">
        <v>1.8169999999999999</v>
      </c>
      <c r="Z83">
        <v>15.659000000000001</v>
      </c>
      <c r="AA83">
        <v>61.916378999999999</v>
      </c>
      <c r="AB83">
        <v>2.9024890000000001</v>
      </c>
      <c r="AC83">
        <v>21.362763999999999</v>
      </c>
      <c r="AD83" s="1">
        <v>157</v>
      </c>
      <c r="AE83">
        <v>32</v>
      </c>
      <c r="AF83">
        <v>60</v>
      </c>
      <c r="AG83">
        <v>82</v>
      </c>
      <c r="AH83">
        <v>16.233442</v>
      </c>
      <c r="AI83">
        <v>636.79999999999995</v>
      </c>
      <c r="AJ83">
        <v>0</v>
      </c>
      <c r="AK83">
        <v>29</v>
      </c>
      <c r="AL83">
        <v>14929</v>
      </c>
      <c r="AM83" t="s">
        <v>431</v>
      </c>
      <c r="AN83" t="s">
        <v>630</v>
      </c>
      <c r="AO83">
        <v>204.19399999999999</v>
      </c>
      <c r="AR83" t="s">
        <v>120</v>
      </c>
      <c r="AS83" t="s">
        <v>122</v>
      </c>
      <c r="AT83" t="s">
        <v>234</v>
      </c>
      <c r="AU83" t="s">
        <v>430</v>
      </c>
      <c r="AV83" t="s">
        <v>48</v>
      </c>
      <c r="AW83">
        <v>7</v>
      </c>
      <c r="BB83">
        <v>0.81699397926830253</v>
      </c>
      <c r="BC83" t="s">
        <v>67</v>
      </c>
      <c r="BF83" t="s">
        <v>120</v>
      </c>
      <c r="BG83" t="s">
        <v>122</v>
      </c>
      <c r="BH83" t="s">
        <v>430</v>
      </c>
      <c r="BI83">
        <v>1090</v>
      </c>
      <c r="BJ83">
        <v>7</v>
      </c>
      <c r="BK83" t="s">
        <v>234</v>
      </c>
      <c r="BL83" t="s">
        <v>277</v>
      </c>
      <c r="BM83">
        <v>0.81699397926830253</v>
      </c>
      <c r="BN83" t="s">
        <v>67</v>
      </c>
      <c r="BO83" t="s">
        <v>180</v>
      </c>
      <c r="BP83">
        <v>766.52299999999991</v>
      </c>
    </row>
    <row r="84" spans="1:68" ht="16.5" x14ac:dyDescent="0.25">
      <c r="A84" s="112" t="str">
        <f t="shared" si="36"/>
        <v>부성여객</v>
      </c>
      <c r="B84" s="113" t="str">
        <f t="shared" si="37"/>
        <v>이창희</v>
      </c>
      <c r="C84" s="114" t="str">
        <f t="shared" si="38"/>
        <v>D</v>
      </c>
      <c r="D84" s="115">
        <f t="shared" si="39"/>
        <v>0.84030281197330714</v>
      </c>
      <c r="E84" s="116">
        <f t="shared" si="40"/>
        <v>7719</v>
      </c>
      <c r="F84" s="117" t="str">
        <f t="shared" si="41"/>
        <v>790</v>
      </c>
      <c r="G84" s="118" t="str">
        <f t="shared" si="42"/>
        <v>70바2065</v>
      </c>
      <c r="H84" s="119">
        <f t="shared" si="43"/>
        <v>9</v>
      </c>
      <c r="I84" s="120">
        <f t="shared" si="44"/>
        <v>1104.3009999999999</v>
      </c>
      <c r="J84" s="121">
        <f t="shared" si="45"/>
        <v>3.9863022932578804E-2</v>
      </c>
      <c r="K84" s="121">
        <f t="shared" si="46"/>
        <v>0.34164417237518163</v>
      </c>
      <c r="L84" s="121">
        <f t="shared" si="47"/>
        <v>0.29430381752801094</v>
      </c>
      <c r="M84" s="122">
        <f t="shared" si="48"/>
        <v>15.284000000000001</v>
      </c>
      <c r="N84" s="123">
        <f t="shared" si="49"/>
        <v>2.2423116738482927</v>
      </c>
      <c r="O84" s="123">
        <f t="shared" si="50"/>
        <v>8.8197592504699518</v>
      </c>
      <c r="P84" s="237">
        <f t="shared" si="51"/>
        <v>21</v>
      </c>
      <c r="Q84" s="238">
        <f t="shared" si="52"/>
        <v>30</v>
      </c>
      <c r="R84" s="238">
        <f t="shared" si="53"/>
        <v>118</v>
      </c>
      <c r="T84">
        <v>512</v>
      </c>
      <c r="U84">
        <v>7719</v>
      </c>
      <c r="V84" t="s">
        <v>432</v>
      </c>
      <c r="W84">
        <v>1337.905</v>
      </c>
      <c r="X84">
        <v>744.43399999999997</v>
      </c>
      <c r="Y84">
        <v>1.7969999999999999</v>
      </c>
      <c r="Z84">
        <v>15.284000000000001</v>
      </c>
      <c r="AA84">
        <v>73.285259999999994</v>
      </c>
      <c r="AB84">
        <v>2.9213719999999999</v>
      </c>
      <c r="AC84">
        <v>25.037482000000001</v>
      </c>
      <c r="AD84" s="1">
        <v>325</v>
      </c>
      <c r="AE84">
        <v>30</v>
      </c>
      <c r="AF84">
        <v>118</v>
      </c>
      <c r="AG84">
        <v>108</v>
      </c>
      <c r="AH84">
        <v>18.256125999999998</v>
      </c>
      <c r="AI84">
        <v>3083.2</v>
      </c>
      <c r="AJ84">
        <v>1096.7</v>
      </c>
      <c r="AK84">
        <v>21</v>
      </c>
      <c r="AL84">
        <v>1637</v>
      </c>
      <c r="AM84" t="s">
        <v>433</v>
      </c>
      <c r="AN84" t="s">
        <v>631</v>
      </c>
      <c r="AO84">
        <v>217.685</v>
      </c>
      <c r="AR84" t="s">
        <v>120</v>
      </c>
      <c r="AS84" t="s">
        <v>123</v>
      </c>
      <c r="AT84" t="s">
        <v>274</v>
      </c>
      <c r="AU84" t="s">
        <v>432</v>
      </c>
      <c r="AV84" t="s">
        <v>48</v>
      </c>
      <c r="AW84">
        <v>9</v>
      </c>
      <c r="BB84">
        <v>0.84030281197330714</v>
      </c>
      <c r="BC84" t="s">
        <v>67</v>
      </c>
      <c r="BF84" t="s">
        <v>120</v>
      </c>
      <c r="BG84" t="s">
        <v>123</v>
      </c>
      <c r="BH84" t="s">
        <v>432</v>
      </c>
      <c r="BI84">
        <v>7719</v>
      </c>
      <c r="BJ84">
        <v>9</v>
      </c>
      <c r="BK84" t="s">
        <v>274</v>
      </c>
      <c r="BL84" t="s">
        <v>273</v>
      </c>
      <c r="BM84">
        <v>0.84030281197330714</v>
      </c>
      <c r="BN84" t="s">
        <v>67</v>
      </c>
      <c r="BO84" t="s">
        <v>180</v>
      </c>
      <c r="BP84">
        <v>1104.3009999999999</v>
      </c>
    </row>
    <row r="85" spans="1:68" ht="16.5" x14ac:dyDescent="0.25">
      <c r="A85" s="129" t="str">
        <f t="shared" si="36"/>
        <v>부성여객</v>
      </c>
      <c r="B85" s="130" t="str">
        <f t="shared" si="37"/>
        <v>이철</v>
      </c>
      <c r="C85" s="131" t="str">
        <f t="shared" si="38"/>
        <v>B</v>
      </c>
      <c r="D85" s="132">
        <f t="shared" si="39"/>
        <v>0.92333333333333345</v>
      </c>
      <c r="E85" s="133">
        <f t="shared" si="40"/>
        <v>3773</v>
      </c>
      <c r="F85" s="134" t="str">
        <f t="shared" si="41"/>
        <v>790</v>
      </c>
      <c r="G85" s="135" t="str">
        <f t="shared" si="42"/>
        <v>70바2024</v>
      </c>
      <c r="H85" s="136">
        <f t="shared" si="43"/>
        <v>1</v>
      </c>
      <c r="I85" s="137">
        <f t="shared" si="44"/>
        <v>3006.8870000000002</v>
      </c>
      <c r="J85" s="138">
        <f t="shared" si="45"/>
        <v>7.0631009149721658E-3</v>
      </c>
      <c r="K85" s="138">
        <f t="shared" si="46"/>
        <v>0.2381409892091626</v>
      </c>
      <c r="L85" s="138">
        <f t="shared" si="47"/>
        <v>0.19056253194749254</v>
      </c>
      <c r="M85" s="139">
        <f t="shared" si="48"/>
        <v>8.8469999999999995</v>
      </c>
      <c r="N85" s="140">
        <f t="shared" si="49"/>
        <v>9.9770959134812848E-2</v>
      </c>
      <c r="O85" s="140">
        <f t="shared" si="50"/>
        <v>3.3589556242053655</v>
      </c>
      <c r="P85" s="235">
        <f t="shared" si="51"/>
        <v>0</v>
      </c>
      <c r="Q85" s="236">
        <f t="shared" si="52"/>
        <v>3</v>
      </c>
      <c r="R85" s="236">
        <f t="shared" si="53"/>
        <v>101</v>
      </c>
      <c r="T85">
        <v>512</v>
      </c>
      <c r="U85">
        <v>3773</v>
      </c>
      <c r="V85" t="s">
        <v>434</v>
      </c>
      <c r="W85">
        <v>3006.8870000000002</v>
      </c>
      <c r="X85">
        <v>1356.875</v>
      </c>
      <c r="Y85">
        <v>2.2160000000000002</v>
      </c>
      <c r="Z85">
        <v>8.8469999999999995</v>
      </c>
      <c r="AA85">
        <v>108.896646</v>
      </c>
      <c r="AB85">
        <v>0.76914800000000005</v>
      </c>
      <c r="AC85">
        <v>25.932755</v>
      </c>
      <c r="AD85" s="1">
        <v>573</v>
      </c>
      <c r="AE85">
        <v>3</v>
      </c>
      <c r="AF85">
        <v>101</v>
      </c>
      <c r="AG85">
        <v>89</v>
      </c>
      <c r="AH85">
        <v>27.612300999999999</v>
      </c>
      <c r="AI85">
        <v>7214</v>
      </c>
      <c r="AJ85">
        <v>41.3</v>
      </c>
      <c r="AK85">
        <v>0</v>
      </c>
      <c r="AL85">
        <v>0</v>
      </c>
      <c r="AM85" t="s">
        <v>435</v>
      </c>
      <c r="AN85" t="s">
        <v>632</v>
      </c>
      <c r="AO85">
        <v>3006.8870000000002</v>
      </c>
      <c r="AR85" t="s">
        <v>120</v>
      </c>
      <c r="AS85" t="s">
        <v>123</v>
      </c>
      <c r="AT85" t="s">
        <v>270</v>
      </c>
      <c r="AU85" t="s">
        <v>434</v>
      </c>
      <c r="AV85" t="s">
        <v>48</v>
      </c>
      <c r="AW85">
        <v>1</v>
      </c>
      <c r="BB85">
        <v>0.92333333333333345</v>
      </c>
      <c r="BC85" t="s">
        <v>68</v>
      </c>
      <c r="BF85" t="s">
        <v>120</v>
      </c>
      <c r="BG85" t="s">
        <v>123</v>
      </c>
      <c r="BH85" t="s">
        <v>434</v>
      </c>
      <c r="BI85">
        <v>3773</v>
      </c>
      <c r="BJ85">
        <v>1</v>
      </c>
      <c r="BK85" t="s">
        <v>270</v>
      </c>
      <c r="BL85" t="s">
        <v>176</v>
      </c>
      <c r="BM85">
        <v>0.92333333333333345</v>
      </c>
      <c r="BN85" t="s">
        <v>68</v>
      </c>
      <c r="BO85" t="s">
        <v>281</v>
      </c>
      <c r="BP85">
        <v>3006.8870000000002</v>
      </c>
    </row>
    <row r="86" spans="1:68" ht="16.5" x14ac:dyDescent="0.25">
      <c r="A86" s="112" t="str">
        <f t="shared" si="36"/>
        <v>부성여객</v>
      </c>
      <c r="B86" s="113" t="str">
        <f t="shared" si="37"/>
        <v>이춘진</v>
      </c>
      <c r="C86" s="114" t="str">
        <f t="shared" si="38"/>
        <v>D</v>
      </c>
      <c r="D86" s="115">
        <f t="shared" si="39"/>
        <v>0.8</v>
      </c>
      <c r="E86" s="116">
        <f t="shared" si="40"/>
        <v>7094</v>
      </c>
      <c r="F86" s="117" t="str">
        <f t="shared" si="41"/>
        <v>33</v>
      </c>
      <c r="G86" s="118" t="str">
        <f t="shared" si="42"/>
        <v>70바2134</v>
      </c>
      <c r="H86" s="119">
        <f t="shared" si="43"/>
        <v>1</v>
      </c>
      <c r="I86" s="120">
        <f t="shared" si="44"/>
        <v>1365.463</v>
      </c>
      <c r="J86" s="121">
        <f t="shared" si="45"/>
        <v>2.4868746850823697E-2</v>
      </c>
      <c r="K86" s="121">
        <f t="shared" si="46"/>
        <v>0.36239177994571664</v>
      </c>
      <c r="L86" s="121">
        <f t="shared" si="47"/>
        <v>0.11717637167759215</v>
      </c>
      <c r="M86" s="122">
        <f t="shared" si="48"/>
        <v>15.393000000000001</v>
      </c>
      <c r="N86" s="123">
        <f t="shared" si="49"/>
        <v>0</v>
      </c>
      <c r="O86" s="123">
        <f t="shared" si="50"/>
        <v>3.4420559180292694</v>
      </c>
      <c r="P86" s="237">
        <f t="shared" si="51"/>
        <v>27</v>
      </c>
      <c r="Q86" s="238">
        <f t="shared" si="52"/>
        <v>0</v>
      </c>
      <c r="R86" s="238">
        <f t="shared" si="53"/>
        <v>47</v>
      </c>
      <c r="T86">
        <v>512</v>
      </c>
      <c r="U86">
        <v>7094</v>
      </c>
      <c r="V86" t="s">
        <v>436</v>
      </c>
      <c r="W86">
        <v>1365.463</v>
      </c>
      <c r="X86">
        <v>742.18399999999997</v>
      </c>
      <c r="Y86">
        <v>1.84</v>
      </c>
      <c r="Z86">
        <v>15.393000000000001</v>
      </c>
      <c r="AA86">
        <v>87.626087999999996</v>
      </c>
      <c r="AB86">
        <v>2.1791510000000001</v>
      </c>
      <c r="AC86">
        <v>31.754974000000001</v>
      </c>
      <c r="AD86" s="1">
        <v>160</v>
      </c>
      <c r="AE86">
        <v>0</v>
      </c>
      <c r="AF86">
        <v>47</v>
      </c>
      <c r="AG86">
        <v>90</v>
      </c>
      <c r="AH86">
        <v>15.582836</v>
      </c>
      <c r="AI86">
        <v>353</v>
      </c>
      <c r="AJ86">
        <v>33.5</v>
      </c>
      <c r="AK86">
        <v>27</v>
      </c>
      <c r="AL86">
        <v>14783</v>
      </c>
      <c r="AM86" t="s">
        <v>437</v>
      </c>
      <c r="AN86" t="s">
        <v>633</v>
      </c>
      <c r="AO86">
        <v>1365.463</v>
      </c>
      <c r="AR86" t="s">
        <v>120</v>
      </c>
      <c r="AS86" t="s">
        <v>121</v>
      </c>
      <c r="AT86" t="s">
        <v>220</v>
      </c>
      <c r="AU86" t="s">
        <v>436</v>
      </c>
      <c r="AV86" t="s">
        <v>197</v>
      </c>
      <c r="AW86">
        <v>1</v>
      </c>
      <c r="BB86">
        <v>0.8</v>
      </c>
      <c r="BC86" t="s">
        <v>67</v>
      </c>
      <c r="BF86" t="s">
        <v>120</v>
      </c>
      <c r="BG86" t="s">
        <v>121</v>
      </c>
      <c r="BH86" t="s">
        <v>436</v>
      </c>
      <c r="BI86">
        <v>7094</v>
      </c>
      <c r="BJ86">
        <v>1</v>
      </c>
      <c r="BK86" t="s">
        <v>220</v>
      </c>
      <c r="BL86" t="s">
        <v>176</v>
      </c>
      <c r="BM86">
        <v>0.8</v>
      </c>
      <c r="BN86" t="s">
        <v>67</v>
      </c>
      <c r="BO86" t="s">
        <v>180</v>
      </c>
      <c r="BP86">
        <v>1365.463</v>
      </c>
    </row>
    <row r="87" spans="1:68" ht="16.5" x14ac:dyDescent="0.25">
      <c r="A87" s="129" t="str">
        <f t="shared" si="36"/>
        <v>부성여객</v>
      </c>
      <c r="B87" s="130" t="str">
        <f t="shared" si="37"/>
        <v>이현우</v>
      </c>
      <c r="C87" s="131" t="str">
        <f t="shared" si="38"/>
        <v>D</v>
      </c>
      <c r="D87" s="132">
        <f t="shared" si="39"/>
        <v>0.84311272241397206</v>
      </c>
      <c r="E87" s="133">
        <f t="shared" si="40"/>
        <v>4979</v>
      </c>
      <c r="F87" s="134" t="str">
        <f t="shared" si="41"/>
        <v>33</v>
      </c>
      <c r="G87" s="135" t="str">
        <f t="shared" si="42"/>
        <v>70바2134</v>
      </c>
      <c r="H87" s="136">
        <f t="shared" si="43"/>
        <v>7</v>
      </c>
      <c r="I87" s="137">
        <f t="shared" si="44"/>
        <v>1363.9169999999999</v>
      </c>
      <c r="J87" s="138">
        <f t="shared" si="45"/>
        <v>4.15942218971719E-2</v>
      </c>
      <c r="K87" s="138">
        <f t="shared" si="46"/>
        <v>0.30220622227392541</v>
      </c>
      <c r="L87" s="138">
        <f t="shared" si="47"/>
        <v>0.19649289509552267</v>
      </c>
      <c r="M87" s="139">
        <f t="shared" si="48"/>
        <v>13.215</v>
      </c>
      <c r="N87" s="140">
        <f t="shared" si="49"/>
        <v>0.14229983571483967</v>
      </c>
      <c r="O87" s="140">
        <f t="shared" si="50"/>
        <v>2.9882965500116332</v>
      </c>
      <c r="P87" s="235">
        <f t="shared" si="51"/>
        <v>18</v>
      </c>
      <c r="Q87" s="236">
        <f t="shared" si="52"/>
        <v>2</v>
      </c>
      <c r="R87" s="236">
        <f t="shared" si="53"/>
        <v>42</v>
      </c>
      <c r="T87">
        <v>512</v>
      </c>
      <c r="U87">
        <v>4979</v>
      </c>
      <c r="V87" t="s">
        <v>438</v>
      </c>
      <c r="W87">
        <v>1405.4829999999999</v>
      </c>
      <c r="X87">
        <v>729.52</v>
      </c>
      <c r="Y87">
        <v>1.927</v>
      </c>
      <c r="Z87">
        <v>13.215</v>
      </c>
      <c r="AA87">
        <v>80.699983000000003</v>
      </c>
      <c r="AB87">
        <v>3.3566530000000001</v>
      </c>
      <c r="AC87">
        <v>24.388037000000001</v>
      </c>
      <c r="AD87" s="1">
        <v>268</v>
      </c>
      <c r="AE87">
        <v>2</v>
      </c>
      <c r="AF87">
        <v>42</v>
      </c>
      <c r="AG87">
        <v>107</v>
      </c>
      <c r="AH87">
        <v>17.416149000000001</v>
      </c>
      <c r="AI87">
        <v>1741.8</v>
      </c>
      <c r="AJ87">
        <v>414.8</v>
      </c>
      <c r="AK87">
        <v>18</v>
      </c>
      <c r="AL87">
        <v>6338</v>
      </c>
      <c r="AM87" t="s">
        <v>439</v>
      </c>
      <c r="AN87" t="s">
        <v>634</v>
      </c>
      <c r="AO87">
        <v>275.95999999999998</v>
      </c>
      <c r="AR87" t="s">
        <v>120</v>
      </c>
      <c r="AS87" t="s">
        <v>121</v>
      </c>
      <c r="AT87" t="s">
        <v>220</v>
      </c>
      <c r="AU87" t="s">
        <v>438</v>
      </c>
      <c r="AV87" t="s">
        <v>197</v>
      </c>
      <c r="AW87">
        <v>7</v>
      </c>
      <c r="BB87">
        <v>0.84311272241397206</v>
      </c>
      <c r="BC87" t="s">
        <v>67</v>
      </c>
      <c r="BF87" t="s">
        <v>120</v>
      </c>
      <c r="BG87" t="s">
        <v>121</v>
      </c>
      <c r="BH87" t="s">
        <v>438</v>
      </c>
      <c r="BI87">
        <v>4979</v>
      </c>
      <c r="BJ87">
        <v>7</v>
      </c>
      <c r="BK87" t="s">
        <v>220</v>
      </c>
      <c r="BL87" t="s">
        <v>262</v>
      </c>
      <c r="BM87">
        <v>0.84311272241397206</v>
      </c>
      <c r="BN87" t="s">
        <v>67</v>
      </c>
      <c r="BO87" t="s">
        <v>180</v>
      </c>
      <c r="BP87">
        <v>1363.9169999999999</v>
      </c>
    </row>
    <row r="88" spans="1:68" ht="16.5" x14ac:dyDescent="0.25">
      <c r="A88" s="112" t="str">
        <f t="shared" si="36"/>
        <v>부성여객</v>
      </c>
      <c r="B88" s="113" t="str">
        <f t="shared" si="37"/>
        <v>임광묵</v>
      </c>
      <c r="C88" s="114" t="str">
        <f t="shared" si="38"/>
        <v>F</v>
      </c>
      <c r="D88" s="115">
        <f t="shared" si="39"/>
        <v>0.76363636363636356</v>
      </c>
      <c r="E88" s="116">
        <f t="shared" si="40"/>
        <v>8808</v>
      </c>
      <c r="F88" s="117" t="str">
        <f t="shared" si="41"/>
        <v>36</v>
      </c>
      <c r="G88" s="118" t="str">
        <f t="shared" si="42"/>
        <v>70바2131</v>
      </c>
      <c r="H88" s="119">
        <f t="shared" si="43"/>
        <v>1</v>
      </c>
      <c r="I88" s="120">
        <f t="shared" si="44"/>
        <v>433.99099999999999</v>
      </c>
      <c r="J88" s="121">
        <f t="shared" si="45"/>
        <v>3.1973218518109678E-2</v>
      </c>
      <c r="K88" s="121">
        <f t="shared" si="46"/>
        <v>0.31284422946713331</v>
      </c>
      <c r="L88" s="121">
        <f t="shared" si="47"/>
        <v>0.15438108163533346</v>
      </c>
      <c r="M88" s="122">
        <f t="shared" si="48"/>
        <v>16.846</v>
      </c>
      <c r="N88" s="123">
        <f t="shared" si="49"/>
        <v>0</v>
      </c>
      <c r="O88" s="123">
        <f t="shared" si="50"/>
        <v>5.5300685958925415</v>
      </c>
      <c r="P88" s="237">
        <f t="shared" si="51"/>
        <v>2</v>
      </c>
      <c r="Q88" s="238">
        <f t="shared" si="52"/>
        <v>0</v>
      </c>
      <c r="R88" s="238">
        <f t="shared" si="53"/>
        <v>24</v>
      </c>
      <c r="T88">
        <v>512</v>
      </c>
      <c r="U88">
        <v>8808</v>
      </c>
      <c r="V88" t="s">
        <v>440</v>
      </c>
      <c r="W88">
        <v>433.99099999999999</v>
      </c>
      <c r="X88">
        <v>258.30799999999999</v>
      </c>
      <c r="Y88">
        <v>1.68</v>
      </c>
      <c r="Z88">
        <v>16.846</v>
      </c>
      <c r="AA88">
        <v>27.774713999999999</v>
      </c>
      <c r="AB88">
        <v>0.88804700000000003</v>
      </c>
      <c r="AC88">
        <v>8.6891590000000001</v>
      </c>
      <c r="AD88" s="1">
        <v>67</v>
      </c>
      <c r="AE88">
        <v>0</v>
      </c>
      <c r="AF88">
        <v>24</v>
      </c>
      <c r="AG88">
        <v>78</v>
      </c>
      <c r="AH88">
        <v>15.625399</v>
      </c>
      <c r="AI88">
        <v>556</v>
      </c>
      <c r="AJ88">
        <v>0</v>
      </c>
      <c r="AK88">
        <v>2</v>
      </c>
      <c r="AL88">
        <v>236</v>
      </c>
      <c r="AM88" t="s">
        <v>441</v>
      </c>
      <c r="AN88" t="s">
        <v>635</v>
      </c>
      <c r="AO88">
        <v>433.99099999999999</v>
      </c>
      <c r="AR88" t="s">
        <v>120</v>
      </c>
      <c r="AS88" t="s">
        <v>122</v>
      </c>
      <c r="AT88" t="s">
        <v>266</v>
      </c>
      <c r="AU88" t="s">
        <v>440</v>
      </c>
      <c r="AV88" t="s">
        <v>197</v>
      </c>
      <c r="AW88">
        <v>1</v>
      </c>
      <c r="BB88">
        <v>0.76363636363636356</v>
      </c>
      <c r="BC88" t="s">
        <v>70</v>
      </c>
      <c r="BF88" t="s">
        <v>120</v>
      </c>
      <c r="BG88" t="s">
        <v>122</v>
      </c>
      <c r="BH88" t="s">
        <v>440</v>
      </c>
      <c r="BI88">
        <v>8808</v>
      </c>
      <c r="BJ88">
        <v>1</v>
      </c>
      <c r="BK88" t="s">
        <v>266</v>
      </c>
      <c r="BL88" t="s">
        <v>176</v>
      </c>
      <c r="BM88">
        <v>0.76363636363636356</v>
      </c>
      <c r="BN88" t="s">
        <v>70</v>
      </c>
      <c r="BO88" t="s">
        <v>189</v>
      </c>
      <c r="BP88">
        <v>433.99099999999999</v>
      </c>
    </row>
    <row r="89" spans="1:68" ht="16.5" x14ac:dyDescent="0.25">
      <c r="A89" s="129" t="str">
        <f t="shared" ref="A89:A122" si="54">BF89</f>
        <v>부성여객</v>
      </c>
      <c r="B89" s="130" t="str">
        <f t="shared" ref="B89:B122" si="55">BH89</f>
        <v>임주현</v>
      </c>
      <c r="C89" s="131" t="str">
        <f t="shared" ref="C89:C122" si="56">BN89</f>
        <v>F</v>
      </c>
      <c r="D89" s="132">
        <f t="shared" ref="D89:D122" si="57">BM89</f>
        <v>0.7727272727272726</v>
      </c>
      <c r="E89" s="133">
        <f t="shared" ref="E89:E122" si="58">U89</f>
        <v>9788</v>
      </c>
      <c r="F89" s="134" t="str">
        <f t="shared" ref="F89:F122" si="59">BG89</f>
        <v>36</v>
      </c>
      <c r="G89" s="135" t="str">
        <f t="shared" ref="G89:G122" si="60">BK89</f>
        <v>70바2139</v>
      </c>
      <c r="H89" s="136">
        <f t="shared" ref="H89:H122" si="61">BJ89</f>
        <v>1</v>
      </c>
      <c r="I89" s="137">
        <f t="shared" ref="I89:I122" si="62">BP89</f>
        <v>1213.106</v>
      </c>
      <c r="J89" s="138">
        <f t="shared" ref="J89:J122" si="63">AB89/AA89</f>
        <v>3.072409943925378E-2</v>
      </c>
      <c r="K89" s="138">
        <f t="shared" ref="K89:K122" si="64">AC89/AA89</f>
        <v>0.37368976515020846</v>
      </c>
      <c r="L89" s="138">
        <f t="shared" ref="L89:L122" si="65">AD89/I89</f>
        <v>0.18217699030422732</v>
      </c>
      <c r="M89" s="139">
        <f t="shared" ref="M89:M122" si="66">Z89</f>
        <v>19.562000000000001</v>
      </c>
      <c r="N89" s="140">
        <f t="shared" ref="N89:N122" si="67">AE89*100/W89</f>
        <v>0</v>
      </c>
      <c r="O89" s="140">
        <f t="shared" ref="O89:O122" si="68">AF89*100/W89</f>
        <v>18.041296221265796</v>
      </c>
      <c r="P89" s="235">
        <f t="shared" ref="P89:P122" si="69">AK89</f>
        <v>23</v>
      </c>
      <c r="Q89" s="236">
        <f t="shared" ref="Q89:Q122" si="70">AE89</f>
        <v>0</v>
      </c>
      <c r="R89" s="236">
        <f t="shared" ref="R89:R122" si="71">AF89</f>
        <v>236</v>
      </c>
      <c r="T89">
        <v>512</v>
      </c>
      <c r="U89">
        <v>9788</v>
      </c>
      <c r="V89" t="s">
        <v>442</v>
      </c>
      <c r="W89">
        <v>1308.1099999999999</v>
      </c>
      <c r="X89">
        <v>762.45399999999995</v>
      </c>
      <c r="Y89">
        <v>1.716</v>
      </c>
      <c r="Z89">
        <v>19.562000000000001</v>
      </c>
      <c r="AA89">
        <v>88.628862999999996</v>
      </c>
      <c r="AB89">
        <v>2.723042</v>
      </c>
      <c r="AC89">
        <v>33.119698999999997</v>
      </c>
      <c r="AD89" s="1">
        <v>221</v>
      </c>
      <c r="AE89">
        <v>0</v>
      </c>
      <c r="AF89">
        <v>236</v>
      </c>
      <c r="AG89">
        <v>93</v>
      </c>
      <c r="AH89">
        <v>14.759413</v>
      </c>
      <c r="AI89">
        <v>554.1</v>
      </c>
      <c r="AJ89">
        <v>48.2</v>
      </c>
      <c r="AK89">
        <v>23</v>
      </c>
      <c r="AL89">
        <v>7177</v>
      </c>
      <c r="AM89" t="s">
        <v>443</v>
      </c>
      <c r="AN89" t="s">
        <v>636</v>
      </c>
      <c r="AO89">
        <v>1213.106</v>
      </c>
      <c r="AR89" t="s">
        <v>120</v>
      </c>
      <c r="AS89" t="s">
        <v>122</v>
      </c>
      <c r="AT89" t="s">
        <v>269</v>
      </c>
      <c r="AU89" t="s">
        <v>442</v>
      </c>
      <c r="AV89" t="s">
        <v>197</v>
      </c>
      <c r="AW89">
        <v>1</v>
      </c>
      <c r="BB89">
        <v>0.7727272727272726</v>
      </c>
      <c r="BC89" t="s">
        <v>70</v>
      </c>
      <c r="BF89" t="s">
        <v>120</v>
      </c>
      <c r="BG89" t="s">
        <v>122</v>
      </c>
      <c r="BH89" t="s">
        <v>442</v>
      </c>
      <c r="BI89">
        <v>9788</v>
      </c>
      <c r="BJ89">
        <v>1</v>
      </c>
      <c r="BK89" t="s">
        <v>269</v>
      </c>
      <c r="BL89" t="s">
        <v>176</v>
      </c>
      <c r="BM89">
        <v>0.7727272727272726</v>
      </c>
      <c r="BN89" t="s">
        <v>70</v>
      </c>
      <c r="BO89" t="s">
        <v>189</v>
      </c>
      <c r="BP89">
        <v>1213.106</v>
      </c>
    </row>
    <row r="90" spans="1:68" ht="16.5" x14ac:dyDescent="0.25">
      <c r="A90" s="112" t="str">
        <f t="shared" si="54"/>
        <v>부성여객</v>
      </c>
      <c r="B90" s="113" t="str">
        <f t="shared" si="55"/>
        <v>장문봉</v>
      </c>
      <c r="C90" s="114" t="str">
        <f t="shared" si="56"/>
        <v>C</v>
      </c>
      <c r="D90" s="115">
        <f t="shared" si="57"/>
        <v>0.89394104800761265</v>
      </c>
      <c r="E90" s="116">
        <f t="shared" si="58"/>
        <v>5179</v>
      </c>
      <c r="F90" s="117" t="str">
        <f t="shared" si="59"/>
        <v>예비</v>
      </c>
      <c r="G90" s="118" t="str">
        <f t="shared" si="60"/>
        <v>70바2050</v>
      </c>
      <c r="H90" s="119">
        <f t="shared" si="61"/>
        <v>7</v>
      </c>
      <c r="I90" s="120">
        <f t="shared" si="62"/>
        <v>919.58999999999992</v>
      </c>
      <c r="J90" s="121">
        <f t="shared" si="63"/>
        <v>3.4693678045064388E-2</v>
      </c>
      <c r="K90" s="121">
        <f t="shared" si="64"/>
        <v>0.34698518974245018</v>
      </c>
      <c r="L90" s="121">
        <f t="shared" si="65"/>
        <v>0.18595243532443809</v>
      </c>
      <c r="M90" s="122">
        <f t="shared" si="66"/>
        <v>18.343</v>
      </c>
      <c r="N90" s="123">
        <f t="shared" si="67"/>
        <v>0</v>
      </c>
      <c r="O90" s="123">
        <f t="shared" si="68"/>
        <v>16.228154407528326</v>
      </c>
      <c r="P90" s="237">
        <f t="shared" si="69"/>
        <v>18</v>
      </c>
      <c r="Q90" s="238">
        <f t="shared" si="70"/>
        <v>0</v>
      </c>
      <c r="R90" s="238">
        <f t="shared" si="71"/>
        <v>169</v>
      </c>
      <c r="T90">
        <v>512</v>
      </c>
      <c r="U90">
        <v>5179</v>
      </c>
      <c r="V90" t="s">
        <v>444</v>
      </c>
      <c r="W90">
        <v>1041.4000000000001</v>
      </c>
      <c r="X90">
        <v>576.52200000000005</v>
      </c>
      <c r="Y90">
        <v>1.806</v>
      </c>
      <c r="Z90">
        <v>18.343</v>
      </c>
      <c r="AA90">
        <v>59.616653999999997</v>
      </c>
      <c r="AB90">
        <v>2.0683210000000001</v>
      </c>
      <c r="AC90">
        <v>20.686095999999999</v>
      </c>
      <c r="AD90" s="1">
        <v>171</v>
      </c>
      <c r="AE90">
        <v>0</v>
      </c>
      <c r="AF90">
        <v>169</v>
      </c>
      <c r="AG90">
        <v>102</v>
      </c>
      <c r="AH90">
        <v>17.468273</v>
      </c>
      <c r="AI90">
        <v>2323.8000000000002</v>
      </c>
      <c r="AJ90">
        <v>757.9</v>
      </c>
      <c r="AK90">
        <v>18</v>
      </c>
      <c r="AL90">
        <v>5895</v>
      </c>
      <c r="AM90" t="s">
        <v>445</v>
      </c>
      <c r="AN90" t="s">
        <v>637</v>
      </c>
      <c r="AO90">
        <v>220.27500000000001</v>
      </c>
      <c r="AR90" t="s">
        <v>120</v>
      </c>
      <c r="AS90" t="s">
        <v>91</v>
      </c>
      <c r="AT90" t="s">
        <v>278</v>
      </c>
      <c r="AU90" t="s">
        <v>444</v>
      </c>
      <c r="AV90" t="s">
        <v>48</v>
      </c>
      <c r="AW90">
        <v>7</v>
      </c>
      <c r="BB90">
        <v>0.89394104800761265</v>
      </c>
      <c r="BC90" t="s">
        <v>69</v>
      </c>
      <c r="BF90" t="s">
        <v>120</v>
      </c>
      <c r="BG90" t="s">
        <v>91</v>
      </c>
      <c r="BH90" t="s">
        <v>444</v>
      </c>
      <c r="BI90">
        <v>5179</v>
      </c>
      <c r="BJ90">
        <v>7</v>
      </c>
      <c r="BK90" t="s">
        <v>278</v>
      </c>
      <c r="BL90" t="s">
        <v>218</v>
      </c>
      <c r="BM90">
        <v>0.89394104800761265</v>
      </c>
      <c r="BN90" t="s">
        <v>69</v>
      </c>
      <c r="BO90" t="s">
        <v>178</v>
      </c>
      <c r="BP90">
        <v>919.58999999999992</v>
      </c>
    </row>
    <row r="91" spans="1:68" ht="16.5" x14ac:dyDescent="0.25">
      <c r="A91" s="129" t="str">
        <f t="shared" si="54"/>
        <v>부성여객</v>
      </c>
      <c r="B91" s="130" t="str">
        <f t="shared" si="55"/>
        <v>장정효</v>
      </c>
      <c r="C91" s="131" t="str">
        <f t="shared" si="56"/>
        <v>D</v>
      </c>
      <c r="D91" s="132">
        <f t="shared" si="57"/>
        <v>0.82691532731388695</v>
      </c>
      <c r="E91" s="133">
        <f t="shared" si="58"/>
        <v>7982</v>
      </c>
      <c r="F91" s="134" t="str">
        <f t="shared" si="59"/>
        <v>36</v>
      </c>
      <c r="G91" s="135" t="str">
        <f t="shared" si="60"/>
        <v>70바2097</v>
      </c>
      <c r="H91" s="136">
        <f t="shared" si="61"/>
        <v>5</v>
      </c>
      <c r="I91" s="137">
        <f t="shared" si="62"/>
        <v>503.31200000000001</v>
      </c>
      <c r="J91" s="138">
        <f t="shared" si="63"/>
        <v>2.4696576998388276E-2</v>
      </c>
      <c r="K91" s="138">
        <f t="shared" si="64"/>
        <v>0.39777646330909677</v>
      </c>
      <c r="L91" s="138">
        <f t="shared" si="65"/>
        <v>0.31789426836634133</v>
      </c>
      <c r="M91" s="139">
        <f t="shared" si="66"/>
        <v>16.948</v>
      </c>
      <c r="N91" s="140">
        <f t="shared" si="67"/>
        <v>0.13866759851292867</v>
      </c>
      <c r="O91" s="140">
        <f t="shared" si="68"/>
        <v>16.501444223038511</v>
      </c>
      <c r="P91" s="235">
        <f t="shared" si="69"/>
        <v>20</v>
      </c>
      <c r="Q91" s="236">
        <f t="shared" si="70"/>
        <v>1</v>
      </c>
      <c r="R91" s="236">
        <f t="shared" si="71"/>
        <v>119</v>
      </c>
      <c r="T91">
        <v>512</v>
      </c>
      <c r="U91">
        <v>7982</v>
      </c>
      <c r="V91" t="s">
        <v>446</v>
      </c>
      <c r="W91">
        <v>721.149</v>
      </c>
      <c r="X91">
        <v>416.27</v>
      </c>
      <c r="Y91">
        <v>1.732</v>
      </c>
      <c r="Z91">
        <v>16.948</v>
      </c>
      <c r="AA91">
        <v>44.900270999999996</v>
      </c>
      <c r="AB91">
        <v>1.1088830000000001</v>
      </c>
      <c r="AC91">
        <v>17.860271000000001</v>
      </c>
      <c r="AD91" s="1">
        <v>160</v>
      </c>
      <c r="AE91">
        <v>1</v>
      </c>
      <c r="AF91">
        <v>119</v>
      </c>
      <c r="AG91">
        <v>96</v>
      </c>
      <c r="AH91">
        <v>16.061128</v>
      </c>
      <c r="AI91">
        <v>660</v>
      </c>
      <c r="AJ91">
        <v>107.5</v>
      </c>
      <c r="AK91">
        <v>20</v>
      </c>
      <c r="AL91">
        <v>7869</v>
      </c>
      <c r="AM91" t="s">
        <v>447</v>
      </c>
      <c r="AN91" t="s">
        <v>638</v>
      </c>
      <c r="AO91">
        <v>111.14</v>
      </c>
      <c r="AR91" t="s">
        <v>120</v>
      </c>
      <c r="AS91" t="s">
        <v>122</v>
      </c>
      <c r="AT91" t="s">
        <v>252</v>
      </c>
      <c r="AU91" t="s">
        <v>446</v>
      </c>
      <c r="AV91" t="s">
        <v>48</v>
      </c>
      <c r="AW91">
        <v>5</v>
      </c>
      <c r="BB91">
        <v>0.82691532731388695</v>
      </c>
      <c r="BC91" t="s">
        <v>67</v>
      </c>
      <c r="BF91" t="s">
        <v>120</v>
      </c>
      <c r="BG91" t="s">
        <v>122</v>
      </c>
      <c r="BH91" t="s">
        <v>446</v>
      </c>
      <c r="BI91">
        <v>7982</v>
      </c>
      <c r="BJ91">
        <v>5</v>
      </c>
      <c r="BK91" t="s">
        <v>252</v>
      </c>
      <c r="BL91" t="s">
        <v>272</v>
      </c>
      <c r="BM91">
        <v>0.82691532731388695</v>
      </c>
      <c r="BN91" t="s">
        <v>67</v>
      </c>
      <c r="BO91" t="s">
        <v>180</v>
      </c>
      <c r="BP91">
        <v>503.31200000000001</v>
      </c>
    </row>
    <row r="92" spans="1:68" ht="16.5" x14ac:dyDescent="0.25">
      <c r="A92" s="112" t="str">
        <f t="shared" si="54"/>
        <v>부성여객</v>
      </c>
      <c r="B92" s="113" t="str">
        <f t="shared" si="55"/>
        <v>장형표</v>
      </c>
      <c r="C92" s="114" t="str">
        <f t="shared" si="56"/>
        <v>B</v>
      </c>
      <c r="D92" s="115">
        <f t="shared" si="57"/>
        <v>0.91500000000000004</v>
      </c>
      <c r="E92" s="116">
        <f t="shared" si="58"/>
        <v>1235</v>
      </c>
      <c r="F92" s="117" t="str">
        <f t="shared" si="59"/>
        <v>33</v>
      </c>
      <c r="G92" s="118" t="str">
        <f t="shared" si="60"/>
        <v>70바2084</v>
      </c>
      <c r="H92" s="119">
        <f t="shared" si="61"/>
        <v>1</v>
      </c>
      <c r="I92" s="120">
        <f t="shared" si="62"/>
        <v>2413.8009999999999</v>
      </c>
      <c r="J92" s="121">
        <f t="shared" si="63"/>
        <v>3.4332736635269069E-2</v>
      </c>
      <c r="K92" s="121">
        <f t="shared" si="64"/>
        <v>0.34452099170434597</v>
      </c>
      <c r="L92" s="121">
        <f t="shared" si="65"/>
        <v>0.20217076718420451</v>
      </c>
      <c r="M92" s="122">
        <f t="shared" si="66"/>
        <v>14.484999999999999</v>
      </c>
      <c r="N92" s="123">
        <f t="shared" si="67"/>
        <v>0</v>
      </c>
      <c r="O92" s="123">
        <f t="shared" si="68"/>
        <v>8.74139997456294</v>
      </c>
      <c r="P92" s="237">
        <f t="shared" si="69"/>
        <v>14</v>
      </c>
      <c r="Q92" s="238">
        <f t="shared" si="70"/>
        <v>0</v>
      </c>
      <c r="R92" s="238">
        <f t="shared" si="71"/>
        <v>211</v>
      </c>
      <c r="T92">
        <v>512</v>
      </c>
      <c r="U92">
        <v>1235</v>
      </c>
      <c r="V92" t="s">
        <v>448</v>
      </c>
      <c r="W92">
        <v>2413.8009999999999</v>
      </c>
      <c r="X92">
        <v>1318.6679999999999</v>
      </c>
      <c r="Y92">
        <v>1.83</v>
      </c>
      <c r="Z92">
        <v>14.484999999999999</v>
      </c>
      <c r="AA92">
        <v>154.143844</v>
      </c>
      <c r="AB92">
        <v>5.2921800000000001</v>
      </c>
      <c r="AC92">
        <v>53.105789999999999</v>
      </c>
      <c r="AD92" s="1">
        <v>488</v>
      </c>
      <c r="AE92">
        <v>0</v>
      </c>
      <c r="AF92">
        <v>211</v>
      </c>
      <c r="AG92">
        <v>91</v>
      </c>
      <c r="AH92">
        <v>15.659405</v>
      </c>
      <c r="AI92">
        <v>1586.2</v>
      </c>
      <c r="AJ92">
        <v>63.9</v>
      </c>
      <c r="AK92">
        <v>14</v>
      </c>
      <c r="AL92">
        <v>4629</v>
      </c>
      <c r="AM92" t="s">
        <v>449</v>
      </c>
      <c r="AN92" t="s">
        <v>639</v>
      </c>
      <c r="AO92">
        <v>2413.8009999999999</v>
      </c>
      <c r="AR92" t="s">
        <v>120</v>
      </c>
      <c r="AS92" t="s">
        <v>121</v>
      </c>
      <c r="AT92" t="s">
        <v>212</v>
      </c>
      <c r="AU92" t="s">
        <v>448</v>
      </c>
      <c r="AV92" t="s">
        <v>48</v>
      </c>
      <c r="AW92">
        <v>1</v>
      </c>
      <c r="BB92">
        <v>0.91500000000000004</v>
      </c>
      <c r="BC92" t="s">
        <v>68</v>
      </c>
      <c r="BF92" t="s">
        <v>120</v>
      </c>
      <c r="BG92" t="s">
        <v>121</v>
      </c>
      <c r="BH92" t="s">
        <v>448</v>
      </c>
      <c r="BI92">
        <v>1235</v>
      </c>
      <c r="BJ92">
        <v>1</v>
      </c>
      <c r="BK92" t="s">
        <v>212</v>
      </c>
      <c r="BL92" t="s">
        <v>176</v>
      </c>
      <c r="BM92">
        <v>0.91500000000000004</v>
      </c>
      <c r="BN92" t="s">
        <v>68</v>
      </c>
      <c r="BO92" t="s">
        <v>281</v>
      </c>
      <c r="BP92">
        <v>2413.8009999999999</v>
      </c>
    </row>
    <row r="93" spans="1:68" ht="16.5" x14ac:dyDescent="0.25">
      <c r="A93" s="129" t="str">
        <f t="shared" si="54"/>
        <v>부성여객</v>
      </c>
      <c r="B93" s="130" t="str">
        <f t="shared" si="55"/>
        <v>정병옥</v>
      </c>
      <c r="C93" s="131" t="str">
        <f t="shared" si="56"/>
        <v>D</v>
      </c>
      <c r="D93" s="132">
        <f t="shared" si="57"/>
        <v>0.81181818181818177</v>
      </c>
      <c r="E93" s="133">
        <f t="shared" si="58"/>
        <v>1478</v>
      </c>
      <c r="F93" s="134" t="str">
        <f t="shared" si="59"/>
        <v>33</v>
      </c>
      <c r="G93" s="135" t="str">
        <f t="shared" si="60"/>
        <v>70바2092</v>
      </c>
      <c r="H93" s="136">
        <f t="shared" si="61"/>
        <v>1</v>
      </c>
      <c r="I93" s="137">
        <f t="shared" si="62"/>
        <v>2387.5</v>
      </c>
      <c r="J93" s="138">
        <f t="shared" si="63"/>
        <v>5.0009755419720388E-3</v>
      </c>
      <c r="K93" s="138">
        <f t="shared" si="64"/>
        <v>0.33910495987130695</v>
      </c>
      <c r="L93" s="138">
        <f t="shared" si="65"/>
        <v>0.2475392670157068</v>
      </c>
      <c r="M93" s="139">
        <f t="shared" si="66"/>
        <v>13.481999999999999</v>
      </c>
      <c r="N93" s="140">
        <f t="shared" si="67"/>
        <v>0</v>
      </c>
      <c r="O93" s="140">
        <f t="shared" si="68"/>
        <v>2.5457318137230547</v>
      </c>
      <c r="P93" s="235">
        <f t="shared" si="69"/>
        <v>26</v>
      </c>
      <c r="Q93" s="236">
        <f t="shared" si="70"/>
        <v>0</v>
      </c>
      <c r="R93" s="236">
        <f t="shared" si="71"/>
        <v>62</v>
      </c>
      <c r="T93">
        <v>512</v>
      </c>
      <c r="U93">
        <v>1478</v>
      </c>
      <c r="V93" t="s">
        <v>450</v>
      </c>
      <c r="W93">
        <v>2435.4490000000001</v>
      </c>
      <c r="X93">
        <v>1365.944</v>
      </c>
      <c r="Y93">
        <v>1.7829999999999999</v>
      </c>
      <c r="Z93">
        <v>13.481999999999999</v>
      </c>
      <c r="AA93">
        <v>155.24191099999999</v>
      </c>
      <c r="AB93">
        <v>0.77636099999999997</v>
      </c>
      <c r="AC93">
        <v>52.643301999999998</v>
      </c>
      <c r="AD93" s="1">
        <v>591</v>
      </c>
      <c r="AE93">
        <v>0</v>
      </c>
      <c r="AF93">
        <v>62</v>
      </c>
      <c r="AG93">
        <v>95</v>
      </c>
      <c r="AH93">
        <v>15.688089</v>
      </c>
      <c r="AI93">
        <v>957.7</v>
      </c>
      <c r="AJ93">
        <v>46.6</v>
      </c>
      <c r="AK93">
        <v>26</v>
      </c>
      <c r="AL93">
        <v>3816</v>
      </c>
      <c r="AM93" t="s">
        <v>451</v>
      </c>
      <c r="AN93" t="s">
        <v>640</v>
      </c>
      <c r="AO93">
        <v>2387.5</v>
      </c>
      <c r="AR93" t="s">
        <v>120</v>
      </c>
      <c r="AS93" t="s">
        <v>121</v>
      </c>
      <c r="AT93" t="s">
        <v>214</v>
      </c>
      <c r="AU93" t="s">
        <v>450</v>
      </c>
      <c r="AV93" t="s">
        <v>48</v>
      </c>
      <c r="AW93">
        <v>1</v>
      </c>
      <c r="BB93">
        <v>0.81181818181818177</v>
      </c>
      <c r="BC93" t="s">
        <v>67</v>
      </c>
      <c r="BF93" t="s">
        <v>120</v>
      </c>
      <c r="BG93" t="s">
        <v>121</v>
      </c>
      <c r="BH93" t="s">
        <v>450</v>
      </c>
      <c r="BI93">
        <v>1478</v>
      </c>
      <c r="BJ93">
        <v>1</v>
      </c>
      <c r="BK93" t="s">
        <v>214</v>
      </c>
      <c r="BL93" t="s">
        <v>176</v>
      </c>
      <c r="BM93">
        <v>0.81181818181818177</v>
      </c>
      <c r="BN93" t="s">
        <v>67</v>
      </c>
      <c r="BO93" t="s">
        <v>180</v>
      </c>
      <c r="BP93">
        <v>2387.5</v>
      </c>
    </row>
    <row r="94" spans="1:68" ht="16.5" x14ac:dyDescent="0.25">
      <c r="A94" s="112" t="str">
        <f t="shared" si="54"/>
        <v>부성여객</v>
      </c>
      <c r="B94" s="113" t="str">
        <f t="shared" si="55"/>
        <v>정수경</v>
      </c>
      <c r="C94" s="114" t="str">
        <f t="shared" si="56"/>
        <v>D</v>
      </c>
      <c r="D94" s="115">
        <f t="shared" si="57"/>
        <v>0.80181818181818176</v>
      </c>
      <c r="E94" s="116">
        <f t="shared" si="58"/>
        <v>6044</v>
      </c>
      <c r="F94" s="117" t="str">
        <f t="shared" si="59"/>
        <v>33</v>
      </c>
      <c r="G94" s="118" t="str">
        <f t="shared" si="60"/>
        <v>70바2092</v>
      </c>
      <c r="H94" s="119">
        <f t="shared" si="61"/>
        <v>1</v>
      </c>
      <c r="I94" s="120">
        <f t="shared" si="62"/>
        <v>2333.1280000000002</v>
      </c>
      <c r="J94" s="121">
        <f t="shared" si="63"/>
        <v>2.7573805769878876E-2</v>
      </c>
      <c r="K94" s="121">
        <f t="shared" si="64"/>
        <v>0.37986280391126559</v>
      </c>
      <c r="L94" s="121">
        <f t="shared" si="65"/>
        <v>0.20873265418785422</v>
      </c>
      <c r="M94" s="122">
        <f t="shared" si="66"/>
        <v>15.698</v>
      </c>
      <c r="N94" s="123">
        <f t="shared" si="67"/>
        <v>4.2741052053899886E-2</v>
      </c>
      <c r="O94" s="123">
        <f t="shared" si="68"/>
        <v>15.557742947619559</v>
      </c>
      <c r="P94" s="237">
        <f t="shared" si="69"/>
        <v>46</v>
      </c>
      <c r="Q94" s="238">
        <f t="shared" si="70"/>
        <v>1</v>
      </c>
      <c r="R94" s="238">
        <f t="shared" si="71"/>
        <v>364</v>
      </c>
      <c r="T94">
        <v>512</v>
      </c>
      <c r="U94">
        <v>6044</v>
      </c>
      <c r="V94" t="s">
        <v>452</v>
      </c>
      <c r="W94">
        <v>2339.6709999999998</v>
      </c>
      <c r="X94">
        <v>1325.873</v>
      </c>
      <c r="Y94">
        <v>1.7649999999999999</v>
      </c>
      <c r="Z94">
        <v>15.698</v>
      </c>
      <c r="AA94">
        <v>150.78607700000001</v>
      </c>
      <c r="AB94">
        <v>4.1577460000000004</v>
      </c>
      <c r="AC94">
        <v>57.278022</v>
      </c>
      <c r="AD94" s="1">
        <v>487</v>
      </c>
      <c r="AE94">
        <v>1</v>
      </c>
      <c r="AF94">
        <v>364</v>
      </c>
      <c r="AG94">
        <v>103</v>
      </c>
      <c r="AH94">
        <v>15.516492</v>
      </c>
      <c r="AI94">
        <v>2131.4</v>
      </c>
      <c r="AJ94">
        <v>622.29999999999995</v>
      </c>
      <c r="AK94">
        <v>46</v>
      </c>
      <c r="AL94">
        <v>18555</v>
      </c>
      <c r="AM94" t="s">
        <v>453</v>
      </c>
      <c r="AN94" t="s">
        <v>641</v>
      </c>
      <c r="AO94">
        <v>2333.1280000000002</v>
      </c>
      <c r="AR94" t="s">
        <v>120</v>
      </c>
      <c r="AS94" t="s">
        <v>121</v>
      </c>
      <c r="AT94" t="s">
        <v>214</v>
      </c>
      <c r="AU94" t="s">
        <v>452</v>
      </c>
      <c r="AV94" t="s">
        <v>48</v>
      </c>
      <c r="AW94">
        <v>1</v>
      </c>
      <c r="BB94">
        <v>0.80181818181818176</v>
      </c>
      <c r="BC94" t="s">
        <v>67</v>
      </c>
      <c r="BF94" t="s">
        <v>120</v>
      </c>
      <c r="BG94" t="s">
        <v>121</v>
      </c>
      <c r="BH94" t="s">
        <v>452</v>
      </c>
      <c r="BI94">
        <v>6044</v>
      </c>
      <c r="BJ94">
        <v>1</v>
      </c>
      <c r="BK94" t="s">
        <v>214</v>
      </c>
      <c r="BL94" t="s">
        <v>176</v>
      </c>
      <c r="BM94">
        <v>0.80181818181818176</v>
      </c>
      <c r="BN94" t="s">
        <v>67</v>
      </c>
      <c r="BO94" t="s">
        <v>180</v>
      </c>
      <c r="BP94">
        <v>2333.1280000000002</v>
      </c>
    </row>
    <row r="95" spans="1:68" ht="16.5" x14ac:dyDescent="0.25">
      <c r="A95" s="129" t="str">
        <f t="shared" si="54"/>
        <v>부성여객</v>
      </c>
      <c r="B95" s="130" t="str">
        <f t="shared" si="55"/>
        <v>정승우</v>
      </c>
      <c r="C95" s="131" t="str">
        <f t="shared" si="56"/>
        <v>D</v>
      </c>
      <c r="D95" s="132">
        <f t="shared" si="57"/>
        <v>0.81742103647688336</v>
      </c>
      <c r="E95" s="133">
        <f t="shared" si="58"/>
        <v>4163</v>
      </c>
      <c r="F95" s="134" t="str">
        <f t="shared" si="59"/>
        <v>790</v>
      </c>
      <c r="G95" s="135" t="str">
        <f t="shared" si="60"/>
        <v>70바2028</v>
      </c>
      <c r="H95" s="136">
        <f t="shared" si="61"/>
        <v>7</v>
      </c>
      <c r="I95" s="137">
        <f t="shared" si="62"/>
        <v>814.90099999999995</v>
      </c>
      <c r="J95" s="138">
        <f t="shared" si="63"/>
        <v>5.6886346559431478E-2</v>
      </c>
      <c r="K95" s="138">
        <f t="shared" si="64"/>
        <v>0.36736876278397584</v>
      </c>
      <c r="L95" s="138">
        <f t="shared" si="65"/>
        <v>0.31414858982870314</v>
      </c>
      <c r="M95" s="139">
        <f t="shared" si="66"/>
        <v>17.454000000000001</v>
      </c>
      <c r="N95" s="140">
        <f t="shared" si="67"/>
        <v>0.38405407481373377</v>
      </c>
      <c r="O95" s="140">
        <f t="shared" si="68"/>
        <v>9.3133113142330437</v>
      </c>
      <c r="P95" s="235">
        <f t="shared" si="69"/>
        <v>29</v>
      </c>
      <c r="Q95" s="236">
        <f t="shared" si="70"/>
        <v>4</v>
      </c>
      <c r="R95" s="236">
        <f t="shared" si="71"/>
        <v>97</v>
      </c>
      <c r="T95">
        <v>512</v>
      </c>
      <c r="U95">
        <v>4163</v>
      </c>
      <c r="V95" t="s">
        <v>454</v>
      </c>
      <c r="W95">
        <v>1041.52</v>
      </c>
      <c r="X95">
        <v>597.75099999999998</v>
      </c>
      <c r="Y95">
        <v>1.742</v>
      </c>
      <c r="Z95">
        <v>17.454000000000001</v>
      </c>
      <c r="AA95">
        <v>64.929428999999999</v>
      </c>
      <c r="AB95">
        <v>3.6935980000000002</v>
      </c>
      <c r="AC95">
        <v>23.853044000000001</v>
      </c>
      <c r="AD95" s="1">
        <v>256</v>
      </c>
      <c r="AE95">
        <v>4</v>
      </c>
      <c r="AF95">
        <v>97</v>
      </c>
      <c r="AG95">
        <v>108</v>
      </c>
      <c r="AH95">
        <v>16.040800000000001</v>
      </c>
      <c r="AI95">
        <v>3072.4</v>
      </c>
      <c r="AJ95">
        <v>581.1</v>
      </c>
      <c r="AK95">
        <v>29</v>
      </c>
      <c r="AL95">
        <v>8649</v>
      </c>
      <c r="AM95" t="s">
        <v>455</v>
      </c>
      <c r="AN95" t="s">
        <v>642</v>
      </c>
      <c r="AO95">
        <v>162.62</v>
      </c>
      <c r="AR95" t="s">
        <v>120</v>
      </c>
      <c r="AS95" t="s">
        <v>123</v>
      </c>
      <c r="AT95" t="s">
        <v>272</v>
      </c>
      <c r="AU95" t="s">
        <v>454</v>
      </c>
      <c r="AV95" t="s">
        <v>48</v>
      </c>
      <c r="AW95">
        <v>7</v>
      </c>
      <c r="BB95">
        <v>0.81742103647688336</v>
      </c>
      <c r="BC95" t="s">
        <v>67</v>
      </c>
      <c r="BF95" t="s">
        <v>120</v>
      </c>
      <c r="BG95" t="s">
        <v>123</v>
      </c>
      <c r="BH95" t="s">
        <v>454</v>
      </c>
      <c r="BI95">
        <v>4163</v>
      </c>
      <c r="BJ95">
        <v>7</v>
      </c>
      <c r="BK95" t="s">
        <v>272</v>
      </c>
      <c r="BL95" t="s">
        <v>206</v>
      </c>
      <c r="BM95">
        <v>0.81742103647688336</v>
      </c>
      <c r="BN95" t="s">
        <v>67</v>
      </c>
      <c r="BO95" t="s">
        <v>180</v>
      </c>
      <c r="BP95">
        <v>814.90099999999995</v>
      </c>
    </row>
    <row r="96" spans="1:68" ht="16.5" x14ac:dyDescent="0.25">
      <c r="A96" s="112" t="str">
        <f t="shared" si="54"/>
        <v>부성여객</v>
      </c>
      <c r="B96" s="113" t="str">
        <f t="shared" si="55"/>
        <v>정영수</v>
      </c>
      <c r="C96" s="114" t="str">
        <f t="shared" si="56"/>
        <v>A</v>
      </c>
      <c r="D96" s="115">
        <f t="shared" si="57"/>
        <v>0.95499999999999996</v>
      </c>
      <c r="E96" s="116">
        <f t="shared" si="58"/>
        <v>842</v>
      </c>
      <c r="F96" s="117" t="str">
        <f t="shared" si="59"/>
        <v>36</v>
      </c>
      <c r="G96" s="118" t="str">
        <f t="shared" si="60"/>
        <v>70바2012</v>
      </c>
      <c r="H96" s="119">
        <f t="shared" si="61"/>
        <v>1</v>
      </c>
      <c r="I96" s="120">
        <f t="shared" si="62"/>
        <v>2144.0819999999999</v>
      </c>
      <c r="J96" s="121">
        <f t="shared" si="63"/>
        <v>2.2814418308515046E-2</v>
      </c>
      <c r="K96" s="121">
        <f t="shared" si="64"/>
        <v>0.31496191160494641</v>
      </c>
      <c r="L96" s="121">
        <f t="shared" si="65"/>
        <v>0.17490002714448422</v>
      </c>
      <c r="M96" s="122">
        <f t="shared" si="66"/>
        <v>14.401</v>
      </c>
      <c r="N96" s="123">
        <f t="shared" si="67"/>
        <v>0</v>
      </c>
      <c r="O96" s="123">
        <f t="shared" si="68"/>
        <v>1.0727201664861699</v>
      </c>
      <c r="P96" s="237">
        <f t="shared" si="69"/>
        <v>14</v>
      </c>
      <c r="Q96" s="238">
        <f t="shared" si="70"/>
        <v>0</v>
      </c>
      <c r="R96" s="238">
        <f t="shared" si="71"/>
        <v>23</v>
      </c>
      <c r="T96">
        <v>512</v>
      </c>
      <c r="U96">
        <v>842</v>
      </c>
      <c r="V96" t="s">
        <v>456</v>
      </c>
      <c r="W96">
        <v>2144.0819999999999</v>
      </c>
      <c r="X96">
        <v>1122.7650000000001</v>
      </c>
      <c r="Y96">
        <v>1.91</v>
      </c>
      <c r="Z96">
        <v>14.401</v>
      </c>
      <c r="AA96">
        <v>130.73969099999999</v>
      </c>
      <c r="AB96">
        <v>2.9827499999999998</v>
      </c>
      <c r="AC96">
        <v>41.178023000000003</v>
      </c>
      <c r="AD96" s="1">
        <v>375</v>
      </c>
      <c r="AE96">
        <v>0</v>
      </c>
      <c r="AF96">
        <v>23</v>
      </c>
      <c r="AG96">
        <v>102</v>
      </c>
      <c r="AH96">
        <v>16.399625</v>
      </c>
      <c r="AI96">
        <v>1966.1</v>
      </c>
      <c r="AJ96">
        <v>117</v>
      </c>
      <c r="AK96">
        <v>14</v>
      </c>
      <c r="AL96">
        <v>2033</v>
      </c>
      <c r="AM96" t="s">
        <v>457</v>
      </c>
      <c r="AN96" t="s">
        <v>643</v>
      </c>
      <c r="AO96">
        <v>2144.0819999999999</v>
      </c>
      <c r="AR96" t="s">
        <v>120</v>
      </c>
      <c r="AS96" t="s">
        <v>122</v>
      </c>
      <c r="AT96" t="s">
        <v>231</v>
      </c>
      <c r="AU96" t="s">
        <v>456</v>
      </c>
      <c r="AV96" t="s">
        <v>48</v>
      </c>
      <c r="AW96">
        <v>1</v>
      </c>
      <c r="BB96">
        <v>0.95499999999999996</v>
      </c>
      <c r="BC96" t="s">
        <v>66</v>
      </c>
      <c r="BF96" t="s">
        <v>120</v>
      </c>
      <c r="BG96" t="s">
        <v>122</v>
      </c>
      <c r="BH96" t="s">
        <v>456</v>
      </c>
      <c r="BI96">
        <v>842</v>
      </c>
      <c r="BJ96">
        <v>1</v>
      </c>
      <c r="BK96" t="s">
        <v>231</v>
      </c>
      <c r="BL96" t="s">
        <v>176</v>
      </c>
      <c r="BM96">
        <v>0.95499999999999996</v>
      </c>
      <c r="BN96" t="s">
        <v>66</v>
      </c>
      <c r="BO96" t="s">
        <v>179</v>
      </c>
      <c r="BP96">
        <v>2144.0819999999999</v>
      </c>
    </row>
    <row r="97" spans="1:68" ht="16.5" x14ac:dyDescent="0.25">
      <c r="A97" s="129" t="str">
        <f t="shared" si="54"/>
        <v>부성여객</v>
      </c>
      <c r="B97" s="130" t="str">
        <f t="shared" si="55"/>
        <v>정재엽</v>
      </c>
      <c r="C97" s="131" t="str">
        <f t="shared" si="56"/>
        <v>C</v>
      </c>
      <c r="D97" s="132">
        <f t="shared" si="57"/>
        <v>0.88637640813196006</v>
      </c>
      <c r="E97" s="133">
        <f t="shared" si="58"/>
        <v>2480</v>
      </c>
      <c r="F97" s="134" t="str">
        <f t="shared" si="59"/>
        <v>33</v>
      </c>
      <c r="G97" s="135" t="str">
        <f t="shared" si="60"/>
        <v>70바2084</v>
      </c>
      <c r="H97" s="136">
        <f t="shared" si="61"/>
        <v>9</v>
      </c>
      <c r="I97" s="137">
        <f t="shared" si="62"/>
        <v>1626.8509999999997</v>
      </c>
      <c r="J97" s="138">
        <f t="shared" si="63"/>
        <v>3.9278354005510059E-2</v>
      </c>
      <c r="K97" s="138">
        <f t="shared" si="64"/>
        <v>0.35112751516341634</v>
      </c>
      <c r="L97" s="138">
        <f t="shared" si="65"/>
        <v>0.19178154606660355</v>
      </c>
      <c r="M97" s="139">
        <f t="shared" si="66"/>
        <v>14.955</v>
      </c>
      <c r="N97" s="140">
        <f t="shared" si="67"/>
        <v>0</v>
      </c>
      <c r="O97" s="140">
        <f t="shared" si="68"/>
        <v>26.319795391188855</v>
      </c>
      <c r="P97" s="235">
        <f t="shared" si="69"/>
        <v>10</v>
      </c>
      <c r="Q97" s="236">
        <f t="shared" si="70"/>
        <v>0</v>
      </c>
      <c r="R97" s="236">
        <f t="shared" si="71"/>
        <v>453</v>
      </c>
      <c r="T97">
        <v>512</v>
      </c>
      <c r="U97">
        <v>2480</v>
      </c>
      <c r="V97" t="s">
        <v>458</v>
      </c>
      <c r="W97">
        <v>1721.1379999999999</v>
      </c>
      <c r="X97">
        <v>954.87300000000005</v>
      </c>
      <c r="Y97">
        <v>1.802</v>
      </c>
      <c r="Z97">
        <v>14.955</v>
      </c>
      <c r="AA97">
        <v>112.868859</v>
      </c>
      <c r="AB97">
        <v>4.4333030000000004</v>
      </c>
      <c r="AC97">
        <v>39.631362000000003</v>
      </c>
      <c r="AD97" s="1">
        <v>312</v>
      </c>
      <c r="AE97">
        <v>0</v>
      </c>
      <c r="AF97">
        <v>453</v>
      </c>
      <c r="AG97">
        <v>96</v>
      </c>
      <c r="AH97">
        <v>15.249006</v>
      </c>
      <c r="AI97">
        <v>1570.3</v>
      </c>
      <c r="AJ97">
        <v>130.30000000000001</v>
      </c>
      <c r="AK97">
        <v>10</v>
      </c>
      <c r="AL97">
        <v>1807</v>
      </c>
      <c r="AM97" t="s">
        <v>459</v>
      </c>
      <c r="AN97" t="s">
        <v>644</v>
      </c>
      <c r="AO97">
        <v>360.10199999999998</v>
      </c>
      <c r="AR97" t="s">
        <v>120</v>
      </c>
      <c r="AS97" t="s">
        <v>121</v>
      </c>
      <c r="AT97" t="s">
        <v>212</v>
      </c>
      <c r="AU97" t="s">
        <v>458</v>
      </c>
      <c r="AV97" t="s">
        <v>48</v>
      </c>
      <c r="AW97">
        <v>9</v>
      </c>
      <c r="BB97">
        <v>0.88637640813196006</v>
      </c>
      <c r="BC97" t="s">
        <v>69</v>
      </c>
      <c r="BF97" t="s">
        <v>120</v>
      </c>
      <c r="BG97" t="s">
        <v>121</v>
      </c>
      <c r="BH97" t="s">
        <v>458</v>
      </c>
      <c r="BI97">
        <v>2480</v>
      </c>
      <c r="BJ97">
        <v>9</v>
      </c>
      <c r="BK97" t="s">
        <v>212</v>
      </c>
      <c r="BL97" t="s">
        <v>229</v>
      </c>
      <c r="BM97">
        <v>0.88637640813196006</v>
      </c>
      <c r="BN97" t="s">
        <v>69</v>
      </c>
      <c r="BO97" t="s">
        <v>178</v>
      </c>
      <c r="BP97">
        <v>1626.8509999999997</v>
      </c>
    </row>
    <row r="98" spans="1:68" ht="16.5" x14ac:dyDescent="0.25">
      <c r="A98" s="112" t="str">
        <f t="shared" si="54"/>
        <v>부성여객</v>
      </c>
      <c r="B98" s="113" t="str">
        <f t="shared" si="55"/>
        <v>정재화B</v>
      </c>
      <c r="C98" s="114" t="str">
        <f t="shared" si="56"/>
        <v>B</v>
      </c>
      <c r="D98" s="115">
        <f t="shared" si="57"/>
        <v>0.90211311615018941</v>
      </c>
      <c r="E98" s="116">
        <f t="shared" si="58"/>
        <v>2201</v>
      </c>
      <c r="F98" s="117" t="str">
        <f t="shared" si="59"/>
        <v>36</v>
      </c>
      <c r="G98" s="118" t="str">
        <f t="shared" si="60"/>
        <v>70바2093</v>
      </c>
      <c r="H98" s="119">
        <f t="shared" si="61"/>
        <v>2</v>
      </c>
      <c r="I98" s="120">
        <f t="shared" si="62"/>
        <v>2290.4060000000004</v>
      </c>
      <c r="J98" s="121">
        <f t="shared" si="63"/>
        <v>1.5148632943835909E-2</v>
      </c>
      <c r="K98" s="121">
        <f t="shared" si="64"/>
        <v>0.34726663465506669</v>
      </c>
      <c r="L98" s="121">
        <f t="shared" si="65"/>
        <v>0.23314643779312486</v>
      </c>
      <c r="M98" s="122">
        <f t="shared" si="66"/>
        <v>14.545</v>
      </c>
      <c r="N98" s="123">
        <f t="shared" si="67"/>
        <v>0</v>
      </c>
      <c r="O98" s="123">
        <f t="shared" si="68"/>
        <v>3.0562267126439591</v>
      </c>
      <c r="P98" s="237">
        <f t="shared" si="69"/>
        <v>22</v>
      </c>
      <c r="Q98" s="238">
        <f t="shared" si="70"/>
        <v>0</v>
      </c>
      <c r="R98" s="238">
        <f t="shared" si="71"/>
        <v>70</v>
      </c>
      <c r="T98">
        <v>512</v>
      </c>
      <c r="U98">
        <v>2201</v>
      </c>
      <c r="V98" t="s">
        <v>460</v>
      </c>
      <c r="W98">
        <v>2290.4059999999999</v>
      </c>
      <c r="X98">
        <v>1266.3789999999999</v>
      </c>
      <c r="Y98">
        <v>1.8089999999999999</v>
      </c>
      <c r="Z98">
        <v>14.545</v>
      </c>
      <c r="AA98">
        <v>154.88968600000001</v>
      </c>
      <c r="AB98">
        <v>2.3463669999999999</v>
      </c>
      <c r="AC98">
        <v>53.788020000000003</v>
      </c>
      <c r="AD98" s="1">
        <v>534</v>
      </c>
      <c r="AE98">
        <v>0</v>
      </c>
      <c r="AF98">
        <v>70</v>
      </c>
      <c r="AG98">
        <v>95</v>
      </c>
      <c r="AH98">
        <v>14.787337000000001</v>
      </c>
      <c r="AI98">
        <v>740.5</v>
      </c>
      <c r="AJ98">
        <v>144.9</v>
      </c>
      <c r="AK98">
        <v>22</v>
      </c>
      <c r="AL98">
        <v>2528</v>
      </c>
      <c r="AM98" t="s">
        <v>461</v>
      </c>
      <c r="AN98" t="s">
        <v>645</v>
      </c>
      <c r="AO98">
        <v>2230.5010000000002</v>
      </c>
      <c r="AR98" t="s">
        <v>120</v>
      </c>
      <c r="AS98" t="s">
        <v>122</v>
      </c>
      <c r="AT98" t="s">
        <v>246</v>
      </c>
      <c r="AU98" t="s">
        <v>460</v>
      </c>
      <c r="AV98" t="s">
        <v>48</v>
      </c>
      <c r="AW98">
        <v>2</v>
      </c>
      <c r="BB98">
        <v>0.90211311615018941</v>
      </c>
      <c r="BC98" t="s">
        <v>68</v>
      </c>
      <c r="BF98" t="s">
        <v>120</v>
      </c>
      <c r="BG98" t="s">
        <v>122</v>
      </c>
      <c r="BH98" t="s">
        <v>460</v>
      </c>
      <c r="BI98">
        <v>2201</v>
      </c>
      <c r="BJ98">
        <v>2</v>
      </c>
      <c r="BK98" t="s">
        <v>246</v>
      </c>
      <c r="BL98" t="s">
        <v>266</v>
      </c>
      <c r="BM98">
        <v>0.90211311615018941</v>
      </c>
      <c r="BN98" t="s">
        <v>68</v>
      </c>
      <c r="BO98" t="s">
        <v>281</v>
      </c>
      <c r="BP98">
        <v>2290.4060000000004</v>
      </c>
    </row>
    <row r="99" spans="1:68" ht="16.5" x14ac:dyDescent="0.25">
      <c r="A99" s="129" t="str">
        <f t="shared" si="54"/>
        <v>부성여객</v>
      </c>
      <c r="B99" s="130" t="str">
        <f t="shared" si="55"/>
        <v>정준혁</v>
      </c>
      <c r="C99" s="131" t="str">
        <f t="shared" si="56"/>
        <v>B</v>
      </c>
      <c r="D99" s="132">
        <f t="shared" si="57"/>
        <v>0.90351396699837805</v>
      </c>
      <c r="E99" s="133">
        <f t="shared" si="58"/>
        <v>9738</v>
      </c>
      <c r="F99" s="134" t="str">
        <f t="shared" si="59"/>
        <v>36</v>
      </c>
      <c r="G99" s="135" t="str">
        <f t="shared" si="60"/>
        <v>70바2104</v>
      </c>
      <c r="H99" s="136">
        <f t="shared" si="61"/>
        <v>3</v>
      </c>
      <c r="I99" s="137">
        <f t="shared" si="62"/>
        <v>473.05900000000003</v>
      </c>
      <c r="J99" s="138">
        <f t="shared" si="63"/>
        <v>1.0604539794567559E-2</v>
      </c>
      <c r="K99" s="138">
        <f t="shared" si="64"/>
        <v>0.34293739686237729</v>
      </c>
      <c r="L99" s="138">
        <f t="shared" si="65"/>
        <v>0.27057935690896906</v>
      </c>
      <c r="M99" s="139">
        <f t="shared" si="66"/>
        <v>13.818</v>
      </c>
      <c r="N99" s="140">
        <f t="shared" si="67"/>
        <v>0.19457713524083786</v>
      </c>
      <c r="O99" s="140">
        <f t="shared" si="68"/>
        <v>10.89631957348692</v>
      </c>
      <c r="P99" s="235">
        <f t="shared" si="69"/>
        <v>4</v>
      </c>
      <c r="Q99" s="236">
        <f t="shared" si="70"/>
        <v>1</v>
      </c>
      <c r="R99" s="236">
        <f t="shared" si="71"/>
        <v>56</v>
      </c>
      <c r="T99">
        <v>512</v>
      </c>
      <c r="U99">
        <v>9738</v>
      </c>
      <c r="V99" t="s">
        <v>462</v>
      </c>
      <c r="W99">
        <v>513.93499999999995</v>
      </c>
      <c r="X99">
        <v>280.34699999999998</v>
      </c>
      <c r="Y99">
        <v>1.833</v>
      </c>
      <c r="Z99">
        <v>13.818</v>
      </c>
      <c r="AA99">
        <v>32.113039000000001</v>
      </c>
      <c r="AB99">
        <v>0.34054400000000001</v>
      </c>
      <c r="AC99">
        <v>11.012762</v>
      </c>
      <c r="AD99" s="1">
        <v>128</v>
      </c>
      <c r="AE99">
        <v>1</v>
      </c>
      <c r="AF99">
        <v>56</v>
      </c>
      <c r="AG99">
        <v>95</v>
      </c>
      <c r="AH99">
        <v>16.003934999999998</v>
      </c>
      <c r="AI99">
        <v>153.30000000000001</v>
      </c>
      <c r="AJ99">
        <v>23.8</v>
      </c>
      <c r="AK99">
        <v>4</v>
      </c>
      <c r="AL99">
        <v>1562</v>
      </c>
      <c r="AM99" t="s">
        <v>463</v>
      </c>
      <c r="AN99" t="s">
        <v>646</v>
      </c>
      <c r="AO99">
        <v>226.708</v>
      </c>
      <c r="AR99" t="s">
        <v>120</v>
      </c>
      <c r="AS99" t="s">
        <v>122</v>
      </c>
      <c r="AT99" t="s">
        <v>259</v>
      </c>
      <c r="AU99" t="s">
        <v>462</v>
      </c>
      <c r="AV99" t="s">
        <v>48</v>
      </c>
      <c r="AW99">
        <v>3</v>
      </c>
      <c r="BB99">
        <v>0.90351396699837805</v>
      </c>
      <c r="BC99" t="s">
        <v>68</v>
      </c>
      <c r="BF99" t="s">
        <v>120</v>
      </c>
      <c r="BG99" t="s">
        <v>122</v>
      </c>
      <c r="BH99" t="s">
        <v>462</v>
      </c>
      <c r="BI99">
        <v>9738</v>
      </c>
      <c r="BJ99">
        <v>3</v>
      </c>
      <c r="BK99" t="s">
        <v>259</v>
      </c>
      <c r="BL99" t="s">
        <v>252</v>
      </c>
      <c r="BM99">
        <v>0.90351396699837805</v>
      </c>
      <c r="BN99" t="s">
        <v>68</v>
      </c>
      <c r="BO99" t="s">
        <v>281</v>
      </c>
      <c r="BP99">
        <v>473.05900000000003</v>
      </c>
    </row>
    <row r="100" spans="1:68" ht="16.5" x14ac:dyDescent="0.25">
      <c r="A100" s="112" t="str">
        <f t="shared" si="54"/>
        <v>부성여객</v>
      </c>
      <c r="B100" s="113" t="str">
        <f t="shared" si="55"/>
        <v>조남성</v>
      </c>
      <c r="C100" s="114" t="str">
        <f t="shared" si="56"/>
        <v>C</v>
      </c>
      <c r="D100" s="115">
        <f t="shared" si="57"/>
        <v>0.85650000000000004</v>
      </c>
      <c r="E100" s="116">
        <f t="shared" si="58"/>
        <v>7157</v>
      </c>
      <c r="F100" s="117" t="str">
        <f t="shared" si="59"/>
        <v>36</v>
      </c>
      <c r="G100" s="118" t="str">
        <f t="shared" si="60"/>
        <v>70바2091</v>
      </c>
      <c r="H100" s="119">
        <f t="shared" si="61"/>
        <v>1</v>
      </c>
      <c r="I100" s="120">
        <f t="shared" si="62"/>
        <v>1328.9449999999999</v>
      </c>
      <c r="J100" s="121">
        <f t="shared" si="63"/>
        <v>9.4468003874025513E-2</v>
      </c>
      <c r="K100" s="121">
        <f t="shared" si="64"/>
        <v>0.34377663482797599</v>
      </c>
      <c r="L100" s="121">
        <f t="shared" si="65"/>
        <v>0.14974284112585548</v>
      </c>
      <c r="M100" s="122">
        <f t="shared" si="66"/>
        <v>17.483000000000001</v>
      </c>
      <c r="N100" s="123">
        <f t="shared" si="67"/>
        <v>0.30099063542885524</v>
      </c>
      <c r="O100" s="123">
        <f t="shared" si="68"/>
        <v>30.099063542885524</v>
      </c>
      <c r="P100" s="237">
        <f t="shared" si="69"/>
        <v>48</v>
      </c>
      <c r="Q100" s="238">
        <f t="shared" si="70"/>
        <v>4</v>
      </c>
      <c r="R100" s="238">
        <f t="shared" si="71"/>
        <v>400</v>
      </c>
      <c r="T100">
        <v>512</v>
      </c>
      <c r="U100">
        <v>7157</v>
      </c>
      <c r="V100" t="s">
        <v>464</v>
      </c>
      <c r="W100">
        <v>1328.9449999999999</v>
      </c>
      <c r="X100">
        <v>775.85699999999997</v>
      </c>
      <c r="Y100">
        <v>1.7130000000000001</v>
      </c>
      <c r="Z100">
        <v>17.483000000000001</v>
      </c>
      <c r="AA100">
        <v>91.400533999999993</v>
      </c>
      <c r="AB100">
        <v>8.6344259999999995</v>
      </c>
      <c r="AC100">
        <v>31.421368000000001</v>
      </c>
      <c r="AD100" s="1">
        <v>199</v>
      </c>
      <c r="AE100">
        <v>4</v>
      </c>
      <c r="AF100">
        <v>400</v>
      </c>
      <c r="AG100">
        <v>90</v>
      </c>
      <c r="AH100">
        <v>14.539794000000001</v>
      </c>
      <c r="AI100">
        <v>2501.4</v>
      </c>
      <c r="AJ100">
        <v>292.89999999999998</v>
      </c>
      <c r="AK100">
        <v>48</v>
      </c>
      <c r="AL100">
        <v>18142</v>
      </c>
      <c r="AM100" t="s">
        <v>465</v>
      </c>
      <c r="AN100" t="s">
        <v>647</v>
      </c>
      <c r="AO100">
        <v>1328.9449999999999</v>
      </c>
      <c r="AR100" t="s">
        <v>120</v>
      </c>
      <c r="AS100" t="s">
        <v>122</v>
      </c>
      <c r="AT100" t="s">
        <v>244</v>
      </c>
      <c r="AU100" t="s">
        <v>464</v>
      </c>
      <c r="AV100" t="s">
        <v>48</v>
      </c>
      <c r="AW100">
        <v>1</v>
      </c>
      <c r="BB100">
        <v>0.85650000000000004</v>
      </c>
      <c r="BC100" t="s">
        <v>69</v>
      </c>
      <c r="BF100" t="s">
        <v>120</v>
      </c>
      <c r="BG100" t="s">
        <v>122</v>
      </c>
      <c r="BH100" t="s">
        <v>464</v>
      </c>
      <c r="BI100">
        <v>7157</v>
      </c>
      <c r="BJ100">
        <v>1</v>
      </c>
      <c r="BK100" t="s">
        <v>244</v>
      </c>
      <c r="BL100" t="s">
        <v>176</v>
      </c>
      <c r="BM100">
        <v>0.85650000000000004</v>
      </c>
      <c r="BN100" t="s">
        <v>69</v>
      </c>
      <c r="BO100" t="s">
        <v>178</v>
      </c>
      <c r="BP100">
        <v>1328.9449999999999</v>
      </c>
    </row>
    <row r="101" spans="1:68" ht="16.5" x14ac:dyDescent="0.25">
      <c r="A101" s="129" t="str">
        <f t="shared" si="54"/>
        <v>부성여객</v>
      </c>
      <c r="B101" s="130" t="str">
        <f t="shared" si="55"/>
        <v>조성은</v>
      </c>
      <c r="C101" s="131" t="str">
        <f t="shared" si="56"/>
        <v>C</v>
      </c>
      <c r="D101" s="132">
        <f t="shared" si="57"/>
        <v>0.87328358436619813</v>
      </c>
      <c r="E101" s="133">
        <f t="shared" si="58"/>
        <v>1956</v>
      </c>
      <c r="F101" s="134" t="str">
        <f t="shared" si="59"/>
        <v>36</v>
      </c>
      <c r="G101" s="135" t="str">
        <f t="shared" si="60"/>
        <v>70바2036</v>
      </c>
      <c r="H101" s="136">
        <f t="shared" si="61"/>
        <v>3</v>
      </c>
      <c r="I101" s="137">
        <f t="shared" si="62"/>
        <v>1122.4549999999999</v>
      </c>
      <c r="J101" s="138">
        <f t="shared" si="63"/>
        <v>5.485856122502162E-2</v>
      </c>
      <c r="K101" s="138">
        <f t="shared" si="64"/>
        <v>0.21617813939500036</v>
      </c>
      <c r="L101" s="138">
        <f t="shared" si="65"/>
        <v>0.14165378567514958</v>
      </c>
      <c r="M101" s="139">
        <f t="shared" si="66"/>
        <v>10.548999999999999</v>
      </c>
      <c r="N101" s="140">
        <f t="shared" si="67"/>
        <v>0</v>
      </c>
      <c r="O101" s="140">
        <f t="shared" si="68"/>
        <v>1.1581756061490216</v>
      </c>
      <c r="P101" s="235">
        <f t="shared" si="69"/>
        <v>18</v>
      </c>
      <c r="Q101" s="236">
        <f t="shared" si="70"/>
        <v>0</v>
      </c>
      <c r="R101" s="236">
        <f t="shared" si="71"/>
        <v>13</v>
      </c>
      <c r="T101">
        <v>512</v>
      </c>
      <c r="U101">
        <v>1956</v>
      </c>
      <c r="V101" t="s">
        <v>648</v>
      </c>
      <c r="W101">
        <v>1122.4549999999999</v>
      </c>
      <c r="X101">
        <v>490.33300000000003</v>
      </c>
      <c r="Y101">
        <v>2.2890000000000001</v>
      </c>
      <c r="Z101">
        <v>10.548999999999999</v>
      </c>
      <c r="AA101">
        <v>58.174712</v>
      </c>
      <c r="AB101">
        <v>3.1913809999999998</v>
      </c>
      <c r="AC101">
        <v>12.576101</v>
      </c>
      <c r="AD101" s="1">
        <v>159</v>
      </c>
      <c r="AE101">
        <v>0</v>
      </c>
      <c r="AF101">
        <v>13</v>
      </c>
      <c r="AG101">
        <v>80</v>
      </c>
      <c r="AH101">
        <v>19.294550999999998</v>
      </c>
      <c r="AI101">
        <v>742.4</v>
      </c>
      <c r="AJ101">
        <v>0</v>
      </c>
      <c r="AK101">
        <v>18</v>
      </c>
      <c r="AL101">
        <v>7799</v>
      </c>
      <c r="AM101" t="s">
        <v>649</v>
      </c>
      <c r="AN101" t="s">
        <v>650</v>
      </c>
      <c r="AO101">
        <v>840.553</v>
      </c>
      <c r="AR101" t="s">
        <v>120</v>
      </c>
      <c r="AS101" t="s">
        <v>122</v>
      </c>
      <c r="AT101" t="s">
        <v>234</v>
      </c>
      <c r="AU101" t="s">
        <v>648</v>
      </c>
      <c r="AV101" t="s">
        <v>48</v>
      </c>
      <c r="AW101">
        <v>3</v>
      </c>
      <c r="BB101">
        <v>0.87328358436619813</v>
      </c>
      <c r="BC101" t="s">
        <v>69</v>
      </c>
      <c r="BF101" t="s">
        <v>120</v>
      </c>
      <c r="BG101" t="s">
        <v>122</v>
      </c>
      <c r="BH101" t="s">
        <v>648</v>
      </c>
      <c r="BI101">
        <v>1956</v>
      </c>
      <c r="BJ101">
        <v>3</v>
      </c>
      <c r="BK101" t="s">
        <v>234</v>
      </c>
      <c r="BL101" t="s">
        <v>277</v>
      </c>
      <c r="BM101">
        <v>0.87328358436619813</v>
      </c>
      <c r="BN101" t="s">
        <v>69</v>
      </c>
      <c r="BO101" t="s">
        <v>178</v>
      </c>
      <c r="BP101">
        <v>1122.4549999999999</v>
      </c>
    </row>
    <row r="102" spans="1:68" ht="16.5" x14ac:dyDescent="0.25">
      <c r="A102" s="112" t="str">
        <f t="shared" si="54"/>
        <v>부성여객</v>
      </c>
      <c r="B102" s="113" t="str">
        <f t="shared" si="55"/>
        <v>조영만</v>
      </c>
      <c r="C102" s="114" t="str">
        <f t="shared" si="56"/>
        <v>B</v>
      </c>
      <c r="D102" s="115">
        <f t="shared" si="57"/>
        <v>0.94055555555555559</v>
      </c>
      <c r="E102" s="116">
        <f t="shared" si="58"/>
        <v>4250</v>
      </c>
      <c r="F102" s="117" t="str">
        <f t="shared" si="59"/>
        <v>36</v>
      </c>
      <c r="G102" s="118" t="str">
        <f t="shared" si="60"/>
        <v>70바2044</v>
      </c>
      <c r="H102" s="119">
        <f t="shared" si="61"/>
        <v>1</v>
      </c>
      <c r="I102" s="120">
        <f t="shared" si="62"/>
        <v>877.03</v>
      </c>
      <c r="J102" s="121">
        <f t="shared" si="63"/>
        <v>1.7085629210773872E-2</v>
      </c>
      <c r="K102" s="121">
        <f t="shared" si="64"/>
        <v>0.32257879729231576</v>
      </c>
      <c r="L102" s="121">
        <f t="shared" si="65"/>
        <v>0.23830427693465447</v>
      </c>
      <c r="M102" s="122">
        <f t="shared" si="66"/>
        <v>16.292000000000002</v>
      </c>
      <c r="N102" s="123">
        <f t="shared" si="67"/>
        <v>0.68412711081718991</v>
      </c>
      <c r="O102" s="123">
        <f t="shared" si="68"/>
        <v>8.5515888852148727</v>
      </c>
      <c r="P102" s="237">
        <f t="shared" si="69"/>
        <v>18</v>
      </c>
      <c r="Q102" s="238">
        <f t="shared" si="70"/>
        <v>6</v>
      </c>
      <c r="R102" s="238">
        <f t="shared" si="71"/>
        <v>75</v>
      </c>
      <c r="T102">
        <v>512</v>
      </c>
      <c r="U102">
        <v>4250</v>
      </c>
      <c r="V102" t="s">
        <v>466</v>
      </c>
      <c r="W102">
        <v>877.03</v>
      </c>
      <c r="X102">
        <v>518.16700000000003</v>
      </c>
      <c r="Y102">
        <v>1.6930000000000001</v>
      </c>
      <c r="Z102">
        <v>16.292000000000002</v>
      </c>
      <c r="AA102">
        <v>52.545270000000002</v>
      </c>
      <c r="AB102">
        <v>0.89776900000000004</v>
      </c>
      <c r="AC102">
        <v>16.94999</v>
      </c>
      <c r="AD102" s="1">
        <v>209</v>
      </c>
      <c r="AE102">
        <v>6</v>
      </c>
      <c r="AF102">
        <v>75</v>
      </c>
      <c r="AG102">
        <v>91</v>
      </c>
      <c r="AH102">
        <v>16.690940000000001</v>
      </c>
      <c r="AI102">
        <v>587.70000000000005</v>
      </c>
      <c r="AJ102">
        <v>33.700000000000003</v>
      </c>
      <c r="AK102">
        <v>18</v>
      </c>
      <c r="AL102">
        <v>3184</v>
      </c>
      <c r="AM102" t="s">
        <v>467</v>
      </c>
      <c r="AN102" t="s">
        <v>651</v>
      </c>
      <c r="AO102">
        <v>877.03</v>
      </c>
      <c r="AR102" t="s">
        <v>120</v>
      </c>
      <c r="AS102" t="s">
        <v>122</v>
      </c>
      <c r="AT102" t="s">
        <v>236</v>
      </c>
      <c r="AU102" t="s">
        <v>466</v>
      </c>
      <c r="AV102" t="s">
        <v>48</v>
      </c>
      <c r="AW102">
        <v>1</v>
      </c>
      <c r="BB102">
        <v>0.94055555555555559</v>
      </c>
      <c r="BC102" t="s">
        <v>68</v>
      </c>
      <c r="BF102" t="s">
        <v>120</v>
      </c>
      <c r="BG102" t="s">
        <v>122</v>
      </c>
      <c r="BH102" t="s">
        <v>466</v>
      </c>
      <c r="BI102">
        <v>4250</v>
      </c>
      <c r="BJ102">
        <v>1</v>
      </c>
      <c r="BK102" t="s">
        <v>236</v>
      </c>
      <c r="BL102" t="s">
        <v>176</v>
      </c>
      <c r="BM102">
        <v>0.94055555555555559</v>
      </c>
      <c r="BN102" t="s">
        <v>68</v>
      </c>
      <c r="BO102" t="s">
        <v>281</v>
      </c>
      <c r="BP102">
        <v>877.03</v>
      </c>
    </row>
    <row r="103" spans="1:68" ht="16.5" x14ac:dyDescent="0.25">
      <c r="A103" s="129" t="str">
        <f t="shared" si="54"/>
        <v>부성여객</v>
      </c>
      <c r="B103" s="130" t="str">
        <f t="shared" si="55"/>
        <v>주용태</v>
      </c>
      <c r="C103" s="131" t="str">
        <f t="shared" si="56"/>
        <v>C</v>
      </c>
      <c r="D103" s="132">
        <f t="shared" si="57"/>
        <v>0.877</v>
      </c>
      <c r="E103" s="133">
        <f t="shared" si="58"/>
        <v>2808</v>
      </c>
      <c r="F103" s="134" t="str">
        <f t="shared" si="59"/>
        <v>36</v>
      </c>
      <c r="G103" s="135" t="str">
        <f t="shared" si="60"/>
        <v>70바2102</v>
      </c>
      <c r="H103" s="136">
        <f t="shared" si="61"/>
        <v>1</v>
      </c>
      <c r="I103" s="137">
        <f t="shared" si="62"/>
        <v>499.87900000000002</v>
      </c>
      <c r="J103" s="138">
        <f t="shared" si="63"/>
        <v>4.5973597906439866E-2</v>
      </c>
      <c r="K103" s="138">
        <f t="shared" si="64"/>
        <v>0.38009638184086958</v>
      </c>
      <c r="L103" s="138">
        <f t="shared" si="65"/>
        <v>0.21005083230141694</v>
      </c>
      <c r="M103" s="139">
        <f t="shared" si="66"/>
        <v>13.138</v>
      </c>
      <c r="N103" s="140">
        <f t="shared" si="67"/>
        <v>61.685415462354349</v>
      </c>
      <c r="O103" s="140">
        <f t="shared" si="68"/>
        <v>6.8334142877458417</v>
      </c>
      <c r="P103" s="235">
        <f t="shared" si="69"/>
        <v>11</v>
      </c>
      <c r="Q103" s="236">
        <f t="shared" si="70"/>
        <v>334</v>
      </c>
      <c r="R103" s="236">
        <f t="shared" si="71"/>
        <v>37</v>
      </c>
      <c r="T103">
        <v>512</v>
      </c>
      <c r="U103">
        <v>2808</v>
      </c>
      <c r="V103" t="s">
        <v>468</v>
      </c>
      <c r="W103">
        <v>541.45699999999999</v>
      </c>
      <c r="X103">
        <v>310.411</v>
      </c>
      <c r="Y103">
        <v>1.744</v>
      </c>
      <c r="Z103">
        <v>13.138</v>
      </c>
      <c r="AA103">
        <v>41.170825999999998</v>
      </c>
      <c r="AB103">
        <v>1.892771</v>
      </c>
      <c r="AC103">
        <v>15.648882</v>
      </c>
      <c r="AD103" s="1">
        <v>105</v>
      </c>
      <c r="AE103">
        <v>334</v>
      </c>
      <c r="AF103">
        <v>37</v>
      </c>
      <c r="AG103">
        <v>82</v>
      </c>
      <c r="AH103">
        <v>13.151472</v>
      </c>
      <c r="AI103">
        <v>542.4</v>
      </c>
      <c r="AJ103">
        <v>0</v>
      </c>
      <c r="AK103">
        <v>11</v>
      </c>
      <c r="AL103">
        <v>2390</v>
      </c>
      <c r="AM103" t="s">
        <v>469</v>
      </c>
      <c r="AN103" t="s">
        <v>652</v>
      </c>
      <c r="AO103">
        <v>499.87900000000002</v>
      </c>
      <c r="AR103" t="s">
        <v>120</v>
      </c>
      <c r="AS103" t="s">
        <v>122</v>
      </c>
      <c r="AT103" t="s">
        <v>256</v>
      </c>
      <c r="AU103" t="s">
        <v>468</v>
      </c>
      <c r="AV103" t="s">
        <v>48</v>
      </c>
      <c r="AW103">
        <v>1</v>
      </c>
      <c r="BB103">
        <v>0.877</v>
      </c>
      <c r="BC103" t="s">
        <v>69</v>
      </c>
      <c r="BF103" t="s">
        <v>120</v>
      </c>
      <c r="BG103" t="s">
        <v>122</v>
      </c>
      <c r="BH103" t="s">
        <v>468</v>
      </c>
      <c r="BI103">
        <v>2808</v>
      </c>
      <c r="BJ103">
        <v>1</v>
      </c>
      <c r="BK103" t="s">
        <v>256</v>
      </c>
      <c r="BL103" t="s">
        <v>176</v>
      </c>
      <c r="BM103">
        <v>0.877</v>
      </c>
      <c r="BN103" t="s">
        <v>69</v>
      </c>
      <c r="BO103" t="s">
        <v>178</v>
      </c>
      <c r="BP103">
        <v>499.87900000000002</v>
      </c>
    </row>
    <row r="104" spans="1:68" ht="16.5" x14ac:dyDescent="0.25">
      <c r="A104" s="112" t="str">
        <f t="shared" si="54"/>
        <v>부성여객</v>
      </c>
      <c r="B104" s="113" t="str">
        <f t="shared" si="55"/>
        <v>최 준</v>
      </c>
      <c r="C104" s="114" t="str">
        <f t="shared" si="56"/>
        <v>F</v>
      </c>
      <c r="D104" s="115">
        <f t="shared" si="57"/>
        <v>0.7697352275114302</v>
      </c>
      <c r="E104" s="116">
        <f t="shared" si="58"/>
        <v>826</v>
      </c>
      <c r="F104" s="117" t="str">
        <f t="shared" si="59"/>
        <v>36</v>
      </c>
      <c r="G104" s="118" t="str">
        <f t="shared" si="60"/>
        <v>70바2129</v>
      </c>
      <c r="H104" s="119">
        <f t="shared" si="61"/>
        <v>9</v>
      </c>
      <c r="I104" s="120">
        <f t="shared" si="62"/>
        <v>1118.7350000000001</v>
      </c>
      <c r="J104" s="121">
        <f t="shared" si="63"/>
        <v>2.9582783820822894E-2</v>
      </c>
      <c r="K104" s="121">
        <f t="shared" si="64"/>
        <v>0.37891421006204978</v>
      </c>
      <c r="L104" s="121">
        <f t="shared" si="65"/>
        <v>0.19307521441628264</v>
      </c>
      <c r="M104" s="122">
        <f t="shared" si="66"/>
        <v>17.702999999999999</v>
      </c>
      <c r="N104" s="123">
        <f t="shared" si="67"/>
        <v>0.47677054702268706</v>
      </c>
      <c r="O104" s="123">
        <f t="shared" si="68"/>
        <v>16.686969145794048</v>
      </c>
      <c r="P104" s="237">
        <f t="shared" si="69"/>
        <v>20</v>
      </c>
      <c r="Q104" s="238">
        <f t="shared" si="70"/>
        <v>6</v>
      </c>
      <c r="R104" s="238">
        <f t="shared" si="71"/>
        <v>210</v>
      </c>
      <c r="T104">
        <v>512</v>
      </c>
      <c r="U104">
        <v>826</v>
      </c>
      <c r="V104" t="s">
        <v>470</v>
      </c>
      <c r="W104">
        <v>1258.4670000000001</v>
      </c>
      <c r="X104">
        <v>736.48199999999997</v>
      </c>
      <c r="Y104">
        <v>1.7090000000000001</v>
      </c>
      <c r="Z104">
        <v>17.702999999999999</v>
      </c>
      <c r="AA104">
        <v>74.742762999999997</v>
      </c>
      <c r="AB104">
        <v>2.2110989999999999</v>
      </c>
      <c r="AC104">
        <v>28.321095</v>
      </c>
      <c r="AD104" s="1">
        <v>216</v>
      </c>
      <c r="AE104">
        <v>6</v>
      </c>
      <c r="AF104">
        <v>210</v>
      </c>
      <c r="AG104">
        <v>108</v>
      </c>
      <c r="AH104">
        <v>16.837309000000001</v>
      </c>
      <c r="AI104">
        <v>4952.8999999999996</v>
      </c>
      <c r="AJ104">
        <v>1537.1</v>
      </c>
      <c r="AK104">
        <v>20</v>
      </c>
      <c r="AL104">
        <v>8294</v>
      </c>
      <c r="AM104" t="s">
        <v>471</v>
      </c>
      <c r="AN104" t="s">
        <v>653</v>
      </c>
      <c r="AO104">
        <v>212.995</v>
      </c>
      <c r="AR104" t="s">
        <v>120</v>
      </c>
      <c r="AS104" t="s">
        <v>122</v>
      </c>
      <c r="AT104" t="s">
        <v>264</v>
      </c>
      <c r="AU104" t="s">
        <v>470</v>
      </c>
      <c r="AV104" t="s">
        <v>197</v>
      </c>
      <c r="AW104">
        <v>9</v>
      </c>
      <c r="BB104">
        <v>0.7697352275114302</v>
      </c>
      <c r="BC104" t="s">
        <v>70</v>
      </c>
      <c r="BF104" t="s">
        <v>120</v>
      </c>
      <c r="BG104" t="s">
        <v>122</v>
      </c>
      <c r="BH104" t="s">
        <v>470</v>
      </c>
      <c r="BI104">
        <v>826</v>
      </c>
      <c r="BJ104">
        <v>9</v>
      </c>
      <c r="BK104" t="s">
        <v>264</v>
      </c>
      <c r="BL104" t="s">
        <v>273</v>
      </c>
      <c r="BM104">
        <v>0.7697352275114302</v>
      </c>
      <c r="BN104" t="s">
        <v>70</v>
      </c>
      <c r="BO104" t="s">
        <v>189</v>
      </c>
      <c r="BP104">
        <v>1118.7350000000001</v>
      </c>
    </row>
    <row r="105" spans="1:68" ht="16.5" x14ac:dyDescent="0.25">
      <c r="A105" s="129" t="str">
        <f t="shared" si="54"/>
        <v>부성여객</v>
      </c>
      <c r="B105" s="130" t="str">
        <f t="shared" si="55"/>
        <v>최광진</v>
      </c>
      <c r="C105" s="131" t="str">
        <f t="shared" si="56"/>
        <v>C</v>
      </c>
      <c r="D105" s="132">
        <f t="shared" si="57"/>
        <v>0.86</v>
      </c>
      <c r="E105" s="133">
        <f t="shared" si="58"/>
        <v>7048</v>
      </c>
      <c r="F105" s="134" t="str">
        <f t="shared" si="59"/>
        <v>36</v>
      </c>
      <c r="G105" s="135" t="str">
        <f t="shared" si="60"/>
        <v>70바2012</v>
      </c>
      <c r="H105" s="136">
        <f t="shared" si="61"/>
        <v>1</v>
      </c>
      <c r="I105" s="137">
        <f t="shared" si="62"/>
        <v>1774.2190000000001</v>
      </c>
      <c r="J105" s="138">
        <f t="shared" si="63"/>
        <v>1.9453737977366103E-2</v>
      </c>
      <c r="K105" s="138">
        <f t="shared" si="64"/>
        <v>0.35837887011834912</v>
      </c>
      <c r="L105" s="138">
        <f t="shared" si="65"/>
        <v>0.206287949796502</v>
      </c>
      <c r="M105" s="139">
        <f t="shared" si="66"/>
        <v>16.018999999999998</v>
      </c>
      <c r="N105" s="140">
        <f t="shared" si="67"/>
        <v>0</v>
      </c>
      <c r="O105" s="140">
        <f t="shared" si="68"/>
        <v>3.9453979469276339</v>
      </c>
      <c r="P105" s="235">
        <f t="shared" si="69"/>
        <v>17</v>
      </c>
      <c r="Q105" s="236">
        <f t="shared" si="70"/>
        <v>0</v>
      </c>
      <c r="R105" s="236">
        <f t="shared" si="71"/>
        <v>70</v>
      </c>
      <c r="T105">
        <v>512</v>
      </c>
      <c r="U105">
        <v>7048</v>
      </c>
      <c r="V105" t="s">
        <v>472</v>
      </c>
      <c r="W105">
        <v>1774.2190000000001</v>
      </c>
      <c r="X105">
        <v>1031.3810000000001</v>
      </c>
      <c r="Y105">
        <v>1.72</v>
      </c>
      <c r="Z105">
        <v>16.018999999999998</v>
      </c>
      <c r="AA105">
        <v>118.84219899999999</v>
      </c>
      <c r="AB105">
        <v>2.311925</v>
      </c>
      <c r="AC105">
        <v>42.590533000000001</v>
      </c>
      <c r="AD105" s="1">
        <v>366</v>
      </c>
      <c r="AE105">
        <v>0</v>
      </c>
      <c r="AF105">
        <v>70</v>
      </c>
      <c r="AG105">
        <v>87</v>
      </c>
      <c r="AH105">
        <v>14.9292</v>
      </c>
      <c r="AI105">
        <v>771.1</v>
      </c>
      <c r="AJ105">
        <v>16.5</v>
      </c>
      <c r="AK105">
        <v>17</v>
      </c>
      <c r="AL105">
        <v>7474</v>
      </c>
      <c r="AM105" t="s">
        <v>473</v>
      </c>
      <c r="AN105" t="s">
        <v>654</v>
      </c>
      <c r="AO105">
        <v>1774.2190000000001</v>
      </c>
      <c r="AR105" t="s">
        <v>120</v>
      </c>
      <c r="AS105" t="s">
        <v>122</v>
      </c>
      <c r="AT105" t="s">
        <v>231</v>
      </c>
      <c r="AU105" t="s">
        <v>472</v>
      </c>
      <c r="AV105" t="s">
        <v>48</v>
      </c>
      <c r="AW105">
        <v>1</v>
      </c>
      <c r="BB105">
        <v>0.86</v>
      </c>
      <c r="BC105" t="s">
        <v>69</v>
      </c>
      <c r="BF105" t="s">
        <v>120</v>
      </c>
      <c r="BG105" t="s">
        <v>122</v>
      </c>
      <c r="BH105" t="s">
        <v>472</v>
      </c>
      <c r="BI105">
        <v>7048</v>
      </c>
      <c r="BJ105">
        <v>1</v>
      </c>
      <c r="BK105" t="s">
        <v>231</v>
      </c>
      <c r="BL105" t="s">
        <v>176</v>
      </c>
      <c r="BM105">
        <v>0.86</v>
      </c>
      <c r="BN105" t="s">
        <v>69</v>
      </c>
      <c r="BO105" t="s">
        <v>178</v>
      </c>
      <c r="BP105">
        <v>1774.2190000000001</v>
      </c>
    </row>
    <row r="106" spans="1:68" ht="16.5" x14ac:dyDescent="0.25">
      <c r="A106" s="112" t="str">
        <f t="shared" si="54"/>
        <v>부성여객</v>
      </c>
      <c r="B106" s="113" t="str">
        <f t="shared" si="55"/>
        <v>최병회</v>
      </c>
      <c r="C106" s="114" t="str">
        <f t="shared" si="56"/>
        <v>F</v>
      </c>
      <c r="D106" s="115">
        <f t="shared" si="57"/>
        <v>0.75086956521739145</v>
      </c>
      <c r="E106" s="116">
        <f t="shared" si="58"/>
        <v>723</v>
      </c>
      <c r="F106" s="117" t="str">
        <f t="shared" si="59"/>
        <v>33</v>
      </c>
      <c r="G106" s="118" t="str">
        <f t="shared" si="60"/>
        <v>70바2135</v>
      </c>
      <c r="H106" s="119">
        <f t="shared" si="61"/>
        <v>1</v>
      </c>
      <c r="I106" s="120">
        <f t="shared" si="62"/>
        <v>914.07399999999996</v>
      </c>
      <c r="J106" s="121">
        <f t="shared" si="63"/>
        <v>4.7423023874522512E-2</v>
      </c>
      <c r="K106" s="121">
        <f t="shared" si="64"/>
        <v>0.38722129995459559</v>
      </c>
      <c r="L106" s="121">
        <f t="shared" si="65"/>
        <v>0.12362237630651349</v>
      </c>
      <c r="M106" s="122">
        <f t="shared" si="66"/>
        <v>16.747</v>
      </c>
      <c r="N106" s="123">
        <f t="shared" si="67"/>
        <v>0</v>
      </c>
      <c r="O106" s="123">
        <f t="shared" si="68"/>
        <v>9.06803539374393</v>
      </c>
      <c r="P106" s="237">
        <f t="shared" si="69"/>
        <v>28</v>
      </c>
      <c r="Q106" s="238">
        <f t="shared" si="70"/>
        <v>0</v>
      </c>
      <c r="R106" s="238">
        <f t="shared" si="71"/>
        <v>83</v>
      </c>
      <c r="T106">
        <v>512</v>
      </c>
      <c r="U106">
        <v>723</v>
      </c>
      <c r="V106" t="s">
        <v>474</v>
      </c>
      <c r="W106">
        <v>915.303</v>
      </c>
      <c r="X106">
        <v>530.048</v>
      </c>
      <c r="Y106">
        <v>1.7270000000000001</v>
      </c>
      <c r="Z106">
        <v>16.747</v>
      </c>
      <c r="AA106">
        <v>65.152214000000001</v>
      </c>
      <c r="AB106">
        <v>3.089715</v>
      </c>
      <c r="AC106">
        <v>25.228325000000002</v>
      </c>
      <c r="AD106" s="1">
        <v>113</v>
      </c>
      <c r="AE106">
        <v>0</v>
      </c>
      <c r="AF106">
        <v>83</v>
      </c>
      <c r="AG106">
        <v>92</v>
      </c>
      <c r="AH106">
        <v>14.048686</v>
      </c>
      <c r="AI106">
        <v>526.29999999999995</v>
      </c>
      <c r="AJ106">
        <v>135.9</v>
      </c>
      <c r="AK106">
        <v>28</v>
      </c>
      <c r="AL106">
        <v>16605</v>
      </c>
      <c r="AM106" t="s">
        <v>475</v>
      </c>
      <c r="AN106" t="s">
        <v>655</v>
      </c>
      <c r="AO106">
        <v>914.07399999999996</v>
      </c>
      <c r="AR106" t="s">
        <v>120</v>
      </c>
      <c r="AS106" t="s">
        <v>121</v>
      </c>
      <c r="AT106" t="s">
        <v>221</v>
      </c>
      <c r="AU106" t="s">
        <v>474</v>
      </c>
      <c r="AV106" t="s">
        <v>197</v>
      </c>
      <c r="AW106">
        <v>1</v>
      </c>
      <c r="BB106">
        <v>0.75086956521739145</v>
      </c>
      <c r="BC106" t="s">
        <v>70</v>
      </c>
      <c r="BF106" t="s">
        <v>120</v>
      </c>
      <c r="BG106" t="s">
        <v>121</v>
      </c>
      <c r="BH106" t="s">
        <v>474</v>
      </c>
      <c r="BI106">
        <v>723</v>
      </c>
      <c r="BJ106">
        <v>1</v>
      </c>
      <c r="BK106" t="s">
        <v>221</v>
      </c>
      <c r="BL106" t="s">
        <v>176</v>
      </c>
      <c r="BM106">
        <v>0.75086956521739145</v>
      </c>
      <c r="BN106" t="s">
        <v>70</v>
      </c>
      <c r="BO106" t="s">
        <v>189</v>
      </c>
      <c r="BP106">
        <v>914.07399999999996</v>
      </c>
    </row>
    <row r="107" spans="1:68" ht="16.5" x14ac:dyDescent="0.25">
      <c r="A107" s="129" t="str">
        <f t="shared" si="54"/>
        <v>부성여객</v>
      </c>
      <c r="B107" s="130" t="str">
        <f t="shared" si="55"/>
        <v>최성훈</v>
      </c>
      <c r="C107" s="131" t="str">
        <f t="shared" si="56"/>
        <v>C</v>
      </c>
      <c r="D107" s="132">
        <f t="shared" si="57"/>
        <v>0.87610259043555838</v>
      </c>
      <c r="E107" s="133">
        <f t="shared" si="58"/>
        <v>2876</v>
      </c>
      <c r="F107" s="134" t="str">
        <f t="shared" si="59"/>
        <v>36</v>
      </c>
      <c r="G107" s="135" t="str">
        <f t="shared" si="60"/>
        <v>70바2102</v>
      </c>
      <c r="H107" s="136">
        <f t="shared" si="61"/>
        <v>2</v>
      </c>
      <c r="I107" s="137">
        <f t="shared" si="62"/>
        <v>378.77800000000002</v>
      </c>
      <c r="J107" s="138">
        <f t="shared" si="63"/>
        <v>4.3617400895406361E-2</v>
      </c>
      <c r="K107" s="138">
        <f t="shared" si="64"/>
        <v>0.42643385876004286</v>
      </c>
      <c r="L107" s="138">
        <f t="shared" si="65"/>
        <v>0.29832778038851254</v>
      </c>
      <c r="M107" s="139">
        <f t="shared" si="66"/>
        <v>19.309999999999999</v>
      </c>
      <c r="N107" s="140">
        <f t="shared" si="67"/>
        <v>29.40901876575483</v>
      </c>
      <c r="O107" s="140">
        <f t="shared" si="68"/>
        <v>33.610307160862668</v>
      </c>
      <c r="P107" s="235">
        <f t="shared" si="69"/>
        <v>23</v>
      </c>
      <c r="Q107" s="236">
        <f t="shared" si="70"/>
        <v>126</v>
      </c>
      <c r="R107" s="236">
        <f t="shared" si="71"/>
        <v>144</v>
      </c>
      <c r="T107">
        <v>512</v>
      </c>
      <c r="U107">
        <v>2876</v>
      </c>
      <c r="V107" t="s">
        <v>476</v>
      </c>
      <c r="W107">
        <v>428.44</v>
      </c>
      <c r="X107">
        <v>245.59299999999999</v>
      </c>
      <c r="Y107">
        <v>1.7450000000000001</v>
      </c>
      <c r="Z107">
        <v>19.309999999999999</v>
      </c>
      <c r="AA107">
        <v>27.830269000000001</v>
      </c>
      <c r="AB107">
        <v>1.213884</v>
      </c>
      <c r="AC107">
        <v>11.867768999999999</v>
      </c>
      <c r="AD107" s="1">
        <v>113</v>
      </c>
      <c r="AE107">
        <v>126</v>
      </c>
      <c r="AF107">
        <v>144</v>
      </c>
      <c r="AG107">
        <v>99</v>
      </c>
      <c r="AH107">
        <v>15.394748</v>
      </c>
      <c r="AI107">
        <v>488.7</v>
      </c>
      <c r="AJ107">
        <v>58.4</v>
      </c>
      <c r="AK107">
        <v>23</v>
      </c>
      <c r="AL107">
        <v>7765</v>
      </c>
      <c r="AM107" t="s">
        <v>477</v>
      </c>
      <c r="AN107" t="s">
        <v>656</v>
      </c>
      <c r="AO107">
        <v>212.548</v>
      </c>
      <c r="AR107" t="s">
        <v>120</v>
      </c>
      <c r="AS107" t="s">
        <v>122</v>
      </c>
      <c r="AT107" t="s">
        <v>256</v>
      </c>
      <c r="AU107" t="s">
        <v>476</v>
      </c>
      <c r="AV107" t="s">
        <v>48</v>
      </c>
      <c r="AW107">
        <v>2</v>
      </c>
      <c r="BB107">
        <v>0.87610259043555838</v>
      </c>
      <c r="BC107" t="s">
        <v>69</v>
      </c>
      <c r="BF107" t="s">
        <v>120</v>
      </c>
      <c r="BG107" t="s">
        <v>122</v>
      </c>
      <c r="BH107" t="s">
        <v>476</v>
      </c>
      <c r="BI107">
        <v>2876</v>
      </c>
      <c r="BJ107">
        <v>2</v>
      </c>
      <c r="BK107" t="s">
        <v>256</v>
      </c>
      <c r="BL107" t="s">
        <v>244</v>
      </c>
      <c r="BM107">
        <v>0.87610259043555838</v>
      </c>
      <c r="BN107" t="s">
        <v>69</v>
      </c>
      <c r="BO107" t="s">
        <v>178</v>
      </c>
      <c r="BP107">
        <v>378.77800000000002</v>
      </c>
    </row>
    <row r="108" spans="1:68" ht="16.5" x14ac:dyDescent="0.25">
      <c r="A108" s="112" t="str">
        <f t="shared" si="54"/>
        <v>부성여객</v>
      </c>
      <c r="B108" s="113" t="str">
        <f t="shared" si="55"/>
        <v>최영기</v>
      </c>
      <c r="C108" s="114" t="str">
        <f t="shared" si="56"/>
        <v>B</v>
      </c>
      <c r="D108" s="115">
        <f t="shared" si="57"/>
        <v>0.90631578947368419</v>
      </c>
      <c r="E108" s="116">
        <f t="shared" si="58"/>
        <v>2131</v>
      </c>
      <c r="F108" s="117" t="str">
        <f t="shared" si="59"/>
        <v>33</v>
      </c>
      <c r="G108" s="118" t="str">
        <f t="shared" si="60"/>
        <v>70바2018</v>
      </c>
      <c r="H108" s="119">
        <f t="shared" si="61"/>
        <v>1</v>
      </c>
      <c r="I108" s="120">
        <f t="shared" si="62"/>
        <v>632.29200000000003</v>
      </c>
      <c r="J108" s="121">
        <f t="shared" si="63"/>
        <v>2.7553650784259587E-2</v>
      </c>
      <c r="K108" s="121">
        <f t="shared" si="64"/>
        <v>0.32797438853859695</v>
      </c>
      <c r="L108" s="121">
        <f t="shared" si="65"/>
        <v>0.270444667969862</v>
      </c>
      <c r="M108" s="122">
        <f t="shared" si="66"/>
        <v>19.628</v>
      </c>
      <c r="N108" s="123">
        <f t="shared" si="67"/>
        <v>0</v>
      </c>
      <c r="O108" s="123">
        <f t="shared" si="68"/>
        <v>23.314960737910887</v>
      </c>
      <c r="P108" s="237">
        <f t="shared" si="69"/>
        <v>8</v>
      </c>
      <c r="Q108" s="238">
        <f t="shared" si="70"/>
        <v>0</v>
      </c>
      <c r="R108" s="238">
        <f t="shared" si="71"/>
        <v>153</v>
      </c>
      <c r="T108">
        <v>512</v>
      </c>
      <c r="U108">
        <v>2131</v>
      </c>
      <c r="V108" t="s">
        <v>478</v>
      </c>
      <c r="W108">
        <v>656.23099999999999</v>
      </c>
      <c r="X108">
        <v>381.88099999999997</v>
      </c>
      <c r="Y108">
        <v>1.718</v>
      </c>
      <c r="Z108">
        <v>19.628</v>
      </c>
      <c r="AA108">
        <v>34.074432000000002</v>
      </c>
      <c r="AB108">
        <v>0.93887500000000002</v>
      </c>
      <c r="AC108">
        <v>11.175541000000001</v>
      </c>
      <c r="AD108" s="1">
        <v>171</v>
      </c>
      <c r="AE108">
        <v>0</v>
      </c>
      <c r="AF108">
        <v>153</v>
      </c>
      <c r="AG108">
        <v>93</v>
      </c>
      <c r="AH108">
        <v>19.258749999999999</v>
      </c>
      <c r="AI108">
        <v>1318.9</v>
      </c>
      <c r="AJ108">
        <v>317.3</v>
      </c>
      <c r="AK108">
        <v>8</v>
      </c>
      <c r="AL108">
        <v>1651</v>
      </c>
      <c r="AM108" t="s">
        <v>479</v>
      </c>
      <c r="AN108" t="s">
        <v>657</v>
      </c>
      <c r="AO108">
        <v>632.29200000000003</v>
      </c>
      <c r="AR108" t="s">
        <v>120</v>
      </c>
      <c r="AS108" t="s">
        <v>121</v>
      </c>
      <c r="AT108" t="s">
        <v>202</v>
      </c>
      <c r="AU108" t="s">
        <v>478</v>
      </c>
      <c r="AV108" t="s">
        <v>48</v>
      </c>
      <c r="AW108">
        <v>1</v>
      </c>
      <c r="BB108">
        <v>0.90631578947368419</v>
      </c>
      <c r="BC108" t="s">
        <v>68</v>
      </c>
      <c r="BF108" t="s">
        <v>120</v>
      </c>
      <c r="BG108" t="s">
        <v>121</v>
      </c>
      <c r="BH108" t="s">
        <v>478</v>
      </c>
      <c r="BI108">
        <v>2131</v>
      </c>
      <c r="BJ108">
        <v>1</v>
      </c>
      <c r="BK108" t="s">
        <v>202</v>
      </c>
      <c r="BL108" t="s">
        <v>176</v>
      </c>
      <c r="BM108">
        <v>0.90631578947368419</v>
      </c>
      <c r="BN108" t="s">
        <v>68</v>
      </c>
      <c r="BO108" t="s">
        <v>281</v>
      </c>
      <c r="BP108">
        <v>632.29200000000003</v>
      </c>
    </row>
    <row r="109" spans="1:68" ht="16.5" x14ac:dyDescent="0.25">
      <c r="A109" s="129" t="str">
        <f t="shared" si="54"/>
        <v>부성여객</v>
      </c>
      <c r="B109" s="130" t="str">
        <f t="shared" si="55"/>
        <v>최영필</v>
      </c>
      <c r="C109" s="131" t="str">
        <f t="shared" si="56"/>
        <v>B</v>
      </c>
      <c r="D109" s="132">
        <f t="shared" si="57"/>
        <v>0.94928197965933714</v>
      </c>
      <c r="E109" s="133">
        <f t="shared" si="58"/>
        <v>1695</v>
      </c>
      <c r="F109" s="134" t="str">
        <f t="shared" si="59"/>
        <v>33</v>
      </c>
      <c r="G109" s="135" t="str">
        <f t="shared" si="60"/>
        <v>70바2037</v>
      </c>
      <c r="H109" s="136">
        <f t="shared" si="61"/>
        <v>2</v>
      </c>
      <c r="I109" s="137">
        <f t="shared" si="62"/>
        <v>619.86299999999994</v>
      </c>
      <c r="J109" s="138">
        <f t="shared" si="63"/>
        <v>2.2598415382814364E-2</v>
      </c>
      <c r="K109" s="138">
        <f t="shared" si="64"/>
        <v>0.29959750778004723</v>
      </c>
      <c r="L109" s="138">
        <f t="shared" si="65"/>
        <v>0.26457459148231144</v>
      </c>
      <c r="M109" s="139">
        <f t="shared" si="66"/>
        <v>15.065</v>
      </c>
      <c r="N109" s="140">
        <f t="shared" si="67"/>
        <v>0</v>
      </c>
      <c r="O109" s="140">
        <f t="shared" si="68"/>
        <v>2.5812155266566963</v>
      </c>
      <c r="P109" s="235">
        <f t="shared" si="69"/>
        <v>2</v>
      </c>
      <c r="Q109" s="236">
        <f t="shared" si="70"/>
        <v>0</v>
      </c>
      <c r="R109" s="236">
        <f t="shared" si="71"/>
        <v>16</v>
      </c>
      <c r="T109">
        <v>512</v>
      </c>
      <c r="U109">
        <v>1695</v>
      </c>
      <c r="V109" t="s">
        <v>480</v>
      </c>
      <c r="W109">
        <v>619.86300000000006</v>
      </c>
      <c r="X109">
        <v>348.63900000000001</v>
      </c>
      <c r="Y109">
        <v>1.778</v>
      </c>
      <c r="Z109">
        <v>15.065</v>
      </c>
      <c r="AA109">
        <v>33.015545000000003</v>
      </c>
      <c r="AB109">
        <v>0.74609899999999996</v>
      </c>
      <c r="AC109">
        <v>9.891375</v>
      </c>
      <c r="AD109" s="1">
        <v>164</v>
      </c>
      <c r="AE109">
        <v>0</v>
      </c>
      <c r="AF109">
        <v>16</v>
      </c>
      <c r="AG109">
        <v>91</v>
      </c>
      <c r="AH109">
        <v>18.774882999999999</v>
      </c>
      <c r="AI109">
        <v>609.79999999999995</v>
      </c>
      <c r="AJ109">
        <v>87.8</v>
      </c>
      <c r="AK109">
        <v>2</v>
      </c>
      <c r="AL109">
        <v>422</v>
      </c>
      <c r="AM109" t="s">
        <v>481</v>
      </c>
      <c r="AN109" t="s">
        <v>658</v>
      </c>
      <c r="AO109">
        <v>483.90499999999997</v>
      </c>
      <c r="AR109" t="s">
        <v>120</v>
      </c>
      <c r="AS109" t="s">
        <v>121</v>
      </c>
      <c r="AT109" t="s">
        <v>208</v>
      </c>
      <c r="AU109" t="s">
        <v>480</v>
      </c>
      <c r="AV109" t="s">
        <v>48</v>
      </c>
      <c r="AW109">
        <v>2</v>
      </c>
      <c r="BB109">
        <v>0.94928197965933714</v>
      </c>
      <c r="BC109" t="s">
        <v>68</v>
      </c>
      <c r="BF109" t="s">
        <v>120</v>
      </c>
      <c r="BG109" t="s">
        <v>121</v>
      </c>
      <c r="BH109" t="s">
        <v>480</v>
      </c>
      <c r="BI109">
        <v>1695</v>
      </c>
      <c r="BJ109">
        <v>2</v>
      </c>
      <c r="BK109" t="s">
        <v>208</v>
      </c>
      <c r="BL109" t="s">
        <v>206</v>
      </c>
      <c r="BM109">
        <v>0.94928197965933714</v>
      </c>
      <c r="BN109" t="s">
        <v>68</v>
      </c>
      <c r="BO109" t="s">
        <v>281</v>
      </c>
      <c r="BP109">
        <v>619.86299999999994</v>
      </c>
    </row>
    <row r="110" spans="1:68" ht="16.5" x14ac:dyDescent="0.25">
      <c r="A110" s="112" t="str">
        <f t="shared" si="54"/>
        <v>부성여객</v>
      </c>
      <c r="B110" s="113" t="str">
        <f t="shared" si="55"/>
        <v>최용수</v>
      </c>
      <c r="C110" s="114" t="str">
        <f t="shared" si="56"/>
        <v>D</v>
      </c>
      <c r="D110" s="115">
        <f t="shared" si="57"/>
        <v>0.81208459235590835</v>
      </c>
      <c r="E110" s="116">
        <f t="shared" si="58"/>
        <v>3354</v>
      </c>
      <c r="F110" s="117" t="str">
        <f t="shared" si="59"/>
        <v>790</v>
      </c>
      <c r="G110" s="118" t="str">
        <f t="shared" si="60"/>
        <v>70바2045</v>
      </c>
      <c r="H110" s="119">
        <f t="shared" si="61"/>
        <v>9</v>
      </c>
      <c r="I110" s="120">
        <f t="shared" si="62"/>
        <v>1003.962</v>
      </c>
      <c r="J110" s="121">
        <f t="shared" si="63"/>
        <v>2.9952035325562988E-2</v>
      </c>
      <c r="K110" s="121">
        <f t="shared" si="64"/>
        <v>0.36470338887142772</v>
      </c>
      <c r="L110" s="121">
        <f t="shared" si="65"/>
        <v>0.25000946250953721</v>
      </c>
      <c r="M110" s="122">
        <f t="shared" si="66"/>
        <v>16.088000000000001</v>
      </c>
      <c r="N110" s="123">
        <f t="shared" si="67"/>
        <v>0.69919618658399829</v>
      </c>
      <c r="O110" s="123">
        <f t="shared" si="68"/>
        <v>8.4777537623309804</v>
      </c>
      <c r="P110" s="237">
        <f t="shared" si="69"/>
        <v>23</v>
      </c>
      <c r="Q110" s="238">
        <f t="shared" si="70"/>
        <v>8</v>
      </c>
      <c r="R110" s="238">
        <f t="shared" si="71"/>
        <v>97</v>
      </c>
      <c r="T110">
        <v>512</v>
      </c>
      <c r="U110">
        <v>3354</v>
      </c>
      <c r="V110" t="s">
        <v>482</v>
      </c>
      <c r="W110">
        <v>1144.171</v>
      </c>
      <c r="X110">
        <v>636.38099999999997</v>
      </c>
      <c r="Y110">
        <v>1.798</v>
      </c>
      <c r="Z110">
        <v>16.088000000000001</v>
      </c>
      <c r="AA110">
        <v>69.805539999999993</v>
      </c>
      <c r="AB110">
        <v>2.0908180000000001</v>
      </c>
      <c r="AC110">
        <v>25.458317000000001</v>
      </c>
      <c r="AD110" s="1">
        <v>251</v>
      </c>
      <c r="AE110">
        <v>8</v>
      </c>
      <c r="AF110">
        <v>97</v>
      </c>
      <c r="AG110">
        <v>97</v>
      </c>
      <c r="AH110">
        <v>16.390833000000001</v>
      </c>
      <c r="AI110">
        <v>2926.1</v>
      </c>
      <c r="AJ110">
        <v>727.1</v>
      </c>
      <c r="AK110">
        <v>23</v>
      </c>
      <c r="AL110">
        <v>8712</v>
      </c>
      <c r="AM110" t="s">
        <v>483</v>
      </c>
      <c r="AN110" t="s">
        <v>659</v>
      </c>
      <c r="AO110">
        <v>217.77600000000001</v>
      </c>
      <c r="AR110" t="s">
        <v>120</v>
      </c>
      <c r="AS110" t="s">
        <v>123</v>
      </c>
      <c r="AT110" t="s">
        <v>273</v>
      </c>
      <c r="AU110" t="s">
        <v>482</v>
      </c>
      <c r="AV110" t="s">
        <v>48</v>
      </c>
      <c r="AW110">
        <v>9</v>
      </c>
      <c r="BB110">
        <v>0.81208459235590835</v>
      </c>
      <c r="BC110" t="s">
        <v>67</v>
      </c>
      <c r="BF110" t="s">
        <v>120</v>
      </c>
      <c r="BG110" t="s">
        <v>123</v>
      </c>
      <c r="BH110" t="s">
        <v>482</v>
      </c>
      <c r="BI110">
        <v>3354</v>
      </c>
      <c r="BJ110">
        <v>9</v>
      </c>
      <c r="BK110" t="s">
        <v>273</v>
      </c>
      <c r="BL110" t="s">
        <v>243</v>
      </c>
      <c r="BM110">
        <v>0.81208459235590835</v>
      </c>
      <c r="BN110" t="s">
        <v>67</v>
      </c>
      <c r="BO110" t="s">
        <v>180</v>
      </c>
      <c r="BP110">
        <v>1003.962</v>
      </c>
    </row>
    <row r="111" spans="1:68" ht="16.5" x14ac:dyDescent="0.25">
      <c r="A111" s="129" t="str">
        <f t="shared" si="54"/>
        <v>부성여객</v>
      </c>
      <c r="B111" s="130" t="str">
        <f t="shared" si="55"/>
        <v>최재현</v>
      </c>
      <c r="C111" s="131" t="str">
        <f t="shared" si="56"/>
        <v>B</v>
      </c>
      <c r="D111" s="132">
        <f t="shared" si="57"/>
        <v>0.91204084013707387</v>
      </c>
      <c r="E111" s="133">
        <f t="shared" si="58"/>
        <v>4704</v>
      </c>
      <c r="F111" s="134" t="str">
        <f t="shared" si="59"/>
        <v>790</v>
      </c>
      <c r="G111" s="135" t="str">
        <f t="shared" si="60"/>
        <v>70바2078</v>
      </c>
      <c r="H111" s="136">
        <f t="shared" si="61"/>
        <v>11</v>
      </c>
      <c r="I111" s="137">
        <f t="shared" si="62"/>
        <v>1652.6390000000001</v>
      </c>
      <c r="J111" s="138">
        <f t="shared" si="63"/>
        <v>1.7053518981336772E-2</v>
      </c>
      <c r="K111" s="138">
        <f t="shared" si="64"/>
        <v>0.28674781095799273</v>
      </c>
      <c r="L111" s="138">
        <f t="shared" si="65"/>
        <v>0.26684593550073549</v>
      </c>
      <c r="M111" s="139">
        <f t="shared" si="66"/>
        <v>12.355</v>
      </c>
      <c r="N111" s="140">
        <f t="shared" si="67"/>
        <v>0.16516758729244629</v>
      </c>
      <c r="O111" s="140">
        <f t="shared" si="68"/>
        <v>7.322429703298452</v>
      </c>
      <c r="P111" s="235">
        <f t="shared" si="69"/>
        <v>16</v>
      </c>
      <c r="Q111" s="236">
        <f t="shared" si="70"/>
        <v>3</v>
      </c>
      <c r="R111" s="236">
        <f t="shared" si="71"/>
        <v>133</v>
      </c>
      <c r="T111">
        <v>512</v>
      </c>
      <c r="U111">
        <v>4704</v>
      </c>
      <c r="V111" t="s">
        <v>484</v>
      </c>
      <c r="W111">
        <v>1816.337</v>
      </c>
      <c r="X111">
        <v>932.72299999999996</v>
      </c>
      <c r="Y111">
        <v>1.9470000000000001</v>
      </c>
      <c r="Z111">
        <v>12.355</v>
      </c>
      <c r="AA111">
        <v>104.57108599999999</v>
      </c>
      <c r="AB111">
        <v>1.7833049999999999</v>
      </c>
      <c r="AC111">
        <v>29.985530000000001</v>
      </c>
      <c r="AD111" s="1">
        <v>441</v>
      </c>
      <c r="AE111">
        <v>3</v>
      </c>
      <c r="AF111">
        <v>133</v>
      </c>
      <c r="AG111">
        <v>94</v>
      </c>
      <c r="AH111">
        <v>17.369399000000001</v>
      </c>
      <c r="AI111">
        <v>3437.8</v>
      </c>
      <c r="AJ111">
        <v>430.5</v>
      </c>
      <c r="AK111">
        <v>16</v>
      </c>
      <c r="AL111">
        <v>3961</v>
      </c>
      <c r="AM111" t="s">
        <v>485</v>
      </c>
      <c r="AN111" t="s">
        <v>660</v>
      </c>
      <c r="AO111">
        <v>324.87400000000002</v>
      </c>
      <c r="AR111" t="s">
        <v>120</v>
      </c>
      <c r="AS111" t="s">
        <v>123</v>
      </c>
      <c r="AT111" t="s">
        <v>275</v>
      </c>
      <c r="AU111" t="s">
        <v>484</v>
      </c>
      <c r="AV111" t="s">
        <v>48</v>
      </c>
      <c r="AW111">
        <v>11</v>
      </c>
      <c r="BB111">
        <v>0.91204084013707387</v>
      </c>
      <c r="BC111" t="s">
        <v>68</v>
      </c>
      <c r="BF111" t="s">
        <v>120</v>
      </c>
      <c r="BG111" t="s">
        <v>123</v>
      </c>
      <c r="BH111" t="s">
        <v>484</v>
      </c>
      <c r="BI111">
        <v>4704</v>
      </c>
      <c r="BJ111">
        <v>11</v>
      </c>
      <c r="BK111" t="s">
        <v>275</v>
      </c>
      <c r="BL111" t="s">
        <v>206</v>
      </c>
      <c r="BM111">
        <v>0.91204084013707387</v>
      </c>
      <c r="BN111" t="s">
        <v>68</v>
      </c>
      <c r="BO111" t="s">
        <v>281</v>
      </c>
      <c r="BP111">
        <v>1652.6390000000001</v>
      </c>
    </row>
    <row r="112" spans="1:68" ht="16.5" x14ac:dyDescent="0.25">
      <c r="A112" s="112" t="str">
        <f t="shared" si="54"/>
        <v>부성여객</v>
      </c>
      <c r="B112" s="113" t="str">
        <f t="shared" si="55"/>
        <v>최창문</v>
      </c>
      <c r="C112" s="114" t="str">
        <f t="shared" si="56"/>
        <v>B</v>
      </c>
      <c r="D112" s="115">
        <f t="shared" si="57"/>
        <v>0.91575385312661717</v>
      </c>
      <c r="E112" s="116">
        <f t="shared" si="58"/>
        <v>5832</v>
      </c>
      <c r="F112" s="117" t="str">
        <f t="shared" si="59"/>
        <v>36</v>
      </c>
      <c r="G112" s="118" t="str">
        <f t="shared" si="60"/>
        <v>70바2036</v>
      </c>
      <c r="H112" s="119">
        <f t="shared" si="61"/>
        <v>4</v>
      </c>
      <c r="I112" s="120">
        <f t="shared" si="62"/>
        <v>1453.432</v>
      </c>
      <c r="J112" s="121">
        <f t="shared" si="63"/>
        <v>3.4143989581502408E-2</v>
      </c>
      <c r="K112" s="121">
        <f t="shared" si="64"/>
        <v>0.18188559179059291</v>
      </c>
      <c r="L112" s="121">
        <f t="shared" si="65"/>
        <v>0.12866098998783568</v>
      </c>
      <c r="M112" s="122">
        <f t="shared" si="66"/>
        <v>7.6550000000000002</v>
      </c>
      <c r="N112" s="123">
        <f t="shared" si="67"/>
        <v>0.13760533688538576</v>
      </c>
      <c r="O112" s="123">
        <f t="shared" si="68"/>
        <v>7.2242801864827522</v>
      </c>
      <c r="P112" s="237">
        <f t="shared" si="69"/>
        <v>11</v>
      </c>
      <c r="Q112" s="238">
        <f t="shared" si="70"/>
        <v>2</v>
      </c>
      <c r="R112" s="238">
        <f t="shared" si="71"/>
        <v>105</v>
      </c>
      <c r="T112">
        <v>512</v>
      </c>
      <c r="U112">
        <v>5832</v>
      </c>
      <c r="V112" t="s">
        <v>486</v>
      </c>
      <c r="W112">
        <v>1453.432</v>
      </c>
      <c r="X112">
        <v>573.29399999999998</v>
      </c>
      <c r="Y112">
        <v>2.5350000000000001</v>
      </c>
      <c r="Z112">
        <v>7.6550000000000002</v>
      </c>
      <c r="AA112">
        <v>77.351652000000001</v>
      </c>
      <c r="AB112">
        <v>2.6410939999999998</v>
      </c>
      <c r="AC112">
        <v>14.069151</v>
      </c>
      <c r="AD112" s="1">
        <v>187</v>
      </c>
      <c r="AE112">
        <v>2</v>
      </c>
      <c r="AF112">
        <v>105</v>
      </c>
      <c r="AG112">
        <v>90</v>
      </c>
      <c r="AH112">
        <v>18.789928</v>
      </c>
      <c r="AI112">
        <v>816.7</v>
      </c>
      <c r="AJ112">
        <v>19.100000000000001</v>
      </c>
      <c r="AK112">
        <v>11</v>
      </c>
      <c r="AL112">
        <v>2366</v>
      </c>
      <c r="AM112" t="s">
        <v>487</v>
      </c>
      <c r="AN112" t="s">
        <v>661</v>
      </c>
      <c r="AO112">
        <v>978.95899999999995</v>
      </c>
      <c r="AR112" t="s">
        <v>120</v>
      </c>
      <c r="AS112" t="s">
        <v>122</v>
      </c>
      <c r="AT112" t="s">
        <v>234</v>
      </c>
      <c r="AU112" t="s">
        <v>486</v>
      </c>
      <c r="AV112" t="s">
        <v>48</v>
      </c>
      <c r="AW112">
        <v>4</v>
      </c>
      <c r="BB112">
        <v>0.91575385312661717</v>
      </c>
      <c r="BC112" t="s">
        <v>68</v>
      </c>
      <c r="BF112" t="s">
        <v>120</v>
      </c>
      <c r="BG112" t="s">
        <v>122</v>
      </c>
      <c r="BH112" t="s">
        <v>486</v>
      </c>
      <c r="BI112">
        <v>5832</v>
      </c>
      <c r="BJ112">
        <v>4</v>
      </c>
      <c r="BK112" t="s">
        <v>234</v>
      </c>
      <c r="BL112" t="s">
        <v>277</v>
      </c>
      <c r="BM112">
        <v>0.91575385312661717</v>
      </c>
      <c r="BN112" t="s">
        <v>68</v>
      </c>
      <c r="BO112" t="s">
        <v>281</v>
      </c>
      <c r="BP112">
        <v>1453.432</v>
      </c>
    </row>
    <row r="113" spans="1:68" ht="16.5" x14ac:dyDescent="0.25">
      <c r="A113" s="129" t="str">
        <f t="shared" si="54"/>
        <v>부성여객</v>
      </c>
      <c r="B113" s="130" t="str">
        <f t="shared" si="55"/>
        <v>최현만</v>
      </c>
      <c r="C113" s="131" t="str">
        <f t="shared" si="56"/>
        <v>B</v>
      </c>
      <c r="D113" s="132">
        <f t="shared" si="57"/>
        <v>0.91749999999999998</v>
      </c>
      <c r="E113" s="133">
        <f t="shared" si="58"/>
        <v>2895</v>
      </c>
      <c r="F113" s="134" t="str">
        <f t="shared" si="59"/>
        <v>790</v>
      </c>
      <c r="G113" s="135" t="str">
        <f t="shared" si="60"/>
        <v>70바2024</v>
      </c>
      <c r="H113" s="136">
        <f t="shared" si="61"/>
        <v>1</v>
      </c>
      <c r="I113" s="137">
        <f t="shared" si="62"/>
        <v>2861.777</v>
      </c>
      <c r="J113" s="138">
        <f t="shared" si="63"/>
        <v>6.8263380980439266E-3</v>
      </c>
      <c r="K113" s="138">
        <f t="shared" si="64"/>
        <v>0.26528567183490859</v>
      </c>
      <c r="L113" s="138">
        <f t="shared" si="65"/>
        <v>0.29527108506358113</v>
      </c>
      <c r="M113" s="139">
        <f t="shared" si="66"/>
        <v>9</v>
      </c>
      <c r="N113" s="140">
        <f t="shared" si="67"/>
        <v>3.4943323676163443E-2</v>
      </c>
      <c r="O113" s="140">
        <f t="shared" si="68"/>
        <v>3.9485955754064692</v>
      </c>
      <c r="P113" s="235">
        <f t="shared" si="69"/>
        <v>1</v>
      </c>
      <c r="Q113" s="236">
        <f t="shared" si="70"/>
        <v>1</v>
      </c>
      <c r="R113" s="236">
        <f t="shared" si="71"/>
        <v>113</v>
      </c>
      <c r="T113">
        <v>512</v>
      </c>
      <c r="U113">
        <v>2895</v>
      </c>
      <c r="V113" t="s">
        <v>488</v>
      </c>
      <c r="W113">
        <v>2861.777</v>
      </c>
      <c r="X113">
        <v>1299.759</v>
      </c>
      <c r="Y113">
        <v>2.202</v>
      </c>
      <c r="Z113">
        <v>9</v>
      </c>
      <c r="AA113">
        <v>107.139141</v>
      </c>
      <c r="AB113">
        <v>0.73136800000000002</v>
      </c>
      <c r="AC113">
        <v>28.422478999999999</v>
      </c>
      <c r="AD113" s="1">
        <v>845</v>
      </c>
      <c r="AE113">
        <v>1</v>
      </c>
      <c r="AF113">
        <v>113</v>
      </c>
      <c r="AG113">
        <v>107</v>
      </c>
      <c r="AH113">
        <v>26.710844999999999</v>
      </c>
      <c r="AI113">
        <v>14114.4</v>
      </c>
      <c r="AJ113">
        <v>5808.5</v>
      </c>
      <c r="AK113">
        <v>1</v>
      </c>
      <c r="AL113">
        <v>236</v>
      </c>
      <c r="AM113" t="s">
        <v>489</v>
      </c>
      <c r="AN113" t="s">
        <v>662</v>
      </c>
      <c r="AO113">
        <v>2861.777</v>
      </c>
      <c r="AR113" t="s">
        <v>120</v>
      </c>
      <c r="AS113" t="s">
        <v>123</v>
      </c>
      <c r="AT113" t="s">
        <v>270</v>
      </c>
      <c r="AU113" t="s">
        <v>488</v>
      </c>
      <c r="AV113" t="s">
        <v>48</v>
      </c>
      <c r="AW113">
        <v>1</v>
      </c>
      <c r="BB113">
        <v>0.91749999999999998</v>
      </c>
      <c r="BC113" t="s">
        <v>68</v>
      </c>
      <c r="BF113" t="s">
        <v>120</v>
      </c>
      <c r="BG113" t="s">
        <v>123</v>
      </c>
      <c r="BH113" t="s">
        <v>488</v>
      </c>
      <c r="BI113">
        <v>2895</v>
      </c>
      <c r="BJ113">
        <v>1</v>
      </c>
      <c r="BK113" t="s">
        <v>270</v>
      </c>
      <c r="BL113" t="s">
        <v>176</v>
      </c>
      <c r="BM113">
        <v>0.91749999999999998</v>
      </c>
      <c r="BN113" t="s">
        <v>68</v>
      </c>
      <c r="BO113" t="s">
        <v>281</v>
      </c>
      <c r="BP113">
        <v>2861.777</v>
      </c>
    </row>
    <row r="114" spans="1:68" ht="16.5" x14ac:dyDescent="0.25">
      <c r="A114" s="112" t="str">
        <f t="shared" si="54"/>
        <v>부성여객</v>
      </c>
      <c r="B114" s="113" t="str">
        <f t="shared" si="55"/>
        <v>최희우</v>
      </c>
      <c r="C114" s="114" t="str">
        <f t="shared" si="56"/>
        <v>C</v>
      </c>
      <c r="D114" s="115">
        <f t="shared" si="57"/>
        <v>0.89160929061070981</v>
      </c>
      <c r="E114" s="116">
        <f t="shared" si="58"/>
        <v>9630</v>
      </c>
      <c r="F114" s="117" t="str">
        <f t="shared" si="59"/>
        <v>790</v>
      </c>
      <c r="G114" s="118" t="str">
        <f t="shared" si="60"/>
        <v>70바2078</v>
      </c>
      <c r="H114" s="119">
        <f t="shared" si="61"/>
        <v>10</v>
      </c>
      <c r="I114" s="120">
        <f t="shared" si="62"/>
        <v>1348.4989999999998</v>
      </c>
      <c r="J114" s="121">
        <f t="shared" si="63"/>
        <v>1.3928670822610718E-2</v>
      </c>
      <c r="K114" s="121">
        <f t="shared" si="64"/>
        <v>0.30149132322099587</v>
      </c>
      <c r="L114" s="121">
        <f t="shared" si="65"/>
        <v>0.16833531207661262</v>
      </c>
      <c r="M114" s="122">
        <f t="shared" si="66"/>
        <v>13.510999999999999</v>
      </c>
      <c r="N114" s="123">
        <f t="shared" si="67"/>
        <v>0.20587964824775831</v>
      </c>
      <c r="O114" s="123">
        <f t="shared" si="68"/>
        <v>3.431327470795972</v>
      </c>
      <c r="P114" s="237">
        <f t="shared" si="69"/>
        <v>7</v>
      </c>
      <c r="Q114" s="238">
        <f t="shared" si="70"/>
        <v>3</v>
      </c>
      <c r="R114" s="238">
        <f t="shared" si="71"/>
        <v>50</v>
      </c>
      <c r="T114">
        <v>512</v>
      </c>
      <c r="U114">
        <v>9630</v>
      </c>
      <c r="V114" t="s">
        <v>490</v>
      </c>
      <c r="W114">
        <v>1457.162</v>
      </c>
      <c r="X114">
        <v>758.97400000000005</v>
      </c>
      <c r="Y114">
        <v>1.92</v>
      </c>
      <c r="Z114">
        <v>13.510999999999999</v>
      </c>
      <c r="AA114">
        <v>76.858590000000007</v>
      </c>
      <c r="AB114">
        <v>1.070538</v>
      </c>
      <c r="AC114">
        <v>23.172198000000002</v>
      </c>
      <c r="AD114" s="1">
        <v>227</v>
      </c>
      <c r="AE114">
        <v>3</v>
      </c>
      <c r="AF114">
        <v>50</v>
      </c>
      <c r="AG114">
        <v>108</v>
      </c>
      <c r="AH114">
        <v>18.958998999999999</v>
      </c>
      <c r="AI114">
        <v>2808.5</v>
      </c>
      <c r="AJ114">
        <v>1069.5999999999999</v>
      </c>
      <c r="AK114">
        <v>7</v>
      </c>
      <c r="AL114">
        <v>3414</v>
      </c>
      <c r="AM114" t="s">
        <v>491</v>
      </c>
      <c r="AN114" t="s">
        <v>663</v>
      </c>
      <c r="AO114">
        <v>216.369</v>
      </c>
      <c r="AR114" t="s">
        <v>120</v>
      </c>
      <c r="AS114" t="s">
        <v>123</v>
      </c>
      <c r="AT114" t="s">
        <v>275</v>
      </c>
      <c r="AU114" t="s">
        <v>490</v>
      </c>
      <c r="AV114" t="s">
        <v>48</v>
      </c>
      <c r="AW114">
        <v>10</v>
      </c>
      <c r="BB114">
        <v>0.89160929061070981</v>
      </c>
      <c r="BC114" t="s">
        <v>69</v>
      </c>
      <c r="BF114" t="s">
        <v>120</v>
      </c>
      <c r="BG114" t="s">
        <v>123</v>
      </c>
      <c r="BH114" t="s">
        <v>490</v>
      </c>
      <c r="BI114">
        <v>9630</v>
      </c>
      <c r="BJ114">
        <v>10</v>
      </c>
      <c r="BK114" t="s">
        <v>275</v>
      </c>
      <c r="BL114" t="s">
        <v>268</v>
      </c>
      <c r="BM114">
        <v>0.89160929061070981</v>
      </c>
      <c r="BN114" t="s">
        <v>69</v>
      </c>
      <c r="BO114" t="s">
        <v>178</v>
      </c>
      <c r="BP114">
        <v>1348.4989999999998</v>
      </c>
    </row>
    <row r="115" spans="1:68" ht="16.5" x14ac:dyDescent="0.25">
      <c r="A115" s="129" t="str">
        <f t="shared" si="54"/>
        <v>부성여객</v>
      </c>
      <c r="B115" s="130" t="str">
        <f t="shared" si="55"/>
        <v>한영수</v>
      </c>
      <c r="C115" s="131" t="str">
        <f t="shared" si="56"/>
        <v>F</v>
      </c>
      <c r="D115" s="132">
        <f t="shared" si="57"/>
        <v>0.75782608695652187</v>
      </c>
      <c r="E115" s="133">
        <f t="shared" si="58"/>
        <v>1066</v>
      </c>
      <c r="F115" s="134" t="str">
        <f t="shared" si="59"/>
        <v>33</v>
      </c>
      <c r="G115" s="135" t="str">
        <f t="shared" si="60"/>
        <v>70바2135</v>
      </c>
      <c r="H115" s="136">
        <f t="shared" si="61"/>
        <v>1</v>
      </c>
      <c r="I115" s="137">
        <f t="shared" si="62"/>
        <v>681.86199999999997</v>
      </c>
      <c r="J115" s="138">
        <f t="shared" si="63"/>
        <v>4.2461380685444854E-2</v>
      </c>
      <c r="K115" s="138">
        <f t="shared" si="64"/>
        <v>0.34379580528731007</v>
      </c>
      <c r="L115" s="138">
        <f t="shared" si="65"/>
        <v>0.12612522768536744</v>
      </c>
      <c r="M115" s="139">
        <f t="shared" si="66"/>
        <v>16.603999999999999</v>
      </c>
      <c r="N115" s="140">
        <f t="shared" si="67"/>
        <v>0</v>
      </c>
      <c r="O115" s="140">
        <f t="shared" si="68"/>
        <v>2.4931731054084261</v>
      </c>
      <c r="P115" s="235">
        <f t="shared" si="69"/>
        <v>13</v>
      </c>
      <c r="Q115" s="236">
        <f t="shared" si="70"/>
        <v>0</v>
      </c>
      <c r="R115" s="236">
        <f t="shared" si="71"/>
        <v>17</v>
      </c>
      <c r="T115">
        <v>512</v>
      </c>
      <c r="U115">
        <v>1066</v>
      </c>
      <c r="V115" t="s">
        <v>492</v>
      </c>
      <c r="W115">
        <v>681.86199999999997</v>
      </c>
      <c r="X115">
        <v>391.09899999999999</v>
      </c>
      <c r="Y115">
        <v>1.7430000000000001</v>
      </c>
      <c r="Z115">
        <v>16.603999999999999</v>
      </c>
      <c r="AA115">
        <v>44.549987999999999</v>
      </c>
      <c r="AB115">
        <v>1.8916539999999999</v>
      </c>
      <c r="AC115">
        <v>15.316098999999999</v>
      </c>
      <c r="AD115" s="1">
        <v>86</v>
      </c>
      <c r="AE115">
        <v>0</v>
      </c>
      <c r="AF115">
        <v>17</v>
      </c>
      <c r="AG115">
        <v>86</v>
      </c>
      <c r="AH115">
        <v>15.305548</v>
      </c>
      <c r="AI115">
        <v>74.900000000000006</v>
      </c>
      <c r="AJ115">
        <v>2.6</v>
      </c>
      <c r="AK115">
        <v>13</v>
      </c>
      <c r="AL115">
        <v>4179</v>
      </c>
      <c r="AM115" t="s">
        <v>493</v>
      </c>
      <c r="AN115" t="s">
        <v>664</v>
      </c>
      <c r="AO115">
        <v>681.86199999999997</v>
      </c>
      <c r="AR115" t="s">
        <v>120</v>
      </c>
      <c r="AS115" t="s">
        <v>121</v>
      </c>
      <c r="AT115" t="s">
        <v>221</v>
      </c>
      <c r="AU115" t="s">
        <v>492</v>
      </c>
      <c r="AV115" t="s">
        <v>197</v>
      </c>
      <c r="AW115">
        <v>1</v>
      </c>
      <c r="BB115">
        <v>0.75782608695652187</v>
      </c>
      <c r="BC115" t="s">
        <v>70</v>
      </c>
      <c r="BF115" t="s">
        <v>120</v>
      </c>
      <c r="BG115" t="s">
        <v>121</v>
      </c>
      <c r="BH115" t="s">
        <v>492</v>
      </c>
      <c r="BI115">
        <v>1066</v>
      </c>
      <c r="BJ115">
        <v>1</v>
      </c>
      <c r="BK115" t="s">
        <v>221</v>
      </c>
      <c r="BL115" t="s">
        <v>176</v>
      </c>
      <c r="BM115">
        <v>0.75782608695652187</v>
      </c>
      <c r="BN115" t="s">
        <v>70</v>
      </c>
      <c r="BO115" t="s">
        <v>189</v>
      </c>
      <c r="BP115">
        <v>681.86199999999997</v>
      </c>
    </row>
    <row r="116" spans="1:68" ht="16.5" x14ac:dyDescent="0.25">
      <c r="A116" s="112" t="str">
        <f t="shared" si="54"/>
        <v>부성여객</v>
      </c>
      <c r="B116" s="113" t="str">
        <f t="shared" si="55"/>
        <v>허갑동</v>
      </c>
      <c r="C116" s="114" t="str">
        <f t="shared" si="56"/>
        <v>D</v>
      </c>
      <c r="D116" s="115">
        <f t="shared" si="57"/>
        <v>0.82389245527606747</v>
      </c>
      <c r="E116" s="116">
        <f t="shared" si="58"/>
        <v>5705</v>
      </c>
      <c r="F116" s="117" t="str">
        <f t="shared" si="59"/>
        <v>33</v>
      </c>
      <c r="G116" s="118" t="str">
        <f t="shared" si="60"/>
        <v>70바2034</v>
      </c>
      <c r="H116" s="119">
        <f t="shared" si="61"/>
        <v>2</v>
      </c>
      <c r="I116" s="120">
        <f t="shared" si="62"/>
        <v>2454.2280000000001</v>
      </c>
      <c r="J116" s="121">
        <f t="shared" si="63"/>
        <v>7.5891487778161921E-3</v>
      </c>
      <c r="K116" s="121">
        <f t="shared" si="64"/>
        <v>0.39167638009050232</v>
      </c>
      <c r="L116" s="121">
        <f t="shared" si="65"/>
        <v>0.12305295188548089</v>
      </c>
      <c r="M116" s="122">
        <f t="shared" si="66"/>
        <v>17.433</v>
      </c>
      <c r="N116" s="123">
        <f t="shared" si="67"/>
        <v>4.0746010558106255E-2</v>
      </c>
      <c r="O116" s="123">
        <f t="shared" si="68"/>
        <v>6.1526475942740442</v>
      </c>
      <c r="P116" s="237">
        <f t="shared" si="69"/>
        <v>38</v>
      </c>
      <c r="Q116" s="238">
        <f t="shared" si="70"/>
        <v>1</v>
      </c>
      <c r="R116" s="238">
        <f t="shared" si="71"/>
        <v>151</v>
      </c>
      <c r="T116">
        <v>512</v>
      </c>
      <c r="U116">
        <v>5705</v>
      </c>
      <c r="V116" t="s">
        <v>494</v>
      </c>
      <c r="W116">
        <v>2454.2280000000001</v>
      </c>
      <c r="X116">
        <v>1354.0609999999999</v>
      </c>
      <c r="Y116">
        <v>1.8120000000000001</v>
      </c>
      <c r="Z116">
        <v>17.433</v>
      </c>
      <c r="AA116">
        <v>157.23858300000001</v>
      </c>
      <c r="AB116">
        <v>1.1933069999999999</v>
      </c>
      <c r="AC116">
        <v>61.586638999999998</v>
      </c>
      <c r="AD116" s="1">
        <v>302</v>
      </c>
      <c r="AE116">
        <v>1</v>
      </c>
      <c r="AF116">
        <v>151</v>
      </c>
      <c r="AG116">
        <v>105</v>
      </c>
      <c r="AH116">
        <v>15.608306000000001</v>
      </c>
      <c r="AI116">
        <v>2434.6999999999998</v>
      </c>
      <c r="AJ116">
        <v>299</v>
      </c>
      <c r="AK116">
        <v>38</v>
      </c>
      <c r="AL116">
        <v>6605</v>
      </c>
      <c r="AM116" t="s">
        <v>495</v>
      </c>
      <c r="AN116" t="s">
        <v>665</v>
      </c>
      <c r="AO116">
        <v>2366.7739999999999</v>
      </c>
      <c r="AR116" t="s">
        <v>120</v>
      </c>
      <c r="AS116" t="s">
        <v>121</v>
      </c>
      <c r="AT116" t="s">
        <v>206</v>
      </c>
      <c r="AU116" t="s">
        <v>494</v>
      </c>
      <c r="AV116" t="s">
        <v>48</v>
      </c>
      <c r="AW116">
        <v>2</v>
      </c>
      <c r="BB116">
        <v>0.82389245527606747</v>
      </c>
      <c r="BC116" t="s">
        <v>67</v>
      </c>
      <c r="BF116" t="s">
        <v>120</v>
      </c>
      <c r="BG116" t="s">
        <v>121</v>
      </c>
      <c r="BH116" t="s">
        <v>494</v>
      </c>
      <c r="BI116">
        <v>5705</v>
      </c>
      <c r="BJ116">
        <v>2</v>
      </c>
      <c r="BK116" t="s">
        <v>206</v>
      </c>
      <c r="BL116" t="s">
        <v>214</v>
      </c>
      <c r="BM116">
        <v>0.82389245527606747</v>
      </c>
      <c r="BN116" t="s">
        <v>67</v>
      </c>
      <c r="BO116" t="s">
        <v>180</v>
      </c>
      <c r="BP116">
        <v>2454.2280000000001</v>
      </c>
    </row>
    <row r="117" spans="1:68" ht="16.5" x14ac:dyDescent="0.25">
      <c r="A117" s="129" t="str">
        <f t="shared" si="54"/>
        <v>부성여객</v>
      </c>
      <c r="B117" s="130" t="str">
        <f t="shared" si="55"/>
        <v>허기철</v>
      </c>
      <c r="C117" s="131" t="str">
        <f t="shared" si="56"/>
        <v>C</v>
      </c>
      <c r="D117" s="132">
        <f t="shared" si="57"/>
        <v>0.87207336346058728</v>
      </c>
      <c r="E117" s="133">
        <f t="shared" si="58"/>
        <v>4315</v>
      </c>
      <c r="F117" s="134" t="str">
        <f t="shared" si="59"/>
        <v>예비</v>
      </c>
      <c r="G117" s="135" t="str">
        <f t="shared" si="60"/>
        <v>70바2050</v>
      </c>
      <c r="H117" s="136">
        <f t="shared" si="61"/>
        <v>3</v>
      </c>
      <c r="I117" s="137">
        <f t="shared" si="62"/>
        <v>370.65</v>
      </c>
      <c r="J117" s="138">
        <f t="shared" si="63"/>
        <v>4.1383457954602694E-2</v>
      </c>
      <c r="K117" s="138">
        <f t="shared" si="64"/>
        <v>0.37687753929718221</v>
      </c>
      <c r="L117" s="138">
        <f t="shared" si="65"/>
        <v>0.17536759746391475</v>
      </c>
      <c r="M117" s="139">
        <f t="shared" si="66"/>
        <v>15.891</v>
      </c>
      <c r="N117" s="140">
        <f t="shared" si="67"/>
        <v>0</v>
      </c>
      <c r="O117" s="140">
        <f t="shared" si="68"/>
        <v>16.031891499986841</v>
      </c>
      <c r="P117" s="235">
        <f t="shared" si="69"/>
        <v>11</v>
      </c>
      <c r="Q117" s="236">
        <f t="shared" si="70"/>
        <v>0</v>
      </c>
      <c r="R117" s="236">
        <f t="shared" si="71"/>
        <v>67</v>
      </c>
      <c r="T117">
        <v>512</v>
      </c>
      <c r="U117">
        <v>4315</v>
      </c>
      <c r="V117" t="s">
        <v>496</v>
      </c>
      <c r="W117">
        <v>417.91699999999997</v>
      </c>
      <c r="X117">
        <v>250.559</v>
      </c>
      <c r="Y117">
        <v>1.6679999999999999</v>
      </c>
      <c r="Z117">
        <v>15.891</v>
      </c>
      <c r="AA117">
        <v>27.553884</v>
      </c>
      <c r="AB117">
        <v>1.1402749999999999</v>
      </c>
      <c r="AC117">
        <v>10.38444</v>
      </c>
      <c r="AD117" s="1">
        <v>65</v>
      </c>
      <c r="AE117">
        <v>0</v>
      </c>
      <c r="AF117">
        <v>67</v>
      </c>
      <c r="AG117">
        <v>84</v>
      </c>
      <c r="AH117">
        <v>15.167261999999999</v>
      </c>
      <c r="AI117">
        <v>1089.2</v>
      </c>
      <c r="AJ117">
        <v>33.700000000000003</v>
      </c>
      <c r="AK117">
        <v>11</v>
      </c>
      <c r="AL117">
        <v>5566</v>
      </c>
      <c r="AM117" t="s">
        <v>497</v>
      </c>
      <c r="AN117" t="s">
        <v>666</v>
      </c>
      <c r="AO117">
        <v>171.459</v>
      </c>
      <c r="AR117" t="s">
        <v>120</v>
      </c>
      <c r="AS117" t="s">
        <v>91</v>
      </c>
      <c r="AT117" t="s">
        <v>278</v>
      </c>
      <c r="AU117" t="s">
        <v>496</v>
      </c>
      <c r="AV117" t="s">
        <v>48</v>
      </c>
      <c r="AW117">
        <v>3</v>
      </c>
      <c r="BB117">
        <v>0.87207336346058728</v>
      </c>
      <c r="BC117" t="s">
        <v>69</v>
      </c>
      <c r="BF117" t="s">
        <v>120</v>
      </c>
      <c r="BG117" t="s">
        <v>91</v>
      </c>
      <c r="BH117" t="s">
        <v>496</v>
      </c>
      <c r="BI117">
        <v>4315</v>
      </c>
      <c r="BJ117">
        <v>3</v>
      </c>
      <c r="BK117" t="s">
        <v>278</v>
      </c>
      <c r="BL117" t="s">
        <v>667</v>
      </c>
      <c r="BM117">
        <v>0.87207336346058728</v>
      </c>
      <c r="BN117" t="s">
        <v>69</v>
      </c>
      <c r="BO117" t="s">
        <v>178</v>
      </c>
      <c r="BP117">
        <v>370.65</v>
      </c>
    </row>
    <row r="118" spans="1:68" ht="16.5" x14ac:dyDescent="0.25">
      <c r="A118" s="112" t="str">
        <f t="shared" si="54"/>
        <v>부성여객</v>
      </c>
      <c r="B118" s="113" t="str">
        <f t="shared" si="55"/>
        <v>홍완호</v>
      </c>
      <c r="C118" s="114" t="str">
        <f t="shared" si="56"/>
        <v>S</v>
      </c>
      <c r="D118" s="115">
        <f t="shared" si="57"/>
        <v>1.0005555555555554</v>
      </c>
      <c r="E118" s="116">
        <f t="shared" si="58"/>
        <v>8364</v>
      </c>
      <c r="F118" s="117" t="str">
        <f t="shared" si="59"/>
        <v>36</v>
      </c>
      <c r="G118" s="118" t="str">
        <f t="shared" si="60"/>
        <v>70바2002</v>
      </c>
      <c r="H118" s="119">
        <f t="shared" si="61"/>
        <v>1</v>
      </c>
      <c r="I118" s="120">
        <f t="shared" si="62"/>
        <v>1984.511</v>
      </c>
      <c r="J118" s="121">
        <f t="shared" si="63"/>
        <v>9.6695637192782229E-3</v>
      </c>
      <c r="K118" s="121">
        <f t="shared" si="64"/>
        <v>0.29212179444412867</v>
      </c>
      <c r="L118" s="121">
        <f t="shared" si="65"/>
        <v>0.20458440391612845</v>
      </c>
      <c r="M118" s="122">
        <f t="shared" si="66"/>
        <v>15.385999999999999</v>
      </c>
      <c r="N118" s="123">
        <f t="shared" si="67"/>
        <v>0</v>
      </c>
      <c r="O118" s="123">
        <f t="shared" si="68"/>
        <v>2.2702136616522912</v>
      </c>
      <c r="P118" s="237">
        <f t="shared" si="69"/>
        <v>0</v>
      </c>
      <c r="Q118" s="238">
        <f t="shared" si="70"/>
        <v>0</v>
      </c>
      <c r="R118" s="238">
        <f t="shared" si="71"/>
        <v>46</v>
      </c>
      <c r="T118">
        <v>512</v>
      </c>
      <c r="U118">
        <v>8364</v>
      </c>
      <c r="V118" t="s">
        <v>498</v>
      </c>
      <c r="W118">
        <v>2026.241</v>
      </c>
      <c r="X118">
        <v>1126.3150000000001</v>
      </c>
      <c r="Y118">
        <v>1.7989999999999999</v>
      </c>
      <c r="Z118">
        <v>15.385999999999999</v>
      </c>
      <c r="AA118">
        <v>116.598849</v>
      </c>
      <c r="AB118">
        <v>1.1274599999999999</v>
      </c>
      <c r="AC118">
        <v>34.061064999999999</v>
      </c>
      <c r="AD118" s="1">
        <v>406</v>
      </c>
      <c r="AE118">
        <v>0</v>
      </c>
      <c r="AF118">
        <v>46</v>
      </c>
      <c r="AG118">
        <v>96</v>
      </c>
      <c r="AH118">
        <v>17.377880999999999</v>
      </c>
      <c r="AI118">
        <v>1626.7</v>
      </c>
      <c r="AJ118">
        <v>364.6</v>
      </c>
      <c r="AK118">
        <v>0</v>
      </c>
      <c r="AL118">
        <v>0</v>
      </c>
      <c r="AM118" t="s">
        <v>499</v>
      </c>
      <c r="AN118" t="s">
        <v>668</v>
      </c>
      <c r="AO118">
        <v>1984.511</v>
      </c>
      <c r="AR118" t="s">
        <v>120</v>
      </c>
      <c r="AS118" t="s">
        <v>122</v>
      </c>
      <c r="AT118" t="s">
        <v>223</v>
      </c>
      <c r="AU118" t="s">
        <v>498</v>
      </c>
      <c r="AV118" t="s">
        <v>48</v>
      </c>
      <c r="AW118">
        <v>1</v>
      </c>
      <c r="BB118">
        <v>1.0005555555555554</v>
      </c>
      <c r="BC118" t="s">
        <v>71</v>
      </c>
      <c r="BF118" t="s">
        <v>120</v>
      </c>
      <c r="BG118" t="s">
        <v>122</v>
      </c>
      <c r="BH118" t="s">
        <v>498</v>
      </c>
      <c r="BI118">
        <v>8364</v>
      </c>
      <c r="BJ118">
        <v>1</v>
      </c>
      <c r="BK118" t="s">
        <v>223</v>
      </c>
      <c r="BL118" t="s">
        <v>176</v>
      </c>
      <c r="BM118">
        <v>1.0005555555555554</v>
      </c>
      <c r="BN118" t="s">
        <v>71</v>
      </c>
      <c r="BO118" t="s">
        <v>177</v>
      </c>
      <c r="BP118">
        <v>1984.511</v>
      </c>
    </row>
    <row r="119" spans="1:68" ht="16.5" x14ac:dyDescent="0.25">
      <c r="A119" s="129" t="str">
        <f t="shared" si="54"/>
        <v>부성여객</v>
      </c>
      <c r="B119" s="130" t="str">
        <f t="shared" si="55"/>
        <v>홍종원</v>
      </c>
      <c r="C119" s="131" t="str">
        <f t="shared" si="56"/>
        <v>C</v>
      </c>
      <c r="D119" s="132">
        <f t="shared" si="57"/>
        <v>0.89162006342642119</v>
      </c>
      <c r="E119" s="133">
        <f t="shared" si="58"/>
        <v>7263</v>
      </c>
      <c r="F119" s="134" t="str">
        <f t="shared" si="59"/>
        <v>36</v>
      </c>
      <c r="G119" s="135" t="str">
        <f t="shared" si="60"/>
        <v>70바2131</v>
      </c>
      <c r="H119" s="136">
        <f t="shared" si="61"/>
        <v>3</v>
      </c>
      <c r="I119" s="137">
        <f t="shared" si="62"/>
        <v>2047.915</v>
      </c>
      <c r="J119" s="138">
        <f t="shared" si="63"/>
        <v>3.9059837061103005E-2</v>
      </c>
      <c r="K119" s="138">
        <f t="shared" si="64"/>
        <v>0.2645990269491913</v>
      </c>
      <c r="L119" s="138">
        <f t="shared" si="65"/>
        <v>0.15820969132019641</v>
      </c>
      <c r="M119" s="139">
        <f t="shared" si="66"/>
        <v>13.978999999999999</v>
      </c>
      <c r="N119" s="140">
        <f t="shared" si="67"/>
        <v>9.7660303284071853E-2</v>
      </c>
      <c r="O119" s="140">
        <f t="shared" si="68"/>
        <v>2.3438472788177243</v>
      </c>
      <c r="P119" s="235">
        <f t="shared" si="69"/>
        <v>3</v>
      </c>
      <c r="Q119" s="236">
        <f t="shared" si="70"/>
        <v>2</v>
      </c>
      <c r="R119" s="236">
        <f t="shared" si="71"/>
        <v>48</v>
      </c>
      <c r="T119">
        <v>512</v>
      </c>
      <c r="U119">
        <v>7263</v>
      </c>
      <c r="V119" t="s">
        <v>500</v>
      </c>
      <c r="W119">
        <v>2047.915</v>
      </c>
      <c r="X119">
        <v>1059.979</v>
      </c>
      <c r="Y119">
        <v>1.9319999999999999</v>
      </c>
      <c r="Z119">
        <v>13.978999999999999</v>
      </c>
      <c r="AA119">
        <v>120.91023300000001</v>
      </c>
      <c r="AB119">
        <v>4.722734</v>
      </c>
      <c r="AC119">
        <v>31.992730000000002</v>
      </c>
      <c r="AD119" s="1">
        <v>324</v>
      </c>
      <c r="AE119">
        <v>2</v>
      </c>
      <c r="AF119">
        <v>48</v>
      </c>
      <c r="AG119">
        <v>93</v>
      </c>
      <c r="AH119">
        <v>16.937481999999999</v>
      </c>
      <c r="AI119">
        <v>862.3</v>
      </c>
      <c r="AJ119">
        <v>102.4</v>
      </c>
      <c r="AK119">
        <v>3</v>
      </c>
      <c r="AL119">
        <v>352</v>
      </c>
      <c r="AM119" t="s">
        <v>501</v>
      </c>
      <c r="AN119" t="s">
        <v>669</v>
      </c>
      <c r="AO119">
        <v>1842.0260000000001</v>
      </c>
      <c r="AR119" t="s">
        <v>120</v>
      </c>
      <c r="AS119" t="s">
        <v>122</v>
      </c>
      <c r="AT119" t="s">
        <v>266</v>
      </c>
      <c r="AU119" t="s">
        <v>500</v>
      </c>
      <c r="AV119" t="s">
        <v>197</v>
      </c>
      <c r="AW119">
        <v>3</v>
      </c>
      <c r="BB119">
        <v>0.89162006342642119</v>
      </c>
      <c r="BC119" t="s">
        <v>69</v>
      </c>
      <c r="BF119" t="s">
        <v>120</v>
      </c>
      <c r="BG119" t="s">
        <v>122</v>
      </c>
      <c r="BH119" t="s">
        <v>500</v>
      </c>
      <c r="BI119">
        <v>7263</v>
      </c>
      <c r="BJ119">
        <v>3</v>
      </c>
      <c r="BK119" t="s">
        <v>266</v>
      </c>
      <c r="BL119" t="s">
        <v>244</v>
      </c>
      <c r="BM119">
        <v>0.89162006342642119</v>
      </c>
      <c r="BN119" t="s">
        <v>69</v>
      </c>
      <c r="BO119" t="s">
        <v>178</v>
      </c>
      <c r="BP119">
        <v>2047.915</v>
      </c>
    </row>
    <row r="120" spans="1:68" ht="16.5" x14ac:dyDescent="0.25">
      <c r="A120" s="112" t="str">
        <f t="shared" si="54"/>
        <v>부성여객</v>
      </c>
      <c r="B120" s="113" t="str">
        <f t="shared" si="55"/>
        <v>황범섭</v>
      </c>
      <c r="C120" s="114" t="str">
        <f t="shared" si="56"/>
        <v>D</v>
      </c>
      <c r="D120" s="115">
        <f t="shared" si="57"/>
        <v>0.81929572647426996</v>
      </c>
      <c r="E120" s="116">
        <f t="shared" si="58"/>
        <v>602</v>
      </c>
      <c r="F120" s="117" t="str">
        <f t="shared" si="59"/>
        <v>790</v>
      </c>
      <c r="G120" s="118" t="str">
        <f t="shared" si="60"/>
        <v>70바2028</v>
      </c>
      <c r="H120" s="119">
        <f t="shared" si="61"/>
        <v>8</v>
      </c>
      <c r="I120" s="120">
        <f t="shared" si="62"/>
        <v>957.83199999999999</v>
      </c>
      <c r="J120" s="121">
        <f t="shared" si="63"/>
        <v>1.7258989252159473E-2</v>
      </c>
      <c r="K120" s="121">
        <f t="shared" si="64"/>
        <v>0.37782163152923465</v>
      </c>
      <c r="L120" s="121">
        <f t="shared" si="65"/>
        <v>0.19627659130202374</v>
      </c>
      <c r="M120" s="122">
        <f t="shared" si="66"/>
        <v>17.640999999999998</v>
      </c>
      <c r="N120" s="123">
        <f t="shared" si="67"/>
        <v>0.17494537330718485</v>
      </c>
      <c r="O120" s="123">
        <f t="shared" si="68"/>
        <v>11.983758071542162</v>
      </c>
      <c r="P120" s="237">
        <f t="shared" si="69"/>
        <v>30</v>
      </c>
      <c r="Q120" s="238">
        <f t="shared" si="70"/>
        <v>2</v>
      </c>
      <c r="R120" s="238">
        <f t="shared" si="71"/>
        <v>137</v>
      </c>
      <c r="T120">
        <v>512</v>
      </c>
      <c r="U120">
        <v>602</v>
      </c>
      <c r="V120" t="s">
        <v>502</v>
      </c>
      <c r="W120">
        <v>1143.2139999999999</v>
      </c>
      <c r="X120">
        <v>657.13699999999994</v>
      </c>
      <c r="Y120">
        <v>1.74</v>
      </c>
      <c r="Z120">
        <v>17.640999999999998</v>
      </c>
      <c r="AA120">
        <v>66.792208000000002</v>
      </c>
      <c r="AB120">
        <v>1.152766</v>
      </c>
      <c r="AC120">
        <v>25.235541000000001</v>
      </c>
      <c r="AD120" s="1">
        <v>188</v>
      </c>
      <c r="AE120">
        <v>2</v>
      </c>
      <c r="AF120">
        <v>137</v>
      </c>
      <c r="AG120">
        <v>108</v>
      </c>
      <c r="AH120">
        <v>17.115977999999998</v>
      </c>
      <c r="AI120">
        <v>2257.1</v>
      </c>
      <c r="AJ120">
        <v>458.7</v>
      </c>
      <c r="AK120">
        <v>30</v>
      </c>
      <c r="AL120">
        <v>5542</v>
      </c>
      <c r="AM120" t="s">
        <v>503</v>
      </c>
      <c r="AN120" t="s">
        <v>670</v>
      </c>
      <c r="AO120">
        <v>163.559</v>
      </c>
      <c r="AR120" t="s">
        <v>120</v>
      </c>
      <c r="AS120" t="s">
        <v>123</v>
      </c>
      <c r="AT120" t="s">
        <v>272</v>
      </c>
      <c r="AU120" t="s">
        <v>502</v>
      </c>
      <c r="AV120" t="s">
        <v>48</v>
      </c>
      <c r="AW120">
        <v>8</v>
      </c>
      <c r="BB120">
        <v>0.81929572647426996</v>
      </c>
      <c r="BC120" t="s">
        <v>67</v>
      </c>
      <c r="BF120" t="s">
        <v>120</v>
      </c>
      <c r="BG120" t="s">
        <v>123</v>
      </c>
      <c r="BH120" t="s">
        <v>502</v>
      </c>
      <c r="BI120">
        <v>602</v>
      </c>
      <c r="BJ120">
        <v>8</v>
      </c>
      <c r="BK120" t="s">
        <v>272</v>
      </c>
      <c r="BL120" t="s">
        <v>209</v>
      </c>
      <c r="BM120">
        <v>0.81929572647426996</v>
      </c>
      <c r="BN120" t="s">
        <v>67</v>
      </c>
      <c r="BO120" t="s">
        <v>180</v>
      </c>
      <c r="BP120">
        <v>957.83199999999999</v>
      </c>
    </row>
    <row r="121" spans="1:68" ht="16.5" x14ac:dyDescent="0.25">
      <c r="A121" s="129" t="str">
        <f t="shared" si="54"/>
        <v>부성여객</v>
      </c>
      <c r="B121" s="130" t="str">
        <f t="shared" si="55"/>
        <v>황의훈</v>
      </c>
      <c r="C121" s="131" t="str">
        <f t="shared" si="56"/>
        <v>C</v>
      </c>
      <c r="D121" s="132">
        <f t="shared" si="57"/>
        <v>0.88349999999999995</v>
      </c>
      <c r="E121" s="133">
        <f t="shared" si="58"/>
        <v>251</v>
      </c>
      <c r="F121" s="134" t="str">
        <f t="shared" si="59"/>
        <v>36</v>
      </c>
      <c r="G121" s="135" t="str">
        <f t="shared" si="60"/>
        <v>70바2093</v>
      </c>
      <c r="H121" s="136">
        <f t="shared" si="61"/>
        <v>1</v>
      </c>
      <c r="I121" s="137">
        <f t="shared" si="62"/>
        <v>2170.6770000000001</v>
      </c>
      <c r="J121" s="138">
        <f t="shared" si="63"/>
        <v>1.6215701930735169E-2</v>
      </c>
      <c r="K121" s="138">
        <f t="shared" si="64"/>
        <v>0.34662746538682176</v>
      </c>
      <c r="L121" s="138">
        <f t="shared" si="65"/>
        <v>0.13267750107454954</v>
      </c>
      <c r="M121" s="139">
        <f t="shared" si="66"/>
        <v>16.25</v>
      </c>
      <c r="N121" s="140">
        <f t="shared" si="67"/>
        <v>0.13820573028598912</v>
      </c>
      <c r="O121" s="140">
        <f t="shared" si="68"/>
        <v>4.1461719085796735</v>
      </c>
      <c r="P121" s="235">
        <f t="shared" si="69"/>
        <v>6</v>
      </c>
      <c r="Q121" s="236">
        <f t="shared" si="70"/>
        <v>3</v>
      </c>
      <c r="R121" s="236">
        <f t="shared" si="71"/>
        <v>90</v>
      </c>
      <c r="T121">
        <v>512</v>
      </c>
      <c r="U121">
        <v>251</v>
      </c>
      <c r="V121" t="s">
        <v>504</v>
      </c>
      <c r="W121">
        <v>2170.6770000000001</v>
      </c>
      <c r="X121">
        <v>1228.364</v>
      </c>
      <c r="Y121">
        <v>1.7669999999999999</v>
      </c>
      <c r="Z121">
        <v>16.25</v>
      </c>
      <c r="AA121">
        <v>139.31688</v>
      </c>
      <c r="AB121">
        <v>2.2591209999999999</v>
      </c>
      <c r="AC121">
        <v>48.291057000000002</v>
      </c>
      <c r="AD121" s="1">
        <v>288</v>
      </c>
      <c r="AE121">
        <v>3</v>
      </c>
      <c r="AF121">
        <v>90</v>
      </c>
      <c r="AG121">
        <v>93</v>
      </c>
      <c r="AH121">
        <v>15.580861000000001</v>
      </c>
      <c r="AI121">
        <v>631.70000000000005</v>
      </c>
      <c r="AJ121">
        <v>143.69999999999999</v>
      </c>
      <c r="AK121">
        <v>6</v>
      </c>
      <c r="AL121">
        <v>777</v>
      </c>
      <c r="AM121" t="s">
        <v>505</v>
      </c>
      <c r="AN121" t="s">
        <v>671</v>
      </c>
      <c r="AO121">
        <v>2170.6770000000001</v>
      </c>
      <c r="AR121" t="s">
        <v>120</v>
      </c>
      <c r="AS121" t="s">
        <v>122</v>
      </c>
      <c r="AT121" t="s">
        <v>246</v>
      </c>
      <c r="AU121" t="s">
        <v>504</v>
      </c>
      <c r="AV121" t="s">
        <v>48</v>
      </c>
      <c r="AW121">
        <v>1</v>
      </c>
      <c r="BB121">
        <v>0.88349999999999995</v>
      </c>
      <c r="BC121" t="s">
        <v>69</v>
      </c>
      <c r="BF121" t="s">
        <v>120</v>
      </c>
      <c r="BG121" t="s">
        <v>122</v>
      </c>
      <c r="BH121" t="s">
        <v>504</v>
      </c>
      <c r="BI121">
        <v>251</v>
      </c>
      <c r="BJ121">
        <v>1</v>
      </c>
      <c r="BK121" t="s">
        <v>246</v>
      </c>
      <c r="BL121" t="s">
        <v>176</v>
      </c>
      <c r="BM121">
        <v>0.88349999999999995</v>
      </c>
      <c r="BN121" t="s">
        <v>69</v>
      </c>
      <c r="BO121" t="s">
        <v>178</v>
      </c>
      <c r="BP121">
        <v>2170.6770000000001</v>
      </c>
    </row>
    <row r="122" spans="1:68" ht="16.5" x14ac:dyDescent="0.25">
      <c r="A122" s="112" t="str">
        <f t="shared" si="54"/>
        <v>부성여객</v>
      </c>
      <c r="B122" s="113" t="str">
        <f t="shared" si="55"/>
        <v>황인갑</v>
      </c>
      <c r="C122" s="114" t="str">
        <f t="shared" si="56"/>
        <v>D</v>
      </c>
      <c r="D122" s="115">
        <f t="shared" si="57"/>
        <v>0.83219572240273154</v>
      </c>
      <c r="E122" s="116">
        <f t="shared" si="58"/>
        <v>9060</v>
      </c>
      <c r="F122" s="117" t="str">
        <f t="shared" si="59"/>
        <v>36</v>
      </c>
      <c r="G122" s="118" t="str">
        <f t="shared" si="60"/>
        <v>70바2127</v>
      </c>
      <c r="H122" s="119">
        <f t="shared" si="61"/>
        <v>3</v>
      </c>
      <c r="I122" s="120">
        <f t="shared" si="62"/>
        <v>1412.67</v>
      </c>
      <c r="J122" s="121">
        <f t="shared" si="63"/>
        <v>4.011567508598568E-2</v>
      </c>
      <c r="K122" s="121">
        <f t="shared" si="64"/>
        <v>0.37706416266512832</v>
      </c>
      <c r="L122" s="121">
        <f t="shared" si="65"/>
        <v>0.2180268569446509</v>
      </c>
      <c r="M122" s="122">
        <f t="shared" si="66"/>
        <v>14.679</v>
      </c>
      <c r="N122" s="123">
        <f t="shared" si="67"/>
        <v>0</v>
      </c>
      <c r="O122" s="123">
        <f t="shared" si="68"/>
        <v>9.5116655753523798</v>
      </c>
      <c r="P122" s="237">
        <f t="shared" si="69"/>
        <v>41</v>
      </c>
      <c r="Q122" s="238">
        <f t="shared" si="70"/>
        <v>0</v>
      </c>
      <c r="R122" s="238">
        <f t="shared" si="71"/>
        <v>138</v>
      </c>
      <c r="T122">
        <v>512</v>
      </c>
      <c r="U122">
        <v>9060</v>
      </c>
      <c r="V122" t="s">
        <v>506</v>
      </c>
      <c r="W122">
        <v>1450.85</v>
      </c>
      <c r="X122">
        <v>842.61199999999997</v>
      </c>
      <c r="Y122">
        <v>1.722</v>
      </c>
      <c r="Z122">
        <v>14.679</v>
      </c>
      <c r="AA122">
        <v>102.065539</v>
      </c>
      <c r="AB122">
        <v>4.0944279999999997</v>
      </c>
      <c r="AC122">
        <v>38.485256999999997</v>
      </c>
      <c r="AD122" s="1">
        <v>308</v>
      </c>
      <c r="AE122">
        <v>0</v>
      </c>
      <c r="AF122">
        <v>138</v>
      </c>
      <c r="AG122">
        <v>102</v>
      </c>
      <c r="AH122">
        <v>14.214885000000001</v>
      </c>
      <c r="AI122">
        <v>922.8</v>
      </c>
      <c r="AJ122">
        <v>136.1</v>
      </c>
      <c r="AK122">
        <v>41</v>
      </c>
      <c r="AL122">
        <v>9979</v>
      </c>
      <c r="AM122" t="s">
        <v>507</v>
      </c>
      <c r="AN122" t="s">
        <v>672</v>
      </c>
      <c r="AO122">
        <v>1053.181</v>
      </c>
      <c r="AR122" t="s">
        <v>120</v>
      </c>
      <c r="AS122" t="s">
        <v>122</v>
      </c>
      <c r="AT122" t="s">
        <v>262</v>
      </c>
      <c r="AU122" t="s">
        <v>506</v>
      </c>
      <c r="AV122" t="s">
        <v>48</v>
      </c>
      <c r="AW122">
        <v>3</v>
      </c>
      <c r="BB122">
        <v>0.83219572240273154</v>
      </c>
      <c r="BC122" t="s">
        <v>67</v>
      </c>
      <c r="BF122" t="s">
        <v>120</v>
      </c>
      <c r="BG122" t="s">
        <v>122</v>
      </c>
      <c r="BH122" t="s">
        <v>506</v>
      </c>
      <c r="BI122">
        <v>9060</v>
      </c>
      <c r="BJ122">
        <v>3</v>
      </c>
      <c r="BK122" t="s">
        <v>262</v>
      </c>
      <c r="BL122" t="s">
        <v>229</v>
      </c>
      <c r="BM122">
        <v>0.83219572240273154</v>
      </c>
      <c r="BN122" t="s">
        <v>67</v>
      </c>
      <c r="BO122" t="s">
        <v>180</v>
      </c>
      <c r="BP122">
        <v>1412.67</v>
      </c>
    </row>
  </sheetData>
  <sortState xmlns:xlrd2="http://schemas.microsoft.com/office/spreadsheetml/2017/richdata2" ref="T4:AN24">
    <sortCondition ref="AB4:AB24"/>
    <sortCondition descending="1" ref="AD4:AD24"/>
  </sortState>
  <phoneticPr fontId="2" type="noConversion"/>
  <conditionalFormatting sqref="C5:D122">
    <cfRule type="containsText" dxfId="33" priority="1" operator="containsText" text="F">
      <formula>NOT(ISERROR(SEARCH("F",C5)))</formula>
    </cfRule>
    <cfRule type="containsText" dxfId="32" priority="2" operator="containsText" text="D">
      <formula>NOT(ISERROR(SEARCH("D",C5)))</formula>
    </cfRule>
    <cfRule type="containsText" dxfId="31" priority="3" operator="containsText" text="C">
      <formula>NOT(ISERROR(SEARCH("C",C5)))</formula>
    </cfRule>
    <cfRule type="containsText" dxfId="30" priority="4" operator="containsText" text="B">
      <formula>NOT(ISERROR(SEARCH("B",C5)))</formula>
    </cfRule>
    <cfRule type="containsText" dxfId="29" priority="5" operator="containsText" text="A">
      <formula>NOT(ISERROR(SEARCH("A",C5)))</formula>
    </cfRule>
    <cfRule type="containsText" dxfId="28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65"/>
  <sheetViews>
    <sheetView showGridLines="0" workbookViewId="0"/>
  </sheetViews>
  <sheetFormatPr defaultRowHeight="13.5" outlineLevelCol="1" x14ac:dyDescent="0.25"/>
  <cols>
    <col min="1" max="12" width="10.5703125" customWidth="1"/>
    <col min="13" max="13" width="9.140625" customWidth="1" outlineLevel="1"/>
  </cols>
  <sheetData>
    <row r="1" spans="1:18" ht="6" customHeight="1" x14ac:dyDescent="0.25">
      <c r="A1" s="23"/>
      <c r="B1" s="34"/>
      <c r="C1" s="104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 x14ac:dyDescent="0.25">
      <c r="A2" s="10" t="s">
        <v>673</v>
      </c>
      <c r="B2" s="35"/>
      <c r="C2" s="103"/>
      <c r="D2" s="110"/>
      <c r="E2" s="10"/>
      <c r="F2" s="38"/>
      <c r="G2" s="10"/>
      <c r="H2" s="10"/>
      <c r="I2" s="10"/>
      <c r="J2" s="10"/>
    </row>
    <row r="4" spans="1:18" ht="26.25" x14ac:dyDescent="0.25">
      <c r="A4" s="239" t="s">
        <v>674</v>
      </c>
      <c r="B4" s="36"/>
      <c r="C4" s="105"/>
      <c r="D4" s="109"/>
      <c r="E4" s="11"/>
      <c r="F4" s="8"/>
      <c r="H4" s="11"/>
    </row>
    <row r="5" spans="1:18" ht="26.25" x14ac:dyDescent="0.25">
      <c r="A5" s="175" t="s">
        <v>675</v>
      </c>
    </row>
    <row r="6" spans="1:18" ht="17.25" x14ac:dyDescent="0.25">
      <c r="A6" s="176" t="s">
        <v>676</v>
      </c>
    </row>
    <row r="7" spans="1:18" ht="17.25" x14ac:dyDescent="0.25">
      <c r="A7" s="176"/>
    </row>
    <row r="8" spans="1:18" ht="17.25" x14ac:dyDescent="0.25">
      <c r="A8" s="178" t="s">
        <v>193</v>
      </c>
      <c r="B8" s="179"/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79"/>
      <c r="N8" s="179"/>
      <c r="O8" s="179"/>
      <c r="P8" s="179"/>
      <c r="Q8" s="179"/>
      <c r="R8" s="179"/>
    </row>
    <row r="9" spans="1:18" x14ac:dyDescent="0.25">
      <c r="A9" s="179"/>
      <c r="B9" s="179"/>
      <c r="C9" s="179"/>
      <c r="D9" s="179"/>
      <c r="E9" s="179"/>
      <c r="F9" s="179"/>
      <c r="G9" s="179"/>
      <c r="H9" s="179"/>
      <c r="I9" s="179"/>
      <c r="J9" s="179"/>
      <c r="K9" s="179"/>
      <c r="L9" s="179"/>
      <c r="M9" s="179"/>
      <c r="N9" s="179"/>
      <c r="O9" s="179"/>
      <c r="P9" s="179"/>
      <c r="Q9" s="179"/>
      <c r="R9" s="179"/>
    </row>
    <row r="10" spans="1:18" x14ac:dyDescent="0.25">
      <c r="A10" s="179" t="s">
        <v>677</v>
      </c>
      <c r="B10" s="179"/>
      <c r="C10" s="179"/>
      <c r="D10" s="179"/>
      <c r="E10" s="179"/>
      <c r="F10" s="179"/>
      <c r="G10" s="179"/>
      <c r="H10" s="179"/>
      <c r="I10" s="179"/>
      <c r="J10" s="179"/>
      <c r="K10" s="179"/>
      <c r="L10" s="179"/>
      <c r="M10" s="179"/>
      <c r="N10" s="179"/>
      <c r="O10" s="179"/>
      <c r="P10" s="179"/>
      <c r="Q10" s="179"/>
      <c r="R10" s="179"/>
    </row>
    <row r="11" spans="1:18" x14ac:dyDescent="0.25">
      <c r="A11" s="179"/>
      <c r="B11" s="179"/>
      <c r="C11" s="179"/>
      <c r="D11" s="179"/>
      <c r="E11" s="179"/>
      <c r="F11" s="179"/>
      <c r="G11" s="179"/>
      <c r="H11" s="179"/>
      <c r="I11" s="179"/>
      <c r="J11" s="179"/>
      <c r="K11" s="179"/>
      <c r="L11" s="179"/>
      <c r="M11" s="179"/>
      <c r="N11" s="179"/>
      <c r="O11" s="179"/>
      <c r="P11" s="179"/>
      <c r="Q11" s="179"/>
      <c r="R11" s="179"/>
    </row>
    <row r="13" spans="1:18" ht="37.5" customHeight="1" x14ac:dyDescent="0.25">
      <c r="A13" s="267" t="s">
        <v>0</v>
      </c>
      <c r="B13" s="268" t="s">
        <v>74</v>
      </c>
      <c r="C13" s="260" t="s">
        <v>65</v>
      </c>
      <c r="D13" s="260" t="s">
        <v>160</v>
      </c>
      <c r="E13" s="269" t="s">
        <v>146</v>
      </c>
      <c r="F13" s="268" t="s">
        <v>151</v>
      </c>
      <c r="G13" s="269" t="s">
        <v>149</v>
      </c>
      <c r="H13" s="269" t="s">
        <v>153</v>
      </c>
      <c r="I13" s="261" t="s">
        <v>155</v>
      </c>
      <c r="J13" s="269" t="s">
        <v>11</v>
      </c>
      <c r="K13" s="269" t="s">
        <v>12</v>
      </c>
      <c r="L13" s="269" t="s">
        <v>13</v>
      </c>
      <c r="M13" s="269" t="s">
        <v>107</v>
      </c>
      <c r="N13" s="269" t="s">
        <v>6</v>
      </c>
      <c r="O13" s="269" t="s">
        <v>7</v>
      </c>
      <c r="P13" s="269" t="s">
        <v>181</v>
      </c>
      <c r="Q13" s="270" t="s">
        <v>183</v>
      </c>
      <c r="R13" s="270" t="s">
        <v>184</v>
      </c>
    </row>
    <row r="14" spans="1:18" ht="16.5" x14ac:dyDescent="0.25">
      <c r="A14" s="271" t="s">
        <v>120</v>
      </c>
      <c r="B14" s="272" t="s">
        <v>279</v>
      </c>
      <c r="C14" s="262" t="s">
        <v>67</v>
      </c>
      <c r="D14" s="263">
        <v>0.83041666666666669</v>
      </c>
      <c r="E14" s="273">
        <v>9966</v>
      </c>
      <c r="F14" s="264" t="s">
        <v>121</v>
      </c>
      <c r="G14" s="274" t="s">
        <v>218</v>
      </c>
      <c r="H14" s="275">
        <v>1</v>
      </c>
      <c r="I14" s="265">
        <v>2139.89</v>
      </c>
      <c r="J14" s="266">
        <v>1.328233573959915E-2</v>
      </c>
      <c r="K14" s="266">
        <v>0.34466590716242901</v>
      </c>
      <c r="L14" s="266">
        <v>0.14094549174137466</v>
      </c>
      <c r="M14" s="276">
        <v>15.048999999999999</v>
      </c>
      <c r="N14" s="277">
        <v>4.6731374042590978E-2</v>
      </c>
      <c r="O14" s="277">
        <v>2.196374580001776</v>
      </c>
      <c r="P14" s="278">
        <v>1</v>
      </c>
      <c r="Q14" s="279">
        <v>1</v>
      </c>
      <c r="R14" s="279">
        <v>49</v>
      </c>
    </row>
    <row r="15" spans="1:18" ht="16.5" x14ac:dyDescent="0.25">
      <c r="A15" s="271" t="s">
        <v>120</v>
      </c>
      <c r="B15" s="272" t="s">
        <v>284</v>
      </c>
      <c r="C15" s="262" t="s">
        <v>70</v>
      </c>
      <c r="D15" s="263">
        <v>0.7809628184577716</v>
      </c>
      <c r="E15" s="273">
        <v>2024</v>
      </c>
      <c r="F15" s="264" t="s">
        <v>122</v>
      </c>
      <c r="G15" s="274" t="s">
        <v>243</v>
      </c>
      <c r="H15" s="275">
        <v>3</v>
      </c>
      <c r="I15" s="265">
        <v>790.30200000000002</v>
      </c>
      <c r="J15" s="266">
        <v>4.3982336755940835E-2</v>
      </c>
      <c r="K15" s="266">
        <v>0.37061962617016553</v>
      </c>
      <c r="L15" s="266">
        <v>0.12653390729113681</v>
      </c>
      <c r="M15" s="276">
        <v>17.702999999999999</v>
      </c>
      <c r="N15" s="277">
        <v>0</v>
      </c>
      <c r="O15" s="277">
        <v>25.939450994683046</v>
      </c>
      <c r="P15" s="278">
        <v>21</v>
      </c>
      <c r="Q15" s="279">
        <v>0</v>
      </c>
      <c r="R15" s="279">
        <v>205</v>
      </c>
    </row>
    <row r="16" spans="1:18" ht="16.5" x14ac:dyDescent="0.25">
      <c r="A16" s="271" t="s">
        <v>120</v>
      </c>
      <c r="B16" s="272" t="s">
        <v>286</v>
      </c>
      <c r="C16" s="262" t="s">
        <v>67</v>
      </c>
      <c r="D16" s="263">
        <v>0.83028113156055205</v>
      </c>
      <c r="E16" s="273">
        <v>7324</v>
      </c>
      <c r="F16" s="264" t="s">
        <v>123</v>
      </c>
      <c r="G16" s="274" t="s">
        <v>275</v>
      </c>
      <c r="H16" s="275">
        <v>10</v>
      </c>
      <c r="I16" s="265">
        <v>1401.3710000000001</v>
      </c>
      <c r="J16" s="266">
        <v>1.0316420270652667E-2</v>
      </c>
      <c r="K16" s="266">
        <v>0.35078892045667009</v>
      </c>
      <c r="L16" s="266">
        <v>0.17472174056592976</v>
      </c>
      <c r="M16" s="276">
        <v>14.39</v>
      </c>
      <c r="N16" s="277">
        <v>0</v>
      </c>
      <c r="O16" s="277">
        <v>4.3528801438020333</v>
      </c>
      <c r="P16" s="278">
        <v>20</v>
      </c>
      <c r="Q16" s="279">
        <v>1</v>
      </c>
      <c r="R16" s="279">
        <v>82</v>
      </c>
    </row>
    <row r="17" spans="1:18" ht="16.5" x14ac:dyDescent="0.25">
      <c r="A17" s="271" t="s">
        <v>120</v>
      </c>
      <c r="B17" s="272" t="s">
        <v>294</v>
      </c>
      <c r="C17" s="262" t="s">
        <v>67</v>
      </c>
      <c r="D17" s="263">
        <v>0.83774870602756191</v>
      </c>
      <c r="E17" s="273">
        <v>6975</v>
      </c>
      <c r="F17" s="264" t="s">
        <v>121</v>
      </c>
      <c r="G17" s="274" t="s">
        <v>212</v>
      </c>
      <c r="H17" s="275">
        <v>11</v>
      </c>
      <c r="I17" s="265">
        <v>1101.9650000000001</v>
      </c>
      <c r="J17" s="266">
        <v>6.82935115288235E-2</v>
      </c>
      <c r="K17" s="266">
        <v>0.34855812574132722</v>
      </c>
      <c r="L17" s="266">
        <v>0.20160324151572587</v>
      </c>
      <c r="M17" s="276">
        <v>19.009</v>
      </c>
      <c r="N17" s="277">
        <v>0</v>
      </c>
      <c r="O17" s="277">
        <v>22.59599896548438</v>
      </c>
      <c r="P17" s="278">
        <v>14</v>
      </c>
      <c r="Q17" s="279">
        <v>0</v>
      </c>
      <c r="R17" s="279">
        <v>260</v>
      </c>
    </row>
    <row r="18" spans="1:18" ht="16.5" x14ac:dyDescent="0.25">
      <c r="A18" s="271" t="s">
        <v>120</v>
      </c>
      <c r="B18" s="272" t="s">
        <v>296</v>
      </c>
      <c r="C18" s="262" t="s">
        <v>70</v>
      </c>
      <c r="D18" s="263">
        <v>0.72875000000000012</v>
      </c>
      <c r="E18" s="273">
        <v>8671</v>
      </c>
      <c r="F18" s="264" t="s">
        <v>121</v>
      </c>
      <c r="G18" s="274" t="s">
        <v>216</v>
      </c>
      <c r="H18" s="275">
        <v>1</v>
      </c>
      <c r="I18" s="265">
        <v>2167.7069999999999</v>
      </c>
      <c r="J18" s="266">
        <v>3.3718666491270616E-2</v>
      </c>
      <c r="K18" s="266">
        <v>0.35674335532181967</v>
      </c>
      <c r="L18" s="266">
        <v>0.140701672320106</v>
      </c>
      <c r="M18" s="276">
        <v>16.997</v>
      </c>
      <c r="N18" s="277">
        <v>0</v>
      </c>
      <c r="O18" s="277">
        <v>2.0759263129195968</v>
      </c>
      <c r="P18" s="278">
        <v>25</v>
      </c>
      <c r="Q18" s="279">
        <v>0</v>
      </c>
      <c r="R18" s="279">
        <v>45</v>
      </c>
    </row>
    <row r="19" spans="1:18" ht="16.5" x14ac:dyDescent="0.25">
      <c r="A19" s="271" t="s">
        <v>120</v>
      </c>
      <c r="B19" s="272" t="s">
        <v>298</v>
      </c>
      <c r="C19" s="262" t="s">
        <v>67</v>
      </c>
      <c r="D19" s="263">
        <v>0.80255536973974573</v>
      </c>
      <c r="E19" s="273">
        <v>6369</v>
      </c>
      <c r="F19" s="264" t="s">
        <v>121</v>
      </c>
      <c r="G19" s="274" t="s">
        <v>206</v>
      </c>
      <c r="H19" s="275">
        <v>9</v>
      </c>
      <c r="I19" s="265">
        <v>1464.8039999999999</v>
      </c>
      <c r="J19" s="266">
        <v>1.687060207604921E-2</v>
      </c>
      <c r="K19" s="266">
        <v>0.33161192283645952</v>
      </c>
      <c r="L19" s="266">
        <v>0.16572880115636687</v>
      </c>
      <c r="M19" s="276">
        <v>15.454000000000001</v>
      </c>
      <c r="N19" s="277">
        <v>6.826851920120372E-2</v>
      </c>
      <c r="O19" s="277">
        <v>4.0961111520722229</v>
      </c>
      <c r="P19" s="278">
        <v>23</v>
      </c>
      <c r="Q19" s="279">
        <v>25</v>
      </c>
      <c r="R19" s="279">
        <v>77</v>
      </c>
    </row>
    <row r="20" spans="1:18" ht="16.5" x14ac:dyDescent="0.25">
      <c r="A20" s="271" t="s">
        <v>120</v>
      </c>
      <c r="B20" s="272" t="s">
        <v>300</v>
      </c>
      <c r="C20" s="262" t="s">
        <v>70</v>
      </c>
      <c r="D20" s="263">
        <v>0.781728541164181</v>
      </c>
      <c r="E20" s="273">
        <v>1880</v>
      </c>
      <c r="F20" s="264" t="s">
        <v>121</v>
      </c>
      <c r="G20" s="274" t="s">
        <v>206</v>
      </c>
      <c r="H20" s="275">
        <v>7</v>
      </c>
      <c r="I20" s="265">
        <v>898.6579999999999</v>
      </c>
      <c r="J20" s="266">
        <v>3.7225037858491024E-2</v>
      </c>
      <c r="K20" s="266">
        <v>0.35259333913086699</v>
      </c>
      <c r="L20" s="266">
        <v>0.19743004885343549</v>
      </c>
      <c r="M20" s="276">
        <v>16.550999999999998</v>
      </c>
      <c r="N20" s="277">
        <v>0</v>
      </c>
      <c r="O20" s="277">
        <v>18.249434156264119</v>
      </c>
      <c r="P20" s="278">
        <v>18</v>
      </c>
      <c r="Q20" s="279">
        <v>3</v>
      </c>
      <c r="R20" s="279">
        <v>282</v>
      </c>
    </row>
    <row r="21" spans="1:18" ht="16.5" x14ac:dyDescent="0.25">
      <c r="A21" s="271" t="s">
        <v>120</v>
      </c>
      <c r="B21" s="272" t="s">
        <v>302</v>
      </c>
      <c r="C21" s="262" t="s">
        <v>70</v>
      </c>
      <c r="D21" s="263">
        <v>0.77988313101382778</v>
      </c>
      <c r="E21" s="273">
        <v>5826</v>
      </c>
      <c r="F21" s="264" t="s">
        <v>123</v>
      </c>
      <c r="G21" s="274" t="s">
        <v>270</v>
      </c>
      <c r="H21" s="275">
        <v>4</v>
      </c>
      <c r="I21" s="265">
        <v>732.34</v>
      </c>
      <c r="J21" s="266">
        <v>6.3632585548800996E-2</v>
      </c>
      <c r="K21" s="266">
        <v>0.30043597602348016</v>
      </c>
      <c r="L21" s="266">
        <v>0.14412302108935726</v>
      </c>
      <c r="M21" s="276">
        <v>15.685</v>
      </c>
      <c r="N21" s="277">
        <v>0</v>
      </c>
      <c r="O21" s="277">
        <v>17.06857470573777</v>
      </c>
      <c r="P21" s="278">
        <v>9</v>
      </c>
      <c r="Q21" s="279">
        <v>1</v>
      </c>
      <c r="R21" s="279">
        <v>172</v>
      </c>
    </row>
    <row r="22" spans="1:18" ht="16.5" x14ac:dyDescent="0.25">
      <c r="A22" s="271" t="s">
        <v>120</v>
      </c>
      <c r="B22" s="272" t="s">
        <v>304</v>
      </c>
      <c r="C22" s="262" t="s">
        <v>70</v>
      </c>
      <c r="D22" s="263">
        <v>0.76818181818181808</v>
      </c>
      <c r="E22" s="273">
        <v>5943</v>
      </c>
      <c r="F22" s="264" t="s">
        <v>122</v>
      </c>
      <c r="G22" s="274" t="s">
        <v>242</v>
      </c>
      <c r="H22" s="275">
        <v>1</v>
      </c>
      <c r="I22" s="265">
        <v>743.48</v>
      </c>
      <c r="J22" s="266">
        <v>2.8815409895355502E-2</v>
      </c>
      <c r="K22" s="266">
        <v>0.3394704971616912</v>
      </c>
      <c r="L22" s="266">
        <v>0.16267239976962072</v>
      </c>
      <c r="M22" s="276">
        <v>16.097000000000001</v>
      </c>
      <c r="N22" s="277">
        <v>0</v>
      </c>
      <c r="O22" s="277">
        <v>4.7075913272717491</v>
      </c>
      <c r="P22" s="278">
        <v>20</v>
      </c>
      <c r="Q22" s="279">
        <v>0</v>
      </c>
      <c r="R22" s="279">
        <v>74</v>
      </c>
    </row>
    <row r="23" spans="1:18" ht="16.5" x14ac:dyDescent="0.25">
      <c r="A23" s="271" t="s">
        <v>120</v>
      </c>
      <c r="B23" s="272" t="s">
        <v>306</v>
      </c>
      <c r="C23" s="262" t="s">
        <v>70</v>
      </c>
      <c r="D23" s="263">
        <v>0.77565217391304353</v>
      </c>
      <c r="E23" s="273">
        <v>249</v>
      </c>
      <c r="F23" s="264" t="s">
        <v>121</v>
      </c>
      <c r="G23" s="274" t="s">
        <v>199</v>
      </c>
      <c r="H23" s="275">
        <v>1</v>
      </c>
      <c r="I23" s="265">
        <v>2225.9169999999999</v>
      </c>
      <c r="J23" s="266">
        <v>2.147405012881003E-2</v>
      </c>
      <c r="K23" s="266">
        <v>0.29590236896201588</v>
      </c>
      <c r="L23" s="266">
        <v>6.1996920819599295E-2</v>
      </c>
      <c r="M23" s="276">
        <v>15.484999999999999</v>
      </c>
      <c r="N23" s="277">
        <v>0.17970121976695447</v>
      </c>
      <c r="O23" s="277">
        <v>0.4492530494173862</v>
      </c>
      <c r="P23" s="278">
        <v>1</v>
      </c>
      <c r="Q23" s="279">
        <v>4</v>
      </c>
      <c r="R23" s="279">
        <v>10</v>
      </c>
    </row>
    <row r="24" spans="1:18" ht="16.5" x14ac:dyDescent="0.25">
      <c r="A24" s="271" t="s">
        <v>120</v>
      </c>
      <c r="B24" s="272" t="s">
        <v>308</v>
      </c>
      <c r="C24" s="262" t="s">
        <v>67</v>
      </c>
      <c r="D24" s="263">
        <v>0.84636363636363632</v>
      </c>
      <c r="E24" s="273">
        <v>4002</v>
      </c>
      <c r="F24" s="264" t="s">
        <v>122</v>
      </c>
      <c r="G24" s="274" t="s">
        <v>267</v>
      </c>
      <c r="H24" s="275">
        <v>1</v>
      </c>
      <c r="I24" s="265">
        <v>1727.806</v>
      </c>
      <c r="J24" s="266">
        <v>3.9599943221187893E-2</v>
      </c>
      <c r="K24" s="266">
        <v>0.30041240962518712</v>
      </c>
      <c r="L24" s="266">
        <v>0.11772163361405415</v>
      </c>
      <c r="M24" s="276">
        <v>12.484999999999999</v>
      </c>
      <c r="N24" s="277">
        <v>0</v>
      </c>
      <c r="O24" s="277">
        <v>0.28938434060305379</v>
      </c>
      <c r="P24" s="278">
        <v>31</v>
      </c>
      <c r="Q24" s="279">
        <v>0</v>
      </c>
      <c r="R24" s="279">
        <v>5</v>
      </c>
    </row>
    <row r="25" spans="1:18" ht="16.5" x14ac:dyDescent="0.25">
      <c r="A25" s="271" t="s">
        <v>120</v>
      </c>
      <c r="B25" s="272" t="s">
        <v>324</v>
      </c>
      <c r="C25" s="262" t="s">
        <v>67</v>
      </c>
      <c r="D25" s="263">
        <v>0.82178201393556694</v>
      </c>
      <c r="E25" s="273">
        <v>8475</v>
      </c>
      <c r="F25" s="264" t="s">
        <v>123</v>
      </c>
      <c r="G25" s="274" t="s">
        <v>272</v>
      </c>
      <c r="H25" s="275">
        <v>9</v>
      </c>
      <c r="I25" s="265">
        <v>1178.115</v>
      </c>
      <c r="J25" s="266">
        <v>5.3964887642240306E-2</v>
      </c>
      <c r="K25" s="266">
        <v>0.33367520340164858</v>
      </c>
      <c r="L25" s="266">
        <v>0.19476579972255204</v>
      </c>
      <c r="M25" s="276">
        <v>16.167999999999999</v>
      </c>
      <c r="N25" s="277">
        <v>0</v>
      </c>
      <c r="O25" s="277">
        <v>7.3846780662329232</v>
      </c>
      <c r="P25" s="278">
        <v>19</v>
      </c>
      <c r="Q25" s="279">
        <v>0</v>
      </c>
      <c r="R25" s="279">
        <v>102</v>
      </c>
    </row>
    <row r="26" spans="1:18" ht="16.5" x14ac:dyDescent="0.25">
      <c r="A26" s="271" t="s">
        <v>120</v>
      </c>
      <c r="B26" s="272" t="s">
        <v>330</v>
      </c>
      <c r="C26" s="262" t="s">
        <v>67</v>
      </c>
      <c r="D26" s="263">
        <v>0.8186363636363635</v>
      </c>
      <c r="E26" s="273">
        <v>8616</v>
      </c>
      <c r="F26" s="264" t="s">
        <v>122</v>
      </c>
      <c r="G26" s="274" t="s">
        <v>242</v>
      </c>
      <c r="H26" s="275">
        <v>1</v>
      </c>
      <c r="I26" s="265">
        <v>642.45100000000002</v>
      </c>
      <c r="J26" s="266">
        <v>3.4235559736205061E-2</v>
      </c>
      <c r="K26" s="266">
        <v>0.31102961009032543</v>
      </c>
      <c r="L26" s="266">
        <v>0.13730380107664089</v>
      </c>
      <c r="M26" s="276">
        <v>17.286000000000001</v>
      </c>
      <c r="N26" s="277">
        <v>0</v>
      </c>
      <c r="O26" s="277">
        <v>3.2687317787660071</v>
      </c>
      <c r="P26" s="278">
        <v>6</v>
      </c>
      <c r="Q26" s="279">
        <v>0</v>
      </c>
      <c r="R26" s="279">
        <v>21</v>
      </c>
    </row>
    <row r="27" spans="1:18" ht="16.5" x14ac:dyDescent="0.25">
      <c r="A27" s="271" t="s">
        <v>120</v>
      </c>
      <c r="B27" s="272" t="s">
        <v>336</v>
      </c>
      <c r="C27" s="262" t="s">
        <v>70</v>
      </c>
      <c r="D27" s="263">
        <v>0.74391304347826093</v>
      </c>
      <c r="E27" s="273">
        <v>9799</v>
      </c>
      <c r="F27" s="264" t="s">
        <v>121</v>
      </c>
      <c r="G27" s="274" t="s">
        <v>220</v>
      </c>
      <c r="H27" s="275">
        <v>1</v>
      </c>
      <c r="I27" s="265">
        <v>1230.1769999999999</v>
      </c>
      <c r="J27" s="266">
        <v>3.0651599955284159E-2</v>
      </c>
      <c r="K27" s="266">
        <v>0.33101011894620253</v>
      </c>
      <c r="L27" s="266">
        <v>0.15091495121459167</v>
      </c>
      <c r="M27" s="276">
        <v>18.847999999999999</v>
      </c>
      <c r="N27" s="277">
        <v>0</v>
      </c>
      <c r="O27" s="277">
        <v>9.5921156061282247</v>
      </c>
      <c r="P27" s="278">
        <v>26</v>
      </c>
      <c r="Q27" s="279">
        <v>0</v>
      </c>
      <c r="R27" s="279">
        <v>132</v>
      </c>
    </row>
    <row r="28" spans="1:18" ht="16.5" x14ac:dyDescent="0.25">
      <c r="A28" s="271" t="s">
        <v>120</v>
      </c>
      <c r="B28" s="272" t="s">
        <v>356</v>
      </c>
      <c r="C28" s="262" t="s">
        <v>70</v>
      </c>
      <c r="D28" s="263">
        <v>0.75392537219707867</v>
      </c>
      <c r="E28" s="273">
        <v>5880</v>
      </c>
      <c r="F28" s="264" t="s">
        <v>121</v>
      </c>
      <c r="G28" s="274" t="s">
        <v>211</v>
      </c>
      <c r="H28" s="275">
        <v>3</v>
      </c>
      <c r="I28" s="265">
        <v>660.87300000000005</v>
      </c>
      <c r="J28" s="266">
        <v>1.060106134858982E-2</v>
      </c>
      <c r="K28" s="266">
        <v>0.34969115217873015</v>
      </c>
      <c r="L28" s="266">
        <v>0.17098595342826836</v>
      </c>
      <c r="M28" s="276">
        <v>16.734000000000002</v>
      </c>
      <c r="N28" s="277">
        <v>0</v>
      </c>
      <c r="O28" s="277">
        <v>3.7828750758466452</v>
      </c>
      <c r="P28" s="278">
        <v>9</v>
      </c>
      <c r="Q28" s="279">
        <v>0</v>
      </c>
      <c r="R28" s="279">
        <v>25</v>
      </c>
    </row>
    <row r="29" spans="1:18" ht="16.5" x14ac:dyDescent="0.25">
      <c r="A29" s="271" t="s">
        <v>120</v>
      </c>
      <c r="B29" s="272" t="s">
        <v>358</v>
      </c>
      <c r="C29" s="262" t="s">
        <v>67</v>
      </c>
      <c r="D29" s="263">
        <v>0.843660016181076</v>
      </c>
      <c r="E29" s="273">
        <v>2031</v>
      </c>
      <c r="F29" s="264" t="s">
        <v>121</v>
      </c>
      <c r="G29" s="274" t="s">
        <v>214</v>
      </c>
      <c r="H29" s="275">
        <v>7</v>
      </c>
      <c r="I29" s="265">
        <v>940.67</v>
      </c>
      <c r="J29" s="266">
        <v>5.0820374300401108E-2</v>
      </c>
      <c r="K29" s="266">
        <v>0.33171379547269692</v>
      </c>
      <c r="L29" s="266">
        <v>0.17888855521075481</v>
      </c>
      <c r="M29" s="276">
        <v>15.022</v>
      </c>
      <c r="N29" s="277">
        <v>0.10630720656553308</v>
      </c>
      <c r="O29" s="277">
        <v>3.4018306100970586</v>
      </c>
      <c r="P29" s="278">
        <v>13</v>
      </c>
      <c r="Q29" s="279">
        <v>28</v>
      </c>
      <c r="R29" s="279">
        <v>38</v>
      </c>
    </row>
    <row r="30" spans="1:18" ht="16.5" x14ac:dyDescent="0.25">
      <c r="A30" s="271" t="s">
        <v>120</v>
      </c>
      <c r="B30" s="272" t="s">
        <v>362</v>
      </c>
      <c r="C30" s="262" t="s">
        <v>67</v>
      </c>
      <c r="D30" s="263">
        <v>0.81153158476160558</v>
      </c>
      <c r="E30" s="273">
        <v>6186</v>
      </c>
      <c r="F30" s="264" t="s">
        <v>122</v>
      </c>
      <c r="G30" s="274" t="s">
        <v>229</v>
      </c>
      <c r="H30" s="275">
        <v>4</v>
      </c>
      <c r="I30" s="265">
        <v>706.11</v>
      </c>
      <c r="J30" s="266">
        <v>2.5506895577612893E-2</v>
      </c>
      <c r="K30" s="266">
        <v>0.41674209538743462</v>
      </c>
      <c r="L30" s="266">
        <v>0.20148172483756338</v>
      </c>
      <c r="M30" s="276">
        <v>17.094000000000001</v>
      </c>
      <c r="N30" s="277">
        <v>0</v>
      </c>
      <c r="O30" s="277">
        <v>15.153446346886462</v>
      </c>
      <c r="P30" s="278">
        <v>27</v>
      </c>
      <c r="Q30" s="279">
        <v>0</v>
      </c>
      <c r="R30" s="279">
        <v>118</v>
      </c>
    </row>
    <row r="31" spans="1:18" ht="16.5" x14ac:dyDescent="0.25">
      <c r="A31" s="271" t="s">
        <v>120</v>
      </c>
      <c r="B31" s="272" t="s">
        <v>366</v>
      </c>
      <c r="C31" s="262" t="s">
        <v>67</v>
      </c>
      <c r="D31" s="263">
        <v>0.83833333333333337</v>
      </c>
      <c r="E31" s="273">
        <v>4205</v>
      </c>
      <c r="F31" s="264" t="s">
        <v>121</v>
      </c>
      <c r="G31" s="274" t="s">
        <v>216</v>
      </c>
      <c r="H31" s="275">
        <v>1</v>
      </c>
      <c r="I31" s="265">
        <v>2084.2559999999999</v>
      </c>
      <c r="J31" s="266">
        <v>1.6598646743344346E-2</v>
      </c>
      <c r="K31" s="266">
        <v>0.288239084312708</v>
      </c>
      <c r="L31" s="266">
        <v>0.1266765810320421</v>
      </c>
      <c r="M31" s="276">
        <v>13.541</v>
      </c>
      <c r="N31" s="277">
        <v>4.7978751170681531E-2</v>
      </c>
      <c r="O31" s="277">
        <v>0.95957502341363066</v>
      </c>
      <c r="P31" s="278">
        <v>8</v>
      </c>
      <c r="Q31" s="279">
        <v>1</v>
      </c>
      <c r="R31" s="279">
        <v>26</v>
      </c>
    </row>
    <row r="32" spans="1:18" ht="16.5" x14ac:dyDescent="0.25">
      <c r="A32" s="271" t="s">
        <v>120</v>
      </c>
      <c r="B32" s="272" t="s">
        <v>368</v>
      </c>
      <c r="C32" s="262" t="s">
        <v>70</v>
      </c>
      <c r="D32" s="263">
        <v>0.78302617877839353</v>
      </c>
      <c r="E32" s="273">
        <v>8732</v>
      </c>
      <c r="F32" s="264" t="s">
        <v>122</v>
      </c>
      <c r="G32" s="274" t="s">
        <v>264</v>
      </c>
      <c r="H32" s="275">
        <v>4</v>
      </c>
      <c r="I32" s="265">
        <v>1769.6380000000001</v>
      </c>
      <c r="J32" s="266">
        <v>5.9474597110370814E-2</v>
      </c>
      <c r="K32" s="266">
        <v>0.36696651889180865</v>
      </c>
      <c r="L32" s="266">
        <v>0.16415895092773949</v>
      </c>
      <c r="M32" s="276">
        <v>17.867999999999999</v>
      </c>
      <c r="N32" s="277">
        <v>1.8647881657152479</v>
      </c>
      <c r="O32" s="277">
        <v>16.896110956026032</v>
      </c>
      <c r="P32" s="278">
        <v>32</v>
      </c>
      <c r="Q32" s="279">
        <v>33</v>
      </c>
      <c r="R32" s="279">
        <v>320</v>
      </c>
    </row>
    <row r="33" spans="1:18" ht="16.5" x14ac:dyDescent="0.25">
      <c r="A33" s="271" t="s">
        <v>120</v>
      </c>
      <c r="B33" s="272" t="s">
        <v>370</v>
      </c>
      <c r="C33" s="262" t="s">
        <v>70</v>
      </c>
      <c r="D33" s="263">
        <v>0.74424054652707639</v>
      </c>
      <c r="E33" s="273">
        <v>6015</v>
      </c>
      <c r="F33" s="264" t="s">
        <v>121</v>
      </c>
      <c r="G33" s="274" t="s">
        <v>218</v>
      </c>
      <c r="H33" s="275">
        <v>2</v>
      </c>
      <c r="I33" s="265">
        <v>1040.473</v>
      </c>
      <c r="J33" s="266">
        <v>6.0873978841990098E-2</v>
      </c>
      <c r="K33" s="266">
        <v>0.35011462473720484</v>
      </c>
      <c r="L33" s="266">
        <v>0.15504754017541728</v>
      </c>
      <c r="M33" s="276">
        <v>19.356000000000002</v>
      </c>
      <c r="N33" s="277">
        <v>9.6110134525355301E-2</v>
      </c>
      <c r="O33" s="277">
        <v>5.7666080715213184</v>
      </c>
      <c r="P33" s="278">
        <v>11</v>
      </c>
      <c r="Q33" s="279">
        <v>1</v>
      </c>
      <c r="R33" s="279">
        <v>62</v>
      </c>
    </row>
    <row r="34" spans="1:18" ht="16.5" x14ac:dyDescent="0.25">
      <c r="A34" s="271" t="s">
        <v>120</v>
      </c>
      <c r="B34" s="272" t="s">
        <v>374</v>
      </c>
      <c r="C34" s="262" t="s">
        <v>67</v>
      </c>
      <c r="D34" s="263">
        <v>0.82090909090909081</v>
      </c>
      <c r="E34" s="273">
        <v>4546</v>
      </c>
      <c r="F34" s="264" t="s">
        <v>122</v>
      </c>
      <c r="G34" s="274" t="s">
        <v>264</v>
      </c>
      <c r="H34" s="275">
        <v>1</v>
      </c>
      <c r="I34" s="265">
        <v>783.01599999999996</v>
      </c>
      <c r="J34" s="266">
        <v>7.7680623991515138E-2</v>
      </c>
      <c r="K34" s="266">
        <v>0.36072010535999066</v>
      </c>
      <c r="L34" s="266">
        <v>0.15025813429865584</v>
      </c>
      <c r="M34" s="276">
        <v>20.786999999999999</v>
      </c>
      <c r="N34" s="277">
        <v>1.2771131113540464</v>
      </c>
      <c r="O34" s="277">
        <v>6.3855655567702323</v>
      </c>
      <c r="P34" s="278">
        <v>23</v>
      </c>
      <c r="Q34" s="279">
        <v>11</v>
      </c>
      <c r="R34" s="279">
        <v>73</v>
      </c>
    </row>
    <row r="35" spans="1:18" ht="16.5" x14ac:dyDescent="0.25">
      <c r="A35" s="271" t="s">
        <v>120</v>
      </c>
      <c r="B35" s="272" t="s">
        <v>376</v>
      </c>
      <c r="C35" s="262" t="s">
        <v>70</v>
      </c>
      <c r="D35" s="263">
        <v>0.79136363636363638</v>
      </c>
      <c r="E35" s="273">
        <v>1212</v>
      </c>
      <c r="F35" s="264" t="s">
        <v>122</v>
      </c>
      <c r="G35" s="274" t="s">
        <v>268</v>
      </c>
      <c r="H35" s="275">
        <v>1</v>
      </c>
      <c r="I35" s="265">
        <v>607.75900000000001</v>
      </c>
      <c r="J35" s="266">
        <v>4.1332176313797035E-2</v>
      </c>
      <c r="K35" s="266">
        <v>0.375116821931474</v>
      </c>
      <c r="L35" s="266">
        <v>0.15655529241305424</v>
      </c>
      <c r="M35" s="276">
        <v>16.149999999999999</v>
      </c>
      <c r="N35" s="277">
        <v>0.16453890440125116</v>
      </c>
      <c r="O35" s="277">
        <v>11.024106594883827</v>
      </c>
      <c r="P35" s="278">
        <v>22</v>
      </c>
      <c r="Q35" s="279">
        <v>2</v>
      </c>
      <c r="R35" s="279">
        <v>80</v>
      </c>
    </row>
    <row r="36" spans="1:18" ht="16.5" x14ac:dyDescent="0.25">
      <c r="A36" s="271" t="s">
        <v>120</v>
      </c>
      <c r="B36" s="272" t="s">
        <v>378</v>
      </c>
      <c r="C36" s="262" t="s">
        <v>67</v>
      </c>
      <c r="D36" s="263">
        <v>0.83850140907061976</v>
      </c>
      <c r="E36" s="273">
        <v>8485</v>
      </c>
      <c r="F36" s="264" t="s">
        <v>122</v>
      </c>
      <c r="G36" s="274" t="s">
        <v>269</v>
      </c>
      <c r="H36" s="275">
        <v>3</v>
      </c>
      <c r="I36" s="265">
        <v>1221.971</v>
      </c>
      <c r="J36" s="266">
        <v>4.3017632869081508E-2</v>
      </c>
      <c r="K36" s="266">
        <v>0.34399582539378903</v>
      </c>
      <c r="L36" s="266">
        <v>0.20530898190278418</v>
      </c>
      <c r="M36" s="276">
        <v>20.509</v>
      </c>
      <c r="N36" s="277">
        <v>0.16367000526199066</v>
      </c>
      <c r="O36" s="277">
        <v>27.087385870859457</v>
      </c>
      <c r="P36" s="278">
        <v>12</v>
      </c>
      <c r="Q36" s="279">
        <v>33</v>
      </c>
      <c r="R36" s="279">
        <v>343</v>
      </c>
    </row>
    <row r="37" spans="1:18" ht="16.5" x14ac:dyDescent="0.25">
      <c r="A37" s="271" t="s">
        <v>120</v>
      </c>
      <c r="B37" s="272" t="s">
        <v>380</v>
      </c>
      <c r="C37" s="262" t="s">
        <v>70</v>
      </c>
      <c r="D37" s="263">
        <v>0.7834384656965715</v>
      </c>
      <c r="E37" s="273">
        <v>8371</v>
      </c>
      <c r="F37" s="264" t="s">
        <v>123</v>
      </c>
      <c r="G37" s="274" t="s">
        <v>275</v>
      </c>
      <c r="H37" s="275">
        <v>3</v>
      </c>
      <c r="I37" s="265">
        <v>4191.6850000000004</v>
      </c>
      <c r="J37" s="266">
        <v>2.7741777110870613E-2</v>
      </c>
      <c r="K37" s="266">
        <v>0.27111215313488923</v>
      </c>
      <c r="L37" s="266">
        <v>0.25550584072992122</v>
      </c>
      <c r="M37" s="276">
        <v>12.978</v>
      </c>
      <c r="N37" s="277">
        <v>4.7713509006521236E-2</v>
      </c>
      <c r="O37" s="277">
        <v>24.166892311803007</v>
      </c>
      <c r="P37" s="278">
        <v>5</v>
      </c>
      <c r="Q37" s="279">
        <v>2</v>
      </c>
      <c r="R37" s="279">
        <v>1013</v>
      </c>
    </row>
    <row r="38" spans="1:18" ht="16.5" x14ac:dyDescent="0.25">
      <c r="A38" s="271" t="s">
        <v>120</v>
      </c>
      <c r="B38" s="272" t="s">
        <v>382</v>
      </c>
      <c r="C38" s="262" t="s">
        <v>67</v>
      </c>
      <c r="D38" s="263">
        <v>0.83408714135332052</v>
      </c>
      <c r="E38" s="273">
        <v>8372</v>
      </c>
      <c r="F38" s="264" t="s">
        <v>123</v>
      </c>
      <c r="G38" s="274" t="s">
        <v>276</v>
      </c>
      <c r="H38" s="275">
        <v>2</v>
      </c>
      <c r="I38" s="265">
        <v>4230.1729999999998</v>
      </c>
      <c r="J38" s="266">
        <v>3.2962734296545365E-2</v>
      </c>
      <c r="K38" s="266">
        <v>0.27087063145667484</v>
      </c>
      <c r="L38" s="266">
        <v>0.22103114931706103</v>
      </c>
      <c r="M38" s="276">
        <v>12.401</v>
      </c>
      <c r="N38" s="277">
        <v>0.14183817068474505</v>
      </c>
      <c r="O38" s="277">
        <v>6.5954749368406453</v>
      </c>
      <c r="P38" s="278">
        <v>0</v>
      </c>
      <c r="Q38" s="279">
        <v>6</v>
      </c>
      <c r="R38" s="279">
        <v>279</v>
      </c>
    </row>
    <row r="39" spans="1:18" ht="16.5" x14ac:dyDescent="0.25">
      <c r="A39" s="271" t="s">
        <v>120</v>
      </c>
      <c r="B39" s="272" t="s">
        <v>388</v>
      </c>
      <c r="C39" s="262" t="s">
        <v>67</v>
      </c>
      <c r="D39" s="263">
        <v>0.81045454545454532</v>
      </c>
      <c r="E39" s="273">
        <v>9440</v>
      </c>
      <c r="F39" s="264" t="s">
        <v>121</v>
      </c>
      <c r="G39" s="274" t="s">
        <v>206</v>
      </c>
      <c r="H39" s="275">
        <v>1</v>
      </c>
      <c r="I39" s="265">
        <v>1597.605</v>
      </c>
      <c r="J39" s="266">
        <v>1.9341478866952217E-2</v>
      </c>
      <c r="K39" s="266">
        <v>0.39792333084280751</v>
      </c>
      <c r="L39" s="266">
        <v>0.23034479736856106</v>
      </c>
      <c r="M39" s="276">
        <v>19.161000000000001</v>
      </c>
      <c r="N39" s="277">
        <v>0</v>
      </c>
      <c r="O39" s="277">
        <v>29.481630315378332</v>
      </c>
      <c r="P39" s="278">
        <v>45</v>
      </c>
      <c r="Q39" s="279">
        <v>0</v>
      </c>
      <c r="R39" s="279">
        <v>471</v>
      </c>
    </row>
    <row r="40" spans="1:18" ht="16.5" x14ac:dyDescent="0.25">
      <c r="A40" s="271" t="s">
        <v>120</v>
      </c>
      <c r="B40" s="272" t="s">
        <v>392</v>
      </c>
      <c r="C40" s="262" t="s">
        <v>70</v>
      </c>
      <c r="D40" s="263">
        <v>0.76684122881288708</v>
      </c>
      <c r="E40" s="273">
        <v>5548</v>
      </c>
      <c r="F40" s="264" t="s">
        <v>121</v>
      </c>
      <c r="G40" s="274" t="s">
        <v>199</v>
      </c>
      <c r="H40" s="275">
        <v>2</v>
      </c>
      <c r="I40" s="265">
        <v>1386.5740000000001</v>
      </c>
      <c r="J40" s="266">
        <v>4.2020644428778876E-2</v>
      </c>
      <c r="K40" s="266">
        <v>0.30469409949251347</v>
      </c>
      <c r="L40" s="266">
        <v>0.10601670015448147</v>
      </c>
      <c r="M40" s="276">
        <v>16.321000000000002</v>
      </c>
      <c r="N40" s="277">
        <v>0</v>
      </c>
      <c r="O40" s="277">
        <v>1.7308849004813303</v>
      </c>
      <c r="P40" s="278">
        <v>21</v>
      </c>
      <c r="Q40" s="279">
        <v>0</v>
      </c>
      <c r="R40" s="279">
        <v>24</v>
      </c>
    </row>
    <row r="41" spans="1:18" ht="16.5" x14ac:dyDescent="0.25">
      <c r="A41" s="271" t="s">
        <v>120</v>
      </c>
      <c r="B41" s="272" t="s">
        <v>396</v>
      </c>
      <c r="C41" s="262" t="s">
        <v>70</v>
      </c>
      <c r="D41" s="263">
        <v>0.75201719022347591</v>
      </c>
      <c r="E41" s="273">
        <v>101</v>
      </c>
      <c r="F41" s="264" t="s">
        <v>121</v>
      </c>
      <c r="G41" s="274" t="s">
        <v>211</v>
      </c>
      <c r="H41" s="275">
        <v>3</v>
      </c>
      <c r="I41" s="265">
        <v>1010.1389999999999</v>
      </c>
      <c r="J41" s="266">
        <v>3.4001577400090563E-2</v>
      </c>
      <c r="K41" s="266">
        <v>0.31993898641808521</v>
      </c>
      <c r="L41" s="266">
        <v>0.18278352453414023</v>
      </c>
      <c r="M41" s="276">
        <v>18.917000000000002</v>
      </c>
      <c r="N41" s="277">
        <v>0</v>
      </c>
      <c r="O41" s="277">
        <v>12.671523424004025</v>
      </c>
      <c r="P41" s="278">
        <v>31</v>
      </c>
      <c r="Q41" s="279">
        <v>0</v>
      </c>
      <c r="R41" s="279">
        <v>158</v>
      </c>
    </row>
    <row r="42" spans="1:18" ht="16.5" x14ac:dyDescent="0.25">
      <c r="A42" s="271" t="s">
        <v>120</v>
      </c>
      <c r="B42" s="272" t="s">
        <v>406</v>
      </c>
      <c r="C42" s="262" t="s">
        <v>67</v>
      </c>
      <c r="D42" s="263">
        <v>0.84913603742522969</v>
      </c>
      <c r="E42" s="273">
        <v>1145</v>
      </c>
      <c r="F42" s="264" t="s">
        <v>123</v>
      </c>
      <c r="G42" s="274" t="s">
        <v>274</v>
      </c>
      <c r="H42" s="275">
        <v>8</v>
      </c>
      <c r="I42" s="265">
        <v>1061.0809999999999</v>
      </c>
      <c r="J42" s="266">
        <v>1.9758823536251253E-2</v>
      </c>
      <c r="K42" s="266">
        <v>0.32991313906870734</v>
      </c>
      <c r="L42" s="266">
        <v>0.17067788577750709</v>
      </c>
      <c r="M42" s="276">
        <v>14.936</v>
      </c>
      <c r="N42" s="277">
        <v>0</v>
      </c>
      <c r="O42" s="277">
        <v>14.984718414522549</v>
      </c>
      <c r="P42" s="278">
        <v>9</v>
      </c>
      <c r="Q42" s="279">
        <v>0</v>
      </c>
      <c r="R42" s="279">
        <v>169</v>
      </c>
    </row>
    <row r="43" spans="1:18" ht="16.5" x14ac:dyDescent="0.25">
      <c r="A43" s="271" t="s">
        <v>120</v>
      </c>
      <c r="B43" s="272" t="s">
        <v>410</v>
      </c>
      <c r="C43" s="262" t="s">
        <v>70</v>
      </c>
      <c r="D43" s="263">
        <v>0.75636363636363624</v>
      </c>
      <c r="E43" s="273">
        <v>7247</v>
      </c>
      <c r="F43" s="264" t="s">
        <v>122</v>
      </c>
      <c r="G43" s="274" t="s">
        <v>265</v>
      </c>
      <c r="H43" s="275">
        <v>1</v>
      </c>
      <c r="I43" s="265">
        <v>751.18899999999996</v>
      </c>
      <c r="J43" s="266">
        <v>0.12732422838464511</v>
      </c>
      <c r="K43" s="266">
        <v>0.2621382628828659</v>
      </c>
      <c r="L43" s="266">
        <v>0.16344506725321062</v>
      </c>
      <c r="M43" s="276">
        <v>20.318000000000001</v>
      </c>
      <c r="N43" s="277">
        <v>0</v>
      </c>
      <c r="O43" s="277">
        <v>24.627623673935588</v>
      </c>
      <c r="P43" s="278">
        <v>10</v>
      </c>
      <c r="Q43" s="279">
        <v>0</v>
      </c>
      <c r="R43" s="279">
        <v>202</v>
      </c>
    </row>
    <row r="44" spans="1:18" ht="16.5" x14ac:dyDescent="0.25">
      <c r="A44" s="271" t="s">
        <v>120</v>
      </c>
      <c r="B44" s="272" t="s">
        <v>412</v>
      </c>
      <c r="C44" s="262" t="s">
        <v>67</v>
      </c>
      <c r="D44" s="263">
        <v>0.8187471998994551</v>
      </c>
      <c r="E44" s="273">
        <v>2459</v>
      </c>
      <c r="F44" s="264" t="s">
        <v>122</v>
      </c>
      <c r="G44" s="274" t="s">
        <v>267</v>
      </c>
      <c r="H44" s="275">
        <v>3</v>
      </c>
      <c r="I44" s="265">
        <v>811.57799999999997</v>
      </c>
      <c r="J44" s="266">
        <v>4.1834273839741809E-2</v>
      </c>
      <c r="K44" s="266">
        <v>0.3102328226865933</v>
      </c>
      <c r="L44" s="266">
        <v>0.16578190860831379</v>
      </c>
      <c r="M44" s="276">
        <v>17.440000000000001</v>
      </c>
      <c r="N44" s="277">
        <v>0.12321674564860063</v>
      </c>
      <c r="O44" s="277">
        <v>11.828807582265661</v>
      </c>
      <c r="P44" s="278">
        <v>7</v>
      </c>
      <c r="Q44" s="279">
        <v>1</v>
      </c>
      <c r="R44" s="279">
        <v>101</v>
      </c>
    </row>
    <row r="45" spans="1:18" ht="16.5" x14ac:dyDescent="0.25">
      <c r="A45" s="271" t="s">
        <v>120</v>
      </c>
      <c r="B45" s="272" t="s">
        <v>420</v>
      </c>
      <c r="C45" s="262" t="s">
        <v>67</v>
      </c>
      <c r="D45" s="263">
        <v>0.83248028157154219</v>
      </c>
      <c r="E45" s="273">
        <v>4777</v>
      </c>
      <c r="F45" s="264" t="s">
        <v>122</v>
      </c>
      <c r="G45" s="274" t="s">
        <v>252</v>
      </c>
      <c r="H45" s="275">
        <v>5</v>
      </c>
      <c r="I45" s="265">
        <v>521.36599999999999</v>
      </c>
      <c r="J45" s="266">
        <v>2.4506276160210661E-2</v>
      </c>
      <c r="K45" s="266">
        <v>0.35885839527340402</v>
      </c>
      <c r="L45" s="266">
        <v>0.12038772964973933</v>
      </c>
      <c r="M45" s="276">
        <v>16.748000000000001</v>
      </c>
      <c r="N45" s="277">
        <v>0.76721535351365455</v>
      </c>
      <c r="O45" s="277">
        <v>20.139403029733433</v>
      </c>
      <c r="P45" s="278">
        <v>19</v>
      </c>
      <c r="Q45" s="279">
        <v>5</v>
      </c>
      <c r="R45" s="279">
        <v>157</v>
      </c>
    </row>
    <row r="46" spans="1:18" ht="16.5" x14ac:dyDescent="0.25">
      <c r="A46" s="271" t="s">
        <v>120</v>
      </c>
      <c r="B46" s="272" t="s">
        <v>424</v>
      </c>
      <c r="C46" s="262" t="s">
        <v>70</v>
      </c>
      <c r="D46" s="263">
        <v>0.79909090909090907</v>
      </c>
      <c r="E46" s="273">
        <v>2255</v>
      </c>
      <c r="F46" s="264" t="s">
        <v>122</v>
      </c>
      <c r="G46" s="274" t="s">
        <v>268</v>
      </c>
      <c r="H46" s="275">
        <v>1</v>
      </c>
      <c r="I46" s="265">
        <v>1268.26</v>
      </c>
      <c r="J46" s="266">
        <v>2.8602384165293326E-2</v>
      </c>
      <c r="K46" s="266">
        <v>0.34282051477036302</v>
      </c>
      <c r="L46" s="266">
        <v>0.13470912120104794</v>
      </c>
      <c r="M46" s="276">
        <v>15.098000000000001</v>
      </c>
      <c r="N46" s="277">
        <v>0.2365445571097409</v>
      </c>
      <c r="O46" s="277">
        <v>12.063772412596787</v>
      </c>
      <c r="P46" s="278">
        <v>18</v>
      </c>
      <c r="Q46" s="279">
        <v>3</v>
      </c>
      <c r="R46" s="279">
        <v>155</v>
      </c>
    </row>
    <row r="47" spans="1:18" ht="16.5" x14ac:dyDescent="0.25">
      <c r="A47" s="271" t="s">
        <v>120</v>
      </c>
      <c r="B47" s="272" t="s">
        <v>426</v>
      </c>
      <c r="C47" s="262" t="s">
        <v>67</v>
      </c>
      <c r="D47" s="263">
        <v>0.81018962563575758</v>
      </c>
      <c r="E47" s="273">
        <v>3335</v>
      </c>
      <c r="F47" s="264" t="s">
        <v>123</v>
      </c>
      <c r="G47" s="274" t="s">
        <v>274</v>
      </c>
      <c r="H47" s="275">
        <v>7</v>
      </c>
      <c r="I47" s="265">
        <v>4751.3530000000001</v>
      </c>
      <c r="J47" s="266">
        <v>6.5026056960812345E-2</v>
      </c>
      <c r="K47" s="266">
        <v>0.26461596216618061</v>
      </c>
      <c r="L47" s="266">
        <v>0.26434575582997094</v>
      </c>
      <c r="M47" s="276">
        <v>13.475</v>
      </c>
      <c r="N47" s="277">
        <v>0.25255963932799774</v>
      </c>
      <c r="O47" s="277">
        <v>9.8077326605705792</v>
      </c>
      <c r="P47" s="278">
        <v>35</v>
      </c>
      <c r="Q47" s="279">
        <v>12</v>
      </c>
      <c r="R47" s="279">
        <v>466</v>
      </c>
    </row>
    <row r="48" spans="1:18" ht="16.5" x14ac:dyDescent="0.25">
      <c r="A48" s="271" t="s">
        <v>120</v>
      </c>
      <c r="B48" s="272" t="s">
        <v>428</v>
      </c>
      <c r="C48" s="262" t="s">
        <v>67</v>
      </c>
      <c r="D48" s="263">
        <v>0.84063124803242395</v>
      </c>
      <c r="E48" s="273">
        <v>1397</v>
      </c>
      <c r="F48" s="264" t="s">
        <v>123</v>
      </c>
      <c r="G48" s="274" t="s">
        <v>273</v>
      </c>
      <c r="H48" s="275">
        <v>11</v>
      </c>
      <c r="I48" s="265">
        <v>1073.972</v>
      </c>
      <c r="J48" s="266">
        <v>3.2705079594399111E-2</v>
      </c>
      <c r="K48" s="266">
        <v>0.31603679963945258</v>
      </c>
      <c r="L48" s="266">
        <v>0.1856841088886983</v>
      </c>
      <c r="M48" s="276">
        <v>14.859</v>
      </c>
      <c r="N48" s="277">
        <v>0.27933689146458196</v>
      </c>
      <c r="O48" s="277">
        <v>7.0765345837694094</v>
      </c>
      <c r="P48" s="278">
        <v>4</v>
      </c>
      <c r="Q48" s="279">
        <v>22</v>
      </c>
      <c r="R48" s="279">
        <v>80</v>
      </c>
    </row>
    <row r="49" spans="1:18" ht="16.5" x14ac:dyDescent="0.25">
      <c r="A49" s="271" t="s">
        <v>120</v>
      </c>
      <c r="B49" s="272" t="s">
        <v>430</v>
      </c>
      <c r="C49" s="262" t="s">
        <v>67</v>
      </c>
      <c r="D49" s="263">
        <v>0.81699397926830253</v>
      </c>
      <c r="E49" s="273">
        <v>1090</v>
      </c>
      <c r="F49" s="264" t="s">
        <v>122</v>
      </c>
      <c r="G49" s="274" t="s">
        <v>234</v>
      </c>
      <c r="H49" s="275">
        <v>7</v>
      </c>
      <c r="I49" s="265">
        <v>766.52299999999991</v>
      </c>
      <c r="J49" s="266">
        <v>4.6877563689569121E-2</v>
      </c>
      <c r="K49" s="266">
        <v>0.34502605522199542</v>
      </c>
      <c r="L49" s="266">
        <v>0.15620087631676344</v>
      </c>
      <c r="M49" s="276">
        <v>15.659000000000001</v>
      </c>
      <c r="N49" s="277">
        <v>0</v>
      </c>
      <c r="O49" s="277">
        <v>5.6097468699569362</v>
      </c>
      <c r="P49" s="278">
        <v>29</v>
      </c>
      <c r="Q49" s="279">
        <v>32</v>
      </c>
      <c r="R49" s="279">
        <v>60</v>
      </c>
    </row>
    <row r="50" spans="1:18" ht="16.5" x14ac:dyDescent="0.25">
      <c r="A50" s="271" t="s">
        <v>120</v>
      </c>
      <c r="B50" s="272" t="s">
        <v>432</v>
      </c>
      <c r="C50" s="262" t="s">
        <v>67</v>
      </c>
      <c r="D50" s="263">
        <v>0.84030281197330714</v>
      </c>
      <c r="E50" s="273">
        <v>7719</v>
      </c>
      <c r="F50" s="264" t="s">
        <v>123</v>
      </c>
      <c r="G50" s="274" t="s">
        <v>274</v>
      </c>
      <c r="H50" s="275">
        <v>9</v>
      </c>
      <c r="I50" s="265">
        <v>1104.3009999999999</v>
      </c>
      <c r="J50" s="266">
        <v>3.9863022932578804E-2</v>
      </c>
      <c r="K50" s="266">
        <v>0.34164417237518163</v>
      </c>
      <c r="L50" s="266">
        <v>0.2429170980002317</v>
      </c>
      <c r="M50" s="276">
        <v>15.284000000000001</v>
      </c>
      <c r="N50" s="277">
        <v>0</v>
      </c>
      <c r="O50" s="277">
        <v>10.142162327119147</v>
      </c>
      <c r="P50" s="278">
        <v>21</v>
      </c>
      <c r="Q50" s="279">
        <v>30</v>
      </c>
      <c r="R50" s="279">
        <v>118</v>
      </c>
    </row>
    <row r="51" spans="1:18" ht="16.5" x14ac:dyDescent="0.25">
      <c r="A51" s="271" t="s">
        <v>120</v>
      </c>
      <c r="B51" s="272" t="s">
        <v>436</v>
      </c>
      <c r="C51" s="262" t="s">
        <v>67</v>
      </c>
      <c r="D51" s="263">
        <v>0.8</v>
      </c>
      <c r="E51" s="273">
        <v>7094</v>
      </c>
      <c r="F51" s="264" t="s">
        <v>121</v>
      </c>
      <c r="G51" s="274" t="s">
        <v>220</v>
      </c>
      <c r="H51" s="275">
        <v>1</v>
      </c>
      <c r="I51" s="265">
        <v>1365.463</v>
      </c>
      <c r="J51" s="266">
        <v>2.4868746850823697E-2</v>
      </c>
      <c r="K51" s="266">
        <v>0.36239177994571664</v>
      </c>
      <c r="L51" s="266">
        <v>0.11717637167759215</v>
      </c>
      <c r="M51" s="276">
        <v>15.393000000000001</v>
      </c>
      <c r="N51" s="277">
        <v>0</v>
      </c>
      <c r="O51" s="277">
        <v>3.4420559180292694</v>
      </c>
      <c r="P51" s="278">
        <v>27</v>
      </c>
      <c r="Q51" s="279">
        <v>0</v>
      </c>
      <c r="R51" s="279">
        <v>47</v>
      </c>
    </row>
    <row r="52" spans="1:18" ht="16.5" x14ac:dyDescent="0.25">
      <c r="A52" s="271" t="s">
        <v>120</v>
      </c>
      <c r="B52" s="272" t="s">
        <v>438</v>
      </c>
      <c r="C52" s="262" t="s">
        <v>67</v>
      </c>
      <c r="D52" s="263">
        <v>0.84311272241397206</v>
      </c>
      <c r="E52" s="273">
        <v>4979</v>
      </c>
      <c r="F52" s="264" t="s">
        <v>121</v>
      </c>
      <c r="G52" s="274" t="s">
        <v>220</v>
      </c>
      <c r="H52" s="275">
        <v>7</v>
      </c>
      <c r="I52" s="265">
        <v>1363.9169999999999</v>
      </c>
      <c r="J52" s="266">
        <v>4.15942218971719E-2</v>
      </c>
      <c r="K52" s="266">
        <v>0.30220622227392541</v>
      </c>
      <c r="L52" s="266">
        <v>0.19068177985788515</v>
      </c>
      <c r="M52" s="276">
        <v>13.215</v>
      </c>
      <c r="N52" s="277">
        <v>0.14663648887725575</v>
      </c>
      <c r="O52" s="277">
        <v>3.0060480219837427</v>
      </c>
      <c r="P52" s="278">
        <v>18</v>
      </c>
      <c r="Q52" s="279">
        <v>2</v>
      </c>
      <c r="R52" s="279">
        <v>42</v>
      </c>
    </row>
    <row r="53" spans="1:18" ht="16.5" x14ac:dyDescent="0.25">
      <c r="A53" s="271" t="s">
        <v>120</v>
      </c>
      <c r="B53" s="272" t="s">
        <v>440</v>
      </c>
      <c r="C53" s="262" t="s">
        <v>70</v>
      </c>
      <c r="D53" s="263">
        <v>0.76363636363636356</v>
      </c>
      <c r="E53" s="273">
        <v>8808</v>
      </c>
      <c r="F53" s="264" t="s">
        <v>122</v>
      </c>
      <c r="G53" s="274" t="s">
        <v>266</v>
      </c>
      <c r="H53" s="275">
        <v>1</v>
      </c>
      <c r="I53" s="265">
        <v>433.99099999999999</v>
      </c>
      <c r="J53" s="266">
        <v>3.1973218518109678E-2</v>
      </c>
      <c r="K53" s="266">
        <v>0.31284422946713331</v>
      </c>
      <c r="L53" s="266">
        <v>0.15438108163533346</v>
      </c>
      <c r="M53" s="276">
        <v>16.846</v>
      </c>
      <c r="N53" s="277">
        <v>0</v>
      </c>
      <c r="O53" s="277">
        <v>5.5300685958925415</v>
      </c>
      <c r="P53" s="278">
        <v>2</v>
      </c>
      <c r="Q53" s="279">
        <v>0</v>
      </c>
      <c r="R53" s="279">
        <v>24</v>
      </c>
    </row>
    <row r="54" spans="1:18" ht="16.5" x14ac:dyDescent="0.25">
      <c r="A54" s="271" t="s">
        <v>120</v>
      </c>
      <c r="B54" s="272" t="s">
        <v>442</v>
      </c>
      <c r="C54" s="262" t="s">
        <v>70</v>
      </c>
      <c r="D54" s="263">
        <v>0.7727272727272726</v>
      </c>
      <c r="E54" s="273">
        <v>9788</v>
      </c>
      <c r="F54" s="264" t="s">
        <v>122</v>
      </c>
      <c r="G54" s="274" t="s">
        <v>269</v>
      </c>
      <c r="H54" s="275">
        <v>1</v>
      </c>
      <c r="I54" s="265">
        <v>1213.106</v>
      </c>
      <c r="J54" s="266">
        <v>3.072409943925378E-2</v>
      </c>
      <c r="K54" s="266">
        <v>0.37368976515020846</v>
      </c>
      <c r="L54" s="266">
        <v>0.16894603664829411</v>
      </c>
      <c r="M54" s="276">
        <v>19.562000000000001</v>
      </c>
      <c r="N54" s="277">
        <v>0</v>
      </c>
      <c r="O54" s="277">
        <v>18.135266003135751</v>
      </c>
      <c r="P54" s="278">
        <v>23</v>
      </c>
      <c r="Q54" s="279">
        <v>0</v>
      </c>
      <c r="R54" s="279">
        <v>236</v>
      </c>
    </row>
    <row r="55" spans="1:18" ht="16.5" x14ac:dyDescent="0.25">
      <c r="A55" s="271" t="s">
        <v>120</v>
      </c>
      <c r="B55" s="272" t="s">
        <v>446</v>
      </c>
      <c r="C55" s="262" t="s">
        <v>67</v>
      </c>
      <c r="D55" s="263">
        <v>0.82691532731388695</v>
      </c>
      <c r="E55" s="273">
        <v>7982</v>
      </c>
      <c r="F55" s="264" t="s">
        <v>122</v>
      </c>
      <c r="G55" s="274" t="s">
        <v>252</v>
      </c>
      <c r="H55" s="275">
        <v>5</v>
      </c>
      <c r="I55" s="265">
        <v>503.31200000000001</v>
      </c>
      <c r="J55" s="266">
        <v>2.4696576998388276E-2</v>
      </c>
      <c r="K55" s="266">
        <v>0.39777646330909677</v>
      </c>
      <c r="L55" s="266">
        <v>0.22186815762068587</v>
      </c>
      <c r="M55" s="276">
        <v>16.948</v>
      </c>
      <c r="N55" s="277">
        <v>0.19868391772896335</v>
      </c>
      <c r="O55" s="277">
        <v>17.682868677877739</v>
      </c>
      <c r="P55" s="278">
        <v>20</v>
      </c>
      <c r="Q55" s="279">
        <v>1</v>
      </c>
      <c r="R55" s="279">
        <v>119</v>
      </c>
    </row>
    <row r="56" spans="1:18" ht="16.5" x14ac:dyDescent="0.25">
      <c r="A56" s="271" t="s">
        <v>120</v>
      </c>
      <c r="B56" s="272" t="s">
        <v>450</v>
      </c>
      <c r="C56" s="262" t="s">
        <v>67</v>
      </c>
      <c r="D56" s="263">
        <v>0.81181818181818177</v>
      </c>
      <c r="E56" s="273">
        <v>1478</v>
      </c>
      <c r="F56" s="264" t="s">
        <v>121</v>
      </c>
      <c r="G56" s="274" t="s">
        <v>214</v>
      </c>
      <c r="H56" s="275">
        <v>1</v>
      </c>
      <c r="I56" s="265">
        <v>2387.5</v>
      </c>
      <c r="J56" s="266">
        <v>5.0009755419720388E-3</v>
      </c>
      <c r="K56" s="266">
        <v>0.33910495987130695</v>
      </c>
      <c r="L56" s="266">
        <v>0.2426657261145686</v>
      </c>
      <c r="M56" s="276">
        <v>13.481999999999999</v>
      </c>
      <c r="N56" s="277">
        <v>0</v>
      </c>
      <c r="O56" s="277">
        <v>2.3874345549738218</v>
      </c>
      <c r="P56" s="278">
        <v>26</v>
      </c>
      <c r="Q56" s="279">
        <v>0</v>
      </c>
      <c r="R56" s="279">
        <v>62</v>
      </c>
    </row>
    <row r="57" spans="1:18" ht="16.5" x14ac:dyDescent="0.25">
      <c r="A57" s="271" t="s">
        <v>120</v>
      </c>
      <c r="B57" s="272" t="s">
        <v>452</v>
      </c>
      <c r="C57" s="262" t="s">
        <v>67</v>
      </c>
      <c r="D57" s="263">
        <v>0.80181818181818176</v>
      </c>
      <c r="E57" s="273">
        <v>6044</v>
      </c>
      <c r="F57" s="264" t="s">
        <v>121</v>
      </c>
      <c r="G57" s="274" t="s">
        <v>214</v>
      </c>
      <c r="H57" s="275">
        <v>1</v>
      </c>
      <c r="I57" s="265">
        <v>2333.1280000000002</v>
      </c>
      <c r="J57" s="266">
        <v>2.7573805769878876E-2</v>
      </c>
      <c r="K57" s="266">
        <v>0.37986280391126559</v>
      </c>
      <c r="L57" s="266">
        <v>0.20814892350249245</v>
      </c>
      <c r="M57" s="276">
        <v>15.698</v>
      </c>
      <c r="N57" s="277">
        <v>4.2860914617629205E-2</v>
      </c>
      <c r="O57" s="277">
        <v>15.601372920817031</v>
      </c>
      <c r="P57" s="278">
        <v>46</v>
      </c>
      <c r="Q57" s="279">
        <v>1</v>
      </c>
      <c r="R57" s="279">
        <v>364</v>
      </c>
    </row>
    <row r="58" spans="1:18" ht="16.5" x14ac:dyDescent="0.25">
      <c r="A58" s="271" t="s">
        <v>120</v>
      </c>
      <c r="B58" s="272" t="s">
        <v>454</v>
      </c>
      <c r="C58" s="262" t="s">
        <v>67</v>
      </c>
      <c r="D58" s="263">
        <v>0.81742103647688336</v>
      </c>
      <c r="E58" s="273">
        <v>4163</v>
      </c>
      <c r="F58" s="264" t="s">
        <v>123</v>
      </c>
      <c r="G58" s="274" t="s">
        <v>272</v>
      </c>
      <c r="H58" s="275">
        <v>7</v>
      </c>
      <c r="I58" s="265">
        <v>814.90099999999995</v>
      </c>
      <c r="J58" s="266">
        <v>5.6886346559431478E-2</v>
      </c>
      <c r="K58" s="266">
        <v>0.36736876278397584</v>
      </c>
      <c r="L58" s="266">
        <v>0.24579460788078961</v>
      </c>
      <c r="M58" s="276">
        <v>17.454000000000001</v>
      </c>
      <c r="N58" s="277">
        <v>0</v>
      </c>
      <c r="O58" s="277">
        <v>8.2218576244230892</v>
      </c>
      <c r="P58" s="278">
        <v>29</v>
      </c>
      <c r="Q58" s="279">
        <v>4</v>
      </c>
      <c r="R58" s="279">
        <v>97</v>
      </c>
    </row>
    <row r="59" spans="1:18" ht="16.5" x14ac:dyDescent="0.25">
      <c r="A59" s="271" t="s">
        <v>120</v>
      </c>
      <c r="B59" s="272" t="s">
        <v>470</v>
      </c>
      <c r="C59" s="262" t="s">
        <v>70</v>
      </c>
      <c r="D59" s="263">
        <v>0.7697352275114302</v>
      </c>
      <c r="E59" s="273">
        <v>826</v>
      </c>
      <c r="F59" s="264" t="s">
        <v>122</v>
      </c>
      <c r="G59" s="274" t="s">
        <v>264</v>
      </c>
      <c r="H59" s="275">
        <v>9</v>
      </c>
      <c r="I59" s="265">
        <v>1118.7350000000001</v>
      </c>
      <c r="J59" s="266">
        <v>2.9582783820822894E-2</v>
      </c>
      <c r="K59" s="266">
        <v>0.37891421006204978</v>
      </c>
      <c r="L59" s="266">
        <v>0.17163739692816735</v>
      </c>
      <c r="M59" s="276">
        <v>17.702999999999999</v>
      </c>
      <c r="N59" s="277">
        <v>0.5363200400452296</v>
      </c>
      <c r="O59" s="277">
        <v>16.089601201356889</v>
      </c>
      <c r="P59" s="278">
        <v>20</v>
      </c>
      <c r="Q59" s="279">
        <v>6</v>
      </c>
      <c r="R59" s="279">
        <v>210</v>
      </c>
    </row>
    <row r="60" spans="1:18" ht="16.5" x14ac:dyDescent="0.25">
      <c r="A60" s="271" t="s">
        <v>120</v>
      </c>
      <c r="B60" s="272" t="s">
        <v>474</v>
      </c>
      <c r="C60" s="262" t="s">
        <v>70</v>
      </c>
      <c r="D60" s="263">
        <v>0.75086956521739145</v>
      </c>
      <c r="E60" s="273">
        <v>723</v>
      </c>
      <c r="F60" s="264" t="s">
        <v>121</v>
      </c>
      <c r="G60" s="274" t="s">
        <v>221</v>
      </c>
      <c r="H60" s="275">
        <v>1</v>
      </c>
      <c r="I60" s="265">
        <v>914.07399999999996</v>
      </c>
      <c r="J60" s="266">
        <v>4.7423023874522512E-2</v>
      </c>
      <c r="K60" s="266">
        <v>0.38722129995459559</v>
      </c>
      <c r="L60" s="266">
        <v>0.12345638548109206</v>
      </c>
      <c r="M60" s="276">
        <v>16.747</v>
      </c>
      <c r="N60" s="277">
        <v>0</v>
      </c>
      <c r="O60" s="277">
        <v>9.0802276402129376</v>
      </c>
      <c r="P60" s="278">
        <v>28</v>
      </c>
      <c r="Q60" s="279">
        <v>0</v>
      </c>
      <c r="R60" s="279">
        <v>83</v>
      </c>
    </row>
    <row r="61" spans="1:18" ht="16.5" x14ac:dyDescent="0.25">
      <c r="A61" s="271" t="s">
        <v>120</v>
      </c>
      <c r="B61" s="272" t="s">
        <v>482</v>
      </c>
      <c r="C61" s="262" t="s">
        <v>67</v>
      </c>
      <c r="D61" s="263">
        <v>0.81208459235590835</v>
      </c>
      <c r="E61" s="273">
        <v>3354</v>
      </c>
      <c r="F61" s="264" t="s">
        <v>123</v>
      </c>
      <c r="G61" s="274" t="s">
        <v>273</v>
      </c>
      <c r="H61" s="275">
        <v>9</v>
      </c>
      <c r="I61" s="265">
        <v>1003.962</v>
      </c>
      <c r="J61" s="266">
        <v>2.9952035325562988E-2</v>
      </c>
      <c r="K61" s="266">
        <v>0.36470338887142772</v>
      </c>
      <c r="L61" s="266">
        <v>0.21937280354072947</v>
      </c>
      <c r="M61" s="276">
        <v>16.088000000000001</v>
      </c>
      <c r="N61" s="277">
        <v>0.49802681774808211</v>
      </c>
      <c r="O61" s="277">
        <v>8.36685053816778</v>
      </c>
      <c r="P61" s="278">
        <v>23</v>
      </c>
      <c r="Q61" s="279">
        <v>8</v>
      </c>
      <c r="R61" s="279">
        <v>97</v>
      </c>
    </row>
    <row r="62" spans="1:18" ht="16.5" x14ac:dyDescent="0.25">
      <c r="A62" s="271" t="s">
        <v>120</v>
      </c>
      <c r="B62" s="272" t="s">
        <v>492</v>
      </c>
      <c r="C62" s="262" t="s">
        <v>70</v>
      </c>
      <c r="D62" s="263">
        <v>0.75782608695652187</v>
      </c>
      <c r="E62" s="273">
        <v>1066</v>
      </c>
      <c r="F62" s="264" t="s">
        <v>121</v>
      </c>
      <c r="G62" s="274" t="s">
        <v>221</v>
      </c>
      <c r="H62" s="275">
        <v>1</v>
      </c>
      <c r="I62" s="265">
        <v>681.86199999999997</v>
      </c>
      <c r="J62" s="266">
        <v>4.2461380685444854E-2</v>
      </c>
      <c r="K62" s="266">
        <v>0.34379580528731007</v>
      </c>
      <c r="L62" s="266">
        <v>0.12612522768536744</v>
      </c>
      <c r="M62" s="276">
        <v>16.603999999999999</v>
      </c>
      <c r="N62" s="277">
        <v>0</v>
      </c>
      <c r="O62" s="277">
        <v>2.4931731054084261</v>
      </c>
      <c r="P62" s="278">
        <v>13</v>
      </c>
      <c r="Q62" s="279">
        <v>0</v>
      </c>
      <c r="R62" s="279">
        <v>17</v>
      </c>
    </row>
    <row r="63" spans="1:18" ht="16.5" x14ac:dyDescent="0.25">
      <c r="A63" s="271" t="s">
        <v>120</v>
      </c>
      <c r="B63" s="272" t="s">
        <v>494</v>
      </c>
      <c r="C63" s="262" t="s">
        <v>67</v>
      </c>
      <c r="D63" s="263">
        <v>0.82389245527606747</v>
      </c>
      <c r="E63" s="273">
        <v>5705</v>
      </c>
      <c r="F63" s="264" t="s">
        <v>121</v>
      </c>
      <c r="G63" s="274" t="s">
        <v>206</v>
      </c>
      <c r="H63" s="275">
        <v>2</v>
      </c>
      <c r="I63" s="265">
        <v>2454.2280000000001</v>
      </c>
      <c r="J63" s="266">
        <v>7.5891487778161921E-3</v>
      </c>
      <c r="K63" s="266">
        <v>0.39167638009050232</v>
      </c>
      <c r="L63" s="266">
        <v>0.12305295188548089</v>
      </c>
      <c r="M63" s="276">
        <v>17.433</v>
      </c>
      <c r="N63" s="277">
        <v>4.0746010558106255E-2</v>
      </c>
      <c r="O63" s="277">
        <v>6.1526475942740442</v>
      </c>
      <c r="P63" s="278">
        <v>38</v>
      </c>
      <c r="Q63" s="279">
        <v>1</v>
      </c>
      <c r="R63" s="279">
        <v>151</v>
      </c>
    </row>
    <row r="64" spans="1:18" ht="16.5" x14ac:dyDescent="0.25">
      <c r="A64" s="271" t="s">
        <v>120</v>
      </c>
      <c r="B64" s="272" t="s">
        <v>502</v>
      </c>
      <c r="C64" s="262" t="s">
        <v>67</v>
      </c>
      <c r="D64" s="263">
        <v>0.81929572647426996</v>
      </c>
      <c r="E64" s="273">
        <v>602</v>
      </c>
      <c r="F64" s="264" t="s">
        <v>123</v>
      </c>
      <c r="G64" s="274" t="s">
        <v>272</v>
      </c>
      <c r="H64" s="275">
        <v>8</v>
      </c>
      <c r="I64" s="265">
        <v>957.83199999999999</v>
      </c>
      <c r="J64" s="266">
        <v>1.7258989252159473E-2</v>
      </c>
      <c r="K64" s="266">
        <v>0.37782163152923465</v>
      </c>
      <c r="L64" s="266">
        <v>0.16444865090875374</v>
      </c>
      <c r="M64" s="276">
        <v>17.640999999999998</v>
      </c>
      <c r="N64" s="277">
        <v>0.20880488436385505</v>
      </c>
      <c r="O64" s="277">
        <v>12.21508573528552</v>
      </c>
      <c r="P64" s="278">
        <v>30</v>
      </c>
      <c r="Q64" s="279">
        <v>2</v>
      </c>
      <c r="R64" s="279">
        <v>137</v>
      </c>
    </row>
    <row r="65" spans="1:18" ht="16.5" x14ac:dyDescent="0.25">
      <c r="A65" s="271" t="s">
        <v>120</v>
      </c>
      <c r="B65" s="272" t="s">
        <v>506</v>
      </c>
      <c r="C65" s="262" t="s">
        <v>67</v>
      </c>
      <c r="D65" s="263">
        <v>0.83219572240273154</v>
      </c>
      <c r="E65" s="273">
        <v>9060</v>
      </c>
      <c r="F65" s="264" t="s">
        <v>122</v>
      </c>
      <c r="G65" s="274" t="s">
        <v>262</v>
      </c>
      <c r="H65" s="275">
        <v>3</v>
      </c>
      <c r="I65" s="265">
        <v>1412.67</v>
      </c>
      <c r="J65" s="266">
        <v>4.011567508598568E-2</v>
      </c>
      <c r="K65" s="266">
        <v>0.37706416266512832</v>
      </c>
      <c r="L65" s="266">
        <v>0.21228934762380675</v>
      </c>
      <c r="M65" s="276">
        <v>14.679</v>
      </c>
      <c r="N65" s="277">
        <v>0</v>
      </c>
      <c r="O65" s="277">
        <v>9.7687357981694234</v>
      </c>
      <c r="P65" s="278">
        <v>41</v>
      </c>
      <c r="Q65" s="279">
        <v>0</v>
      </c>
      <c r="R65" s="279">
        <v>138</v>
      </c>
    </row>
  </sheetData>
  <phoneticPr fontId="2" type="noConversion"/>
  <conditionalFormatting sqref="C14:D65">
    <cfRule type="containsText" dxfId="27" priority="1" operator="containsText" text="F">
      <formula>NOT(ISERROR(SEARCH("F",C14)))</formula>
    </cfRule>
    <cfRule type="containsText" dxfId="26" priority="2" operator="containsText" text="D">
      <formula>NOT(ISERROR(SEARCH("D",C14)))</formula>
    </cfRule>
    <cfRule type="containsText" dxfId="25" priority="3" operator="containsText" text="C">
      <formula>NOT(ISERROR(SEARCH("C",C14)))</formula>
    </cfRule>
    <cfRule type="containsText" dxfId="24" priority="4" operator="containsText" text="B">
      <formula>NOT(ISERROR(SEARCH("B",C14)))</formula>
    </cfRule>
    <cfRule type="containsText" dxfId="23" priority="5" operator="containsText" text="A">
      <formula>NOT(ISERROR(SEARCH("A",C14)))</formula>
    </cfRule>
    <cfRule type="containsText" dxfId="22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57687-F9D7-4B05-8679-B28B9ABC7EC1}">
  <sheetPr>
    <tabColor rgb="FFFF0000"/>
  </sheetPr>
  <dimension ref="A1:M18"/>
  <sheetViews>
    <sheetView showGridLines="0" workbookViewId="0">
      <selection activeCell="A9" sqref="A9:M18"/>
    </sheetView>
  </sheetViews>
  <sheetFormatPr defaultRowHeight="13.5" x14ac:dyDescent="0.25"/>
  <cols>
    <col min="1" max="11" width="9.140625" style="285"/>
    <col min="12" max="12" width="0" style="285" hidden="1" customWidth="1"/>
    <col min="13" max="16384" width="9.140625" style="285"/>
  </cols>
  <sheetData>
    <row r="1" spans="1:13" x14ac:dyDescent="0.25">
      <c r="A1" s="280"/>
      <c r="B1" s="281"/>
      <c r="C1" s="282"/>
      <c r="D1" s="283"/>
      <c r="E1" s="283"/>
      <c r="F1" s="284"/>
      <c r="G1" s="283"/>
      <c r="H1" s="283"/>
      <c r="I1" s="283"/>
      <c r="J1" s="283"/>
      <c r="K1" s="283"/>
      <c r="L1" s="283"/>
      <c r="M1" s="283"/>
    </row>
    <row r="2" spans="1:13" ht="41.25" x14ac:dyDescent="0.25">
      <c r="A2" s="294" t="s">
        <v>512</v>
      </c>
      <c r="B2" s="294"/>
      <c r="C2" s="294"/>
      <c r="D2" s="294"/>
      <c r="E2" s="294"/>
      <c r="F2" s="294"/>
      <c r="G2" s="294"/>
      <c r="H2" s="294"/>
      <c r="I2" s="294"/>
      <c r="J2" s="294"/>
      <c r="K2" s="294"/>
      <c r="L2" s="294"/>
      <c r="M2" s="294"/>
    </row>
    <row r="4" spans="1:13" ht="17.25" x14ac:dyDescent="0.25">
      <c r="A4" s="286" t="s">
        <v>508</v>
      </c>
      <c r="B4" s="287"/>
      <c r="C4" s="287"/>
      <c r="D4" s="287"/>
      <c r="E4" s="287"/>
      <c r="F4" s="287"/>
      <c r="G4" s="287"/>
      <c r="H4" s="287"/>
      <c r="I4" s="287"/>
      <c r="J4" s="287"/>
      <c r="K4" s="287"/>
      <c r="L4" s="287"/>
      <c r="M4" s="287"/>
    </row>
    <row r="5" spans="1:13" ht="26.25" x14ac:dyDescent="0.25">
      <c r="A5" s="288" t="s">
        <v>509</v>
      </c>
    </row>
    <row r="6" spans="1:13" ht="26.25" x14ac:dyDescent="0.25">
      <c r="A6" s="288" t="s">
        <v>510</v>
      </c>
    </row>
    <row r="7" spans="1:13" ht="26.25" x14ac:dyDescent="0.25">
      <c r="A7" s="288"/>
    </row>
    <row r="8" spans="1:13" ht="17.25" x14ac:dyDescent="0.25">
      <c r="A8" s="289" t="s">
        <v>511</v>
      </c>
    </row>
    <row r="9" spans="1:13" ht="40.5" x14ac:dyDescent="0.25">
      <c r="A9" s="267" t="s">
        <v>0</v>
      </c>
      <c r="B9" s="268" t="s">
        <v>74</v>
      </c>
      <c r="C9" s="260" t="s">
        <v>65</v>
      </c>
      <c r="D9" s="260" t="s">
        <v>160</v>
      </c>
      <c r="E9" s="269" t="s">
        <v>146</v>
      </c>
      <c r="F9" s="268" t="s">
        <v>151</v>
      </c>
      <c r="G9" s="269" t="s">
        <v>149</v>
      </c>
      <c r="H9" s="269" t="s">
        <v>153</v>
      </c>
      <c r="I9" s="261" t="s">
        <v>155</v>
      </c>
      <c r="J9" s="269" t="s">
        <v>11</v>
      </c>
      <c r="K9" s="269" t="s">
        <v>12</v>
      </c>
      <c r="L9" s="269" t="s">
        <v>13</v>
      </c>
      <c r="M9" s="269" t="s">
        <v>181</v>
      </c>
    </row>
    <row r="10" spans="1:13" ht="16.5" x14ac:dyDescent="0.25">
      <c r="A10" s="271" t="s">
        <v>120</v>
      </c>
      <c r="B10" s="272" t="s">
        <v>308</v>
      </c>
      <c r="C10" s="262" t="s">
        <v>67</v>
      </c>
      <c r="D10" s="263">
        <v>0.84636363636363632</v>
      </c>
      <c r="E10" s="273">
        <v>4002</v>
      </c>
      <c r="F10" s="264" t="s">
        <v>122</v>
      </c>
      <c r="G10" s="274" t="s">
        <v>267</v>
      </c>
      <c r="H10" s="275">
        <v>1</v>
      </c>
      <c r="I10" s="265">
        <v>1727.806</v>
      </c>
      <c r="J10" s="266">
        <v>3.9599943221187893E-2</v>
      </c>
      <c r="K10" s="266">
        <v>0.30041240962518712</v>
      </c>
      <c r="L10" s="266">
        <v>0.11772163361405415</v>
      </c>
      <c r="M10" s="290">
        <v>31</v>
      </c>
    </row>
    <row r="11" spans="1:13" ht="16.5" x14ac:dyDescent="0.25">
      <c r="A11" s="271" t="s">
        <v>120</v>
      </c>
      <c r="B11" s="272" t="s">
        <v>368</v>
      </c>
      <c r="C11" s="262" t="s">
        <v>70</v>
      </c>
      <c r="D11" s="263">
        <v>0.78302617877839353</v>
      </c>
      <c r="E11" s="273">
        <v>8732</v>
      </c>
      <c r="F11" s="264" t="s">
        <v>122</v>
      </c>
      <c r="G11" s="274" t="s">
        <v>264</v>
      </c>
      <c r="H11" s="275">
        <v>4</v>
      </c>
      <c r="I11" s="265">
        <v>1769.6380000000001</v>
      </c>
      <c r="J11" s="266">
        <v>5.9474597110370814E-2</v>
      </c>
      <c r="K11" s="266">
        <v>0.36696651889180865</v>
      </c>
      <c r="L11" s="266">
        <v>0.16415895092773949</v>
      </c>
      <c r="M11" s="290">
        <v>32</v>
      </c>
    </row>
    <row r="12" spans="1:13" ht="16.5" x14ac:dyDescent="0.25">
      <c r="A12" s="271" t="s">
        <v>120</v>
      </c>
      <c r="B12" s="272" t="s">
        <v>388</v>
      </c>
      <c r="C12" s="262" t="s">
        <v>67</v>
      </c>
      <c r="D12" s="263">
        <v>0.81045454545454532</v>
      </c>
      <c r="E12" s="273">
        <v>9440</v>
      </c>
      <c r="F12" s="264" t="s">
        <v>121</v>
      </c>
      <c r="G12" s="274" t="s">
        <v>206</v>
      </c>
      <c r="H12" s="275">
        <v>1</v>
      </c>
      <c r="I12" s="265">
        <v>1597.605</v>
      </c>
      <c r="J12" s="266">
        <v>1.9341478866952217E-2</v>
      </c>
      <c r="K12" s="266">
        <v>0.39792333084280751</v>
      </c>
      <c r="L12" s="266">
        <v>0.23034479736856106</v>
      </c>
      <c r="M12" s="290">
        <v>45</v>
      </c>
    </row>
    <row r="13" spans="1:13" ht="16.5" x14ac:dyDescent="0.25">
      <c r="A13" s="271" t="s">
        <v>120</v>
      </c>
      <c r="B13" s="272" t="s">
        <v>396</v>
      </c>
      <c r="C13" s="262" t="s">
        <v>70</v>
      </c>
      <c r="D13" s="263">
        <v>0.75201719022347591</v>
      </c>
      <c r="E13" s="273">
        <v>101</v>
      </c>
      <c r="F13" s="264" t="s">
        <v>121</v>
      </c>
      <c r="G13" s="274" t="s">
        <v>211</v>
      </c>
      <c r="H13" s="275">
        <v>3</v>
      </c>
      <c r="I13" s="265">
        <v>1010.1389999999999</v>
      </c>
      <c r="J13" s="266">
        <v>3.4001577400090563E-2</v>
      </c>
      <c r="K13" s="266">
        <v>0.31993898641808521</v>
      </c>
      <c r="L13" s="266">
        <v>0.18278352453414023</v>
      </c>
      <c r="M13" s="290">
        <v>31</v>
      </c>
    </row>
    <row r="14" spans="1:13" ht="16.5" x14ac:dyDescent="0.25">
      <c r="A14" s="271" t="s">
        <v>120</v>
      </c>
      <c r="B14" s="272" t="s">
        <v>426</v>
      </c>
      <c r="C14" s="262" t="s">
        <v>67</v>
      </c>
      <c r="D14" s="263">
        <v>0.81018962563575758</v>
      </c>
      <c r="E14" s="273">
        <v>3335</v>
      </c>
      <c r="F14" s="264" t="s">
        <v>123</v>
      </c>
      <c r="G14" s="274" t="s">
        <v>274</v>
      </c>
      <c r="H14" s="275">
        <v>7</v>
      </c>
      <c r="I14" s="265">
        <v>4751.3530000000001</v>
      </c>
      <c r="J14" s="266">
        <v>6.5026056960812345E-2</v>
      </c>
      <c r="K14" s="266">
        <v>0.26461596216618061</v>
      </c>
      <c r="L14" s="266">
        <v>0.26434575582997094</v>
      </c>
      <c r="M14" s="290">
        <v>35</v>
      </c>
    </row>
    <row r="15" spans="1:13" ht="16.5" x14ac:dyDescent="0.25">
      <c r="A15" s="271" t="s">
        <v>120</v>
      </c>
      <c r="B15" s="272" t="s">
        <v>452</v>
      </c>
      <c r="C15" s="262" t="s">
        <v>67</v>
      </c>
      <c r="D15" s="263">
        <v>0.80181818181818176</v>
      </c>
      <c r="E15" s="273">
        <v>6044</v>
      </c>
      <c r="F15" s="264" t="s">
        <v>121</v>
      </c>
      <c r="G15" s="274" t="s">
        <v>214</v>
      </c>
      <c r="H15" s="275">
        <v>1</v>
      </c>
      <c r="I15" s="265">
        <v>2333.1280000000002</v>
      </c>
      <c r="J15" s="266">
        <v>2.7573805769878876E-2</v>
      </c>
      <c r="K15" s="266">
        <v>0.37986280391126559</v>
      </c>
      <c r="L15" s="266">
        <v>0.20814892350249245</v>
      </c>
      <c r="M15" s="290">
        <v>46</v>
      </c>
    </row>
    <row r="16" spans="1:13" ht="16.5" x14ac:dyDescent="0.25">
      <c r="A16" s="271" t="s">
        <v>120</v>
      </c>
      <c r="B16" s="272" t="s">
        <v>494</v>
      </c>
      <c r="C16" s="262" t="s">
        <v>67</v>
      </c>
      <c r="D16" s="263">
        <v>0.82389245527606747</v>
      </c>
      <c r="E16" s="273">
        <v>5705</v>
      </c>
      <c r="F16" s="264" t="s">
        <v>121</v>
      </c>
      <c r="G16" s="274" t="s">
        <v>206</v>
      </c>
      <c r="H16" s="275">
        <v>2</v>
      </c>
      <c r="I16" s="265">
        <v>2454.2280000000001</v>
      </c>
      <c r="J16" s="266">
        <v>7.5891487778161921E-3</v>
      </c>
      <c r="K16" s="266">
        <v>0.39167638009050232</v>
      </c>
      <c r="L16" s="266">
        <v>0.12305295188548089</v>
      </c>
      <c r="M16" s="290">
        <v>38</v>
      </c>
    </row>
    <row r="17" spans="1:13" ht="16.5" x14ac:dyDescent="0.25">
      <c r="A17" s="271" t="s">
        <v>120</v>
      </c>
      <c r="B17" s="272" t="s">
        <v>502</v>
      </c>
      <c r="C17" s="262" t="s">
        <v>67</v>
      </c>
      <c r="D17" s="263">
        <v>0.81929572647426996</v>
      </c>
      <c r="E17" s="273">
        <v>602</v>
      </c>
      <c r="F17" s="264" t="s">
        <v>123</v>
      </c>
      <c r="G17" s="274" t="s">
        <v>272</v>
      </c>
      <c r="H17" s="275">
        <v>8</v>
      </c>
      <c r="I17" s="265">
        <v>957.83199999999999</v>
      </c>
      <c r="J17" s="266">
        <v>1.7258989252159473E-2</v>
      </c>
      <c r="K17" s="266">
        <v>0.37782163152923465</v>
      </c>
      <c r="L17" s="266">
        <v>0.16444865090875374</v>
      </c>
      <c r="M17" s="290">
        <v>30</v>
      </c>
    </row>
    <row r="18" spans="1:13" ht="16.5" x14ac:dyDescent="0.25">
      <c r="A18" s="271" t="s">
        <v>120</v>
      </c>
      <c r="B18" s="272" t="s">
        <v>506</v>
      </c>
      <c r="C18" s="262" t="s">
        <v>67</v>
      </c>
      <c r="D18" s="263">
        <v>0.83219572240273154</v>
      </c>
      <c r="E18" s="273">
        <v>9060</v>
      </c>
      <c r="F18" s="264" t="s">
        <v>122</v>
      </c>
      <c r="G18" s="274" t="s">
        <v>262</v>
      </c>
      <c r="H18" s="275">
        <v>3</v>
      </c>
      <c r="I18" s="265">
        <v>1412.67</v>
      </c>
      <c r="J18" s="266">
        <v>4.011567508598568E-2</v>
      </c>
      <c r="K18" s="266">
        <v>0.37706416266512832</v>
      </c>
      <c r="L18" s="266">
        <v>0.21228934762380675</v>
      </c>
      <c r="M18" s="290">
        <v>41</v>
      </c>
    </row>
  </sheetData>
  <mergeCells count="1">
    <mergeCell ref="A2:M2"/>
  </mergeCells>
  <phoneticPr fontId="2" type="noConversion"/>
  <conditionalFormatting sqref="C10:D18">
    <cfRule type="containsText" dxfId="21" priority="1" operator="containsText" text="F">
      <formula>NOT(ISERROR(SEARCH("F",C10)))</formula>
    </cfRule>
    <cfRule type="containsText" dxfId="20" priority="2" operator="containsText" text="D">
      <formula>NOT(ISERROR(SEARCH("D",C10)))</formula>
    </cfRule>
    <cfRule type="containsText" dxfId="19" priority="3" operator="containsText" text="C">
      <formula>NOT(ISERROR(SEARCH("C",C10)))</formula>
    </cfRule>
    <cfRule type="containsText" dxfId="18" priority="4" operator="containsText" text="B">
      <formula>NOT(ISERROR(SEARCH("B",C10)))</formula>
    </cfRule>
    <cfRule type="containsText" dxfId="17" priority="5" operator="containsText" text="A">
      <formula>NOT(ISERROR(SEARCH("A",C10)))</formula>
    </cfRule>
    <cfRule type="containsText" dxfId="16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2024-08-02T02:57:16Z</dcterms:modified>
</cp:coreProperties>
</file>