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10\유카연료절감\★이정현\유정씌♥\"/>
    </mc:Choice>
  </mc:AlternateContent>
  <xr:revisionPtr revIDLastSave="0" documentId="13_ncr:1_{242D3A24-2137-4446-BCEA-26E077F70137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명단'!$A$13:$R$58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운전자별!$A$1:$R$101</definedName>
    <definedName name="_xlnm.Print_Area" localSheetId="1">종합!$A$1:$L$127</definedName>
    <definedName name="_xlnm.Print_Area" localSheetId="3">차량별!$A$1:$T$48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7" l="1"/>
  <c r="I7" i="7"/>
  <c r="I8" i="7"/>
  <c r="I9" i="7"/>
  <c r="I10" i="7"/>
  <c r="I11" i="7"/>
  <c r="I12" i="7"/>
  <c r="I13" i="7"/>
  <c r="I14" i="7"/>
  <c r="I15" i="7"/>
  <c r="L15" i="7" s="1"/>
  <c r="I16" i="7"/>
  <c r="L16" i="7" s="1"/>
  <c r="I17" i="7"/>
  <c r="L17" i="7" s="1"/>
  <c r="I18" i="7"/>
  <c r="L18" i="7" s="1"/>
  <c r="I19" i="7"/>
  <c r="I20" i="7"/>
  <c r="L20" i="7" s="1"/>
  <c r="I21" i="7"/>
  <c r="L21" i="7" s="1"/>
  <c r="I22" i="7"/>
  <c r="I23" i="7"/>
  <c r="I24" i="7"/>
  <c r="I25" i="7"/>
  <c r="L25" i="7" s="1"/>
  <c r="I26" i="7"/>
  <c r="L26" i="7" s="1"/>
  <c r="I27" i="7"/>
  <c r="L27" i="7" s="1"/>
  <c r="I28" i="7"/>
  <c r="L28" i="7" s="1"/>
  <c r="I29" i="7"/>
  <c r="L29" i="7" s="1"/>
  <c r="I30" i="7"/>
  <c r="I31" i="7"/>
  <c r="I32" i="7"/>
  <c r="I33" i="7"/>
  <c r="I34" i="7"/>
  <c r="I35" i="7"/>
  <c r="L35" i="7" s="1"/>
  <c r="I36" i="7"/>
  <c r="I37" i="7"/>
  <c r="L37" i="7" s="1"/>
  <c r="I38" i="7"/>
  <c r="I39" i="7"/>
  <c r="L39" i="7" s="1"/>
  <c r="I40" i="7"/>
  <c r="L40" i="7" s="1"/>
  <c r="I41" i="7"/>
  <c r="L41" i="7" s="1"/>
  <c r="I42" i="7"/>
  <c r="L42" i="7" s="1"/>
  <c r="I43" i="7"/>
  <c r="L43" i="7" s="1"/>
  <c r="I44" i="7"/>
  <c r="L44" i="7" s="1"/>
  <c r="I45" i="7"/>
  <c r="L45" i="7" s="1"/>
  <c r="I46" i="7"/>
  <c r="I47" i="7"/>
  <c r="I48" i="7"/>
  <c r="I49" i="7"/>
  <c r="I50" i="7"/>
  <c r="I51" i="7"/>
  <c r="L51" i="7" s="1"/>
  <c r="I52" i="7"/>
  <c r="L52" i="7" s="1"/>
  <c r="I53" i="7"/>
  <c r="L53" i="7" s="1"/>
  <c r="I54" i="7"/>
  <c r="I55" i="7"/>
  <c r="I56" i="7"/>
  <c r="I57" i="7"/>
  <c r="L57" i="7" s="1"/>
  <c r="I58" i="7"/>
  <c r="L58" i="7" s="1"/>
  <c r="I59" i="7"/>
  <c r="L59" i="7" s="1"/>
  <c r="I60" i="7"/>
  <c r="L60" i="7" s="1"/>
  <c r="I61" i="7"/>
  <c r="L61" i="7" s="1"/>
  <c r="I62" i="7"/>
  <c r="I63" i="7"/>
  <c r="L63" i="7" s="1"/>
  <c r="I64" i="7"/>
  <c r="L64" i="7" s="1"/>
  <c r="I65" i="7"/>
  <c r="L65" i="7" s="1"/>
  <c r="I66" i="7"/>
  <c r="I67" i="7"/>
  <c r="L67" i="7" s="1"/>
  <c r="I68" i="7"/>
  <c r="L68" i="7" s="1"/>
  <c r="I69" i="7"/>
  <c r="L69" i="7" s="1"/>
  <c r="I70" i="7"/>
  <c r="I71" i="7"/>
  <c r="I72" i="7"/>
  <c r="L72" i="7" s="1"/>
  <c r="I73" i="7"/>
  <c r="L73" i="7" s="1"/>
  <c r="I74" i="7"/>
  <c r="L74" i="7" s="1"/>
  <c r="I75" i="7"/>
  <c r="L75" i="7" s="1"/>
  <c r="I76" i="7"/>
  <c r="L76" i="7" s="1"/>
  <c r="I77" i="7"/>
  <c r="L77" i="7" s="1"/>
  <c r="I78" i="7"/>
  <c r="I79" i="7"/>
  <c r="I80" i="7"/>
  <c r="I81" i="7"/>
  <c r="L81" i="7" s="1"/>
  <c r="I82" i="7"/>
  <c r="L82" i="7" s="1"/>
  <c r="I83" i="7"/>
  <c r="L83" i="7" s="1"/>
  <c r="I84" i="7"/>
  <c r="L84" i="7" s="1"/>
  <c r="I85" i="7"/>
  <c r="L85" i="7" s="1"/>
  <c r="I86" i="7"/>
  <c r="I87" i="7"/>
  <c r="I88" i="7"/>
  <c r="L88" i="7" s="1"/>
  <c r="I89" i="7"/>
  <c r="L89" i="7" s="1"/>
  <c r="I90" i="7"/>
  <c r="L90" i="7" s="1"/>
  <c r="I91" i="7"/>
  <c r="I92" i="7"/>
  <c r="I93" i="7"/>
  <c r="I94" i="7"/>
  <c r="I95" i="7"/>
  <c r="I96" i="7"/>
  <c r="L96" i="7" s="1"/>
  <c r="I97" i="7"/>
  <c r="L97" i="7" s="1"/>
  <c r="I98" i="7"/>
  <c r="L98" i="7" s="1"/>
  <c r="I99" i="7"/>
  <c r="L99" i="7" s="1"/>
  <c r="I100" i="7"/>
  <c r="L100" i="7" s="1"/>
  <c r="I101" i="7"/>
  <c r="L101" i="7" s="1"/>
  <c r="L36" i="7"/>
  <c r="L56" i="7"/>
  <c r="L91" i="7"/>
  <c r="L92" i="7"/>
  <c r="L93" i="7"/>
  <c r="L19" i="7"/>
  <c r="I5" i="7"/>
  <c r="A15" i="7"/>
  <c r="B15" i="7"/>
  <c r="C15" i="7"/>
  <c r="D15" i="7"/>
  <c r="E15" i="7"/>
  <c r="F15" i="7"/>
  <c r="G15" i="7"/>
  <c r="H15" i="7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L22" i="7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L23" i="7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L24" i="7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L30" i="7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L31" i="7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L32" i="7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L33" i="7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L34" i="7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L38" i="7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L46" i="7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L47" i="7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L48" i="7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L49" i="7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L50" i="7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L54" i="7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L55" i="7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L62" i="7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L66" i="7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L70" i="7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L71" i="7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L78" i="7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L79" i="7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L80" i="7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L86" i="7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L87" i="7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L94" i="7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J101" i="7"/>
  <c r="K101" i="7"/>
  <c r="M101" i="7"/>
  <c r="N101" i="7"/>
  <c r="O101" i="7"/>
  <c r="P101" i="7"/>
  <c r="Q101" i="7"/>
  <c r="R101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F22" i="60" s="1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F14" i="60" l="1"/>
  <c r="F25" i="60"/>
  <c r="F30" i="60"/>
  <c r="F38" i="60"/>
  <c r="F42" i="60"/>
  <c r="F34" i="60"/>
  <c r="F26" i="60"/>
  <c r="F18" i="60"/>
  <c r="F41" i="60"/>
  <c r="F24" i="60"/>
  <c r="F16" i="60"/>
  <c r="F45" i="60"/>
  <c r="F37" i="60"/>
  <c r="F29" i="60"/>
  <c r="F21" i="60"/>
  <c r="F13" i="60"/>
  <c r="F43" i="60"/>
  <c r="F35" i="60"/>
  <c r="F27" i="60"/>
  <c r="F19" i="60"/>
  <c r="F11" i="60"/>
  <c r="F48" i="60"/>
  <c r="F40" i="60"/>
  <c r="F47" i="60"/>
  <c r="F39" i="60"/>
  <c r="F15" i="60"/>
  <c r="F44" i="60"/>
  <c r="F36" i="60"/>
  <c r="F28" i="60"/>
  <c r="F20" i="60"/>
  <c r="F12" i="60"/>
  <c r="F32" i="60"/>
  <c r="F31" i="60"/>
  <c r="F23" i="60"/>
  <c r="F17" i="60"/>
  <c r="B24" i="12" l="1"/>
  <c r="J47" i="12" a="1"/>
  <c r="J47" i="12" l="1"/>
  <c r="A7" i="7"/>
  <c r="B7" i="7"/>
  <c r="C7" i="7"/>
  <c r="D7" i="7"/>
  <c r="E7" i="7"/>
  <c r="F7" i="7"/>
  <c r="G7" i="7"/>
  <c r="H7" i="7"/>
  <c r="L7" i="7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L8" i="7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L9" i="7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L10" i="7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L11" i="7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L12" i="7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L13" i="7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L14" i="7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L6" i="7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L5" i="7"/>
  <c r="H5" i="7"/>
  <c r="G5" i="7"/>
  <c r="F5" i="7"/>
  <c r="E5" i="7"/>
  <c r="D5" i="7"/>
  <c r="C5" i="7"/>
  <c r="B5" i="7"/>
  <c r="B118" i="12" l="1"/>
  <c r="H118" i="12" s="1"/>
  <c r="B119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4" i="12" l="1"/>
  <c r="B115" i="12" l="1"/>
  <c r="B116" i="12"/>
  <c r="I116" i="12" s="1"/>
  <c r="B117" i="12"/>
  <c r="J10" i="12" l="1"/>
  <c r="J29" i="12" s="1"/>
  <c r="K25" i="12"/>
  <c r="D25" i="12" l="1"/>
  <c r="I47" i="12" a="1"/>
  <c r="D47" i="12" a="1"/>
  <c r="H47" i="12" a="1"/>
  <c r="N47" i="12" a="1"/>
  <c r="E47" i="12" a="1"/>
  <c r="F47" i="12" a="1"/>
  <c r="G47" i="12" a="1"/>
  <c r="N47" i="12" l="1"/>
  <c r="K47" i="12" s="1" a="1"/>
  <c r="K47" i="12" s="1"/>
  <c r="E47" i="12"/>
  <c r="F47" i="12"/>
  <c r="G47" i="12"/>
  <c r="D47" i="12"/>
  <c r="I47" i="12"/>
  <c r="H47" i="12"/>
  <c r="E25" i="12" l="1"/>
  <c r="F25" i="12" l="1"/>
  <c r="G25" i="12" l="1"/>
  <c r="H25" i="12" l="1"/>
  <c r="I25" i="12" l="1"/>
  <c r="J2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J114" i="12" l="1"/>
  <c r="F119" i="12"/>
  <c r="G115" i="12"/>
  <c r="F114" i="12"/>
  <c r="D114" i="12"/>
  <c r="G117" i="12"/>
  <c r="D117" i="12"/>
  <c r="F118" i="12"/>
  <c r="E115" i="12"/>
  <c r="D119" i="12"/>
  <c r="I118" i="12"/>
  <c r="H119" i="12"/>
  <c r="I119" i="12"/>
  <c r="J117" i="12"/>
  <c r="H114" i="12"/>
  <c r="E117" i="12"/>
  <c r="E119" i="12"/>
  <c r="F115" i="12"/>
  <c r="E118" i="12"/>
  <c r="F117" i="12"/>
  <c r="D118" i="12"/>
  <c r="H115" i="12"/>
  <c r="G116" i="12"/>
  <c r="H117" i="12"/>
  <c r="J116" i="12"/>
  <c r="I117" i="12"/>
  <c r="J115" i="12"/>
  <c r="I114" i="12"/>
  <c r="F116" i="12"/>
  <c r="D116" i="12"/>
  <c r="E116" i="12"/>
  <c r="J119" i="12"/>
  <c r="J118" i="12"/>
  <c r="G118" i="12"/>
  <c r="I115" i="12"/>
  <c r="G114" i="12"/>
  <c r="E114" i="12"/>
  <c r="G119" i="12"/>
  <c r="D115" i="12"/>
  <c r="H116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<sst xmlns="http://schemas.openxmlformats.org/spreadsheetml/2006/main" count="2726" uniqueCount="613">
  <si>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</si>
  <si>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</si>
  <si>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</si>
  <si>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</si>
  <si>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</si>
  <si>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</si>
  <si>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</si>
  <si>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</si>
  <si>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</si>
  <si>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</si>
  <si>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</si>
  <si>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</si>
  <si>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</si>
  <si>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</si>
  <si>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</si>
  <si>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</si>
  <si>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</si>
  <si>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</si>
  <si>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</si>
  <si>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</si>
  <si>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</si>
  <si>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</si>
  <si>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</si>
  <si>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</si>
  <si>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</si>
  <si>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</si>
  <si>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</si>
  <si>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</si>
  <si>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</si>
  <si>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</si>
  <si>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</si>
  <si>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</si>
  <si>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</si>
  <si>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</si>
  <si>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</si>
  <si>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</si>
  <si>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</si>
  <si>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</si>
  <si>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</si>
  <si>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</si>
  <si>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</si>
  <si>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</si>
  <si>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</si>
  <si>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</si>
  <si>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</si>
  <si>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</si>
  <si>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</si>
  <si>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</si>
  <si>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</si>
  <si>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</si>
  <si>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</si>
  <si>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</si>
  <si>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</si>
  <si>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</si>
  <si>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</si>
  <si>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</si>
  <si>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</si>
  <si>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</si>
  <si>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</si>
  <si>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</si>
  <si>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</si>
  <si>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</si>
  <si>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</si>
  <si>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</si>
  <si>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</si>
  <si>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</si>
  <si>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</si>
  <si>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</si>
  <si>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</si>
  <si>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</si>
  <si>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</si>
  <si>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</si>
  <si>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</si>
  <si>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</si>
  <si>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</si>
  <si>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</si>
  <si>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</si>
  <si>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</si>
  <si>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</si>
  <si>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</si>
  <si>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</si>
  <si>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</si>
  <si>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</si>
  <si>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</si>
  <si>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</si>
  <si>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</si>
  <si>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</si>
  <si>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</si>
  <si>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</si>
  <si>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</si>
  <si>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</si>
  <si>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</si>
  <si>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</si>
  <si>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</si>
  <si>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</si>
  <si>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</si>
  <si>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</si>
  <si>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</si>
  <si>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</si>
  <si>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</si>
  <si>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</si>
  <si>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</si>
  <si>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</si>
  <si>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</si>
  <si>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</si>
  <si>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</si>
  <si>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</si>
  <si>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</si>
  <si>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</si>
  <si>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</si>
  <si>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</si>
  <si>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</si>
  <si>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</si>
  <si>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</si>
  <si>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</si>
  <si>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</si>
  <si>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</si>
  <si>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</si>
  <si>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</si>
  <si>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삼환운수</t>
  </si>
  <si>
    <t>510</t>
  </si>
  <si>
    <t>532</t>
  </si>
  <si>
    <t>540</t>
  </si>
  <si>
    <t>566</t>
  </si>
  <si>
    <t>567</t>
  </si>
  <si>
    <t>순환56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</si>
  <si>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</si>
  <si>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</si>
  <si>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</si>
  <si>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</si>
  <si>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</si>
  <si>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</si>
  <si>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</si>
  <si>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</si>
  <si>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</si>
  <si>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</si>
  <si>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</si>
  <si>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</si>
  <si>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</si>
  <si>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</si>
  <si>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</si>
  <si>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</si>
  <si>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</si>
  <si>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</si>
  <si>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</si>
  <si>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</si>
  <si>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</si>
  <si>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</si>
  <si>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</si>
  <si>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</si>
  <si>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</si>
  <si>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</si>
  <si>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</si>
  <si>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</si>
  <si>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</si>
  <si>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</si>
  <si>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</si>
  <si>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</si>
  <si>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</si>
  <si>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</si>
  <si>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</si>
  <si>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</si>
  <si>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</si>
  <si>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</si>
  <si>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</si>
  <si>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</si>
  <si>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</si>
  <si>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</si>
  <si>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</si>
  <si>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</si>
  <si>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</si>
  <si>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</si>
  <si>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</si>
  <si>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</si>
  <si>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</si>
  <si>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</si>
  <si>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</si>
  <si>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</si>
  <si>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</si>
  <si>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</si>
  <si>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</si>
  <si>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</si>
  <si>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</si>
  <si>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</si>
  <si>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</si>
  <si>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</si>
  <si>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</si>
  <si>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</si>
  <si>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</si>
  <si>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</si>
  <si>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</si>
  <si>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</si>
  <si>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</si>
  <si>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</si>
  <si>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</si>
  <si>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</si>
  <si>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</si>
  <si>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중형</t>
  </si>
  <si>
    <t>삼환운수</t>
    <phoneticPr fontId="2" type="noConversion"/>
  </si>
  <si>
    <t>71바6213</t>
  </si>
  <si>
    <t>510510</t>
  </si>
  <si>
    <t>삼환운수510C1</t>
  </si>
  <si>
    <t>71바6451</t>
  </si>
  <si>
    <t>HD</t>
  </si>
  <si>
    <t>71바7107</t>
  </si>
  <si>
    <t>71바7108</t>
  </si>
  <si>
    <t>71바7111</t>
  </si>
  <si>
    <t>71바7116</t>
  </si>
  <si>
    <t>71바7117</t>
  </si>
  <si>
    <t>71바6201</t>
  </si>
  <si>
    <t>532532</t>
  </si>
  <si>
    <t>71바6202</t>
  </si>
  <si>
    <t>삼환운수532C2</t>
  </si>
  <si>
    <t>71바6203</t>
  </si>
  <si>
    <t>71바6204</t>
  </si>
  <si>
    <t>71바6205</t>
  </si>
  <si>
    <t>71바6206</t>
  </si>
  <si>
    <t>71바6207</t>
  </si>
  <si>
    <t>71바6208</t>
  </si>
  <si>
    <t>71바6209</t>
  </si>
  <si>
    <t>71바6214</t>
  </si>
  <si>
    <t>71바6216</t>
  </si>
  <si>
    <t>71바6217</t>
  </si>
  <si>
    <t>71바6218</t>
  </si>
  <si>
    <t>삼환운수532C1</t>
  </si>
  <si>
    <t>71바6219</t>
  </si>
  <si>
    <t>71바6221</t>
  </si>
  <si>
    <t>71바6222</t>
  </si>
  <si>
    <t>71바6452</t>
  </si>
  <si>
    <t>540540</t>
  </si>
  <si>
    <t>71바6453</t>
  </si>
  <si>
    <t>71바6454</t>
  </si>
  <si>
    <t>71바6456</t>
  </si>
  <si>
    <t>71바6458</t>
  </si>
  <si>
    <t>71바6461</t>
  </si>
  <si>
    <t>71바6462</t>
  </si>
  <si>
    <t>72바1511</t>
  </si>
  <si>
    <t>566566</t>
  </si>
  <si>
    <t>72바1512</t>
  </si>
  <si>
    <t>72바1517</t>
  </si>
  <si>
    <t>72바1520</t>
  </si>
  <si>
    <t>삼환운수566A1</t>
  </si>
  <si>
    <t>71바6459</t>
  </si>
  <si>
    <t>WC</t>
  </si>
  <si>
    <t>72바1513</t>
  </si>
  <si>
    <t>72바1514</t>
  </si>
  <si>
    <t>72바1515</t>
  </si>
  <si>
    <t>72바1516</t>
  </si>
  <si>
    <t>72바1519</t>
  </si>
  <si>
    <t>71바6210</t>
  </si>
  <si>
    <t>71바6212</t>
  </si>
  <si>
    <t>71바6220</t>
  </si>
  <si>
    <t>71바7110</t>
  </si>
  <si>
    <t>강금백</t>
  </si>
  <si>
    <t>5155841</t>
  </si>
  <si>
    <t>김경수</t>
  </si>
  <si>
    <t>5155550</t>
  </si>
  <si>
    <t>김동국</t>
  </si>
  <si>
    <t>5151771</t>
  </si>
  <si>
    <t>김병경</t>
  </si>
  <si>
    <t>515377</t>
  </si>
  <si>
    <t>김상겸</t>
  </si>
  <si>
    <t>5157559</t>
  </si>
  <si>
    <t>김상기</t>
  </si>
  <si>
    <t>5154510</t>
  </si>
  <si>
    <t>김선원</t>
  </si>
  <si>
    <t>5156517</t>
  </si>
  <si>
    <t>김성오</t>
  </si>
  <si>
    <t>5152003</t>
  </si>
  <si>
    <t>김송환</t>
  </si>
  <si>
    <t>5151182</t>
  </si>
  <si>
    <t>김영수</t>
  </si>
  <si>
    <t>5156670</t>
  </si>
  <si>
    <t>김영호</t>
  </si>
  <si>
    <t>5151078</t>
  </si>
  <si>
    <t>김욱배</t>
  </si>
  <si>
    <t>5154215</t>
  </si>
  <si>
    <t>김은숙</t>
  </si>
  <si>
    <t>5154499</t>
  </si>
  <si>
    <t>김인권</t>
  </si>
  <si>
    <t>5153107</t>
  </si>
  <si>
    <t>김정태</t>
  </si>
  <si>
    <t>5158701</t>
  </si>
  <si>
    <t>김태희</t>
  </si>
  <si>
    <t>5157123</t>
  </si>
  <si>
    <t>민동인</t>
  </si>
  <si>
    <t>5152861</t>
  </si>
  <si>
    <t>박선영</t>
  </si>
  <si>
    <t>5159810</t>
  </si>
  <si>
    <t>박찬일</t>
  </si>
  <si>
    <t>5154916</t>
  </si>
  <si>
    <t>박창성</t>
  </si>
  <si>
    <t>5159292</t>
  </si>
  <si>
    <t>박홍선</t>
  </si>
  <si>
    <t>5155611</t>
  </si>
  <si>
    <t>변상희</t>
  </si>
  <si>
    <t>5155319</t>
  </si>
  <si>
    <t>서강익</t>
  </si>
  <si>
    <t>5154780</t>
  </si>
  <si>
    <t>서도원</t>
  </si>
  <si>
    <t>5157449</t>
  </si>
  <si>
    <t>서영윤</t>
  </si>
  <si>
    <t>5158523</t>
  </si>
  <si>
    <t>서정룡</t>
  </si>
  <si>
    <t>5152076</t>
  </si>
  <si>
    <t>성진천</t>
  </si>
  <si>
    <t>5151213</t>
  </si>
  <si>
    <t>손흥승</t>
  </si>
  <si>
    <t>5154540</t>
  </si>
  <si>
    <t>송성일</t>
  </si>
  <si>
    <t>5155481</t>
  </si>
  <si>
    <t>신현수</t>
  </si>
  <si>
    <t>5152779</t>
  </si>
  <si>
    <t>심언삼</t>
  </si>
  <si>
    <t>5151869</t>
  </si>
  <si>
    <t>심영수</t>
  </si>
  <si>
    <t>5158167</t>
  </si>
  <si>
    <t>안경원</t>
  </si>
  <si>
    <t>5152368</t>
  </si>
  <si>
    <t>안대성</t>
  </si>
  <si>
    <t>5151912</t>
  </si>
  <si>
    <t>안명환</t>
  </si>
  <si>
    <t>5155526</t>
  </si>
  <si>
    <t>안선회</t>
  </si>
  <si>
    <t>5152548</t>
  </si>
  <si>
    <t>오민환</t>
  </si>
  <si>
    <t>5158111</t>
  </si>
  <si>
    <t>오인석</t>
  </si>
  <si>
    <t>5153557</t>
  </si>
  <si>
    <t>오주용</t>
  </si>
  <si>
    <t>5158018</t>
  </si>
  <si>
    <t>원종연</t>
  </si>
  <si>
    <t>5151918</t>
  </si>
  <si>
    <t>유제훈</t>
  </si>
  <si>
    <t>515751</t>
  </si>
  <si>
    <t>유준식</t>
  </si>
  <si>
    <t>5151590</t>
  </si>
  <si>
    <t>유해득</t>
  </si>
  <si>
    <t>5155915</t>
  </si>
  <si>
    <t>윤송환</t>
  </si>
  <si>
    <t>515332</t>
  </si>
  <si>
    <t>윤정섭</t>
  </si>
  <si>
    <t>5158421</t>
  </si>
  <si>
    <t>이강식</t>
  </si>
  <si>
    <t>5157742</t>
  </si>
  <si>
    <t>이강철</t>
  </si>
  <si>
    <t>5153302</t>
  </si>
  <si>
    <t>이배근</t>
  </si>
  <si>
    <t>5151632</t>
  </si>
  <si>
    <t>이범석</t>
  </si>
  <si>
    <t>5152820</t>
  </si>
  <si>
    <t>이상구</t>
  </si>
  <si>
    <t>515540</t>
  </si>
  <si>
    <t>이상봉</t>
  </si>
  <si>
    <t>515965</t>
  </si>
  <si>
    <t>이상천</t>
  </si>
  <si>
    <t>5154232</t>
  </si>
  <si>
    <t>이선교</t>
  </si>
  <si>
    <t>5158282</t>
  </si>
  <si>
    <t>이선우</t>
  </si>
  <si>
    <t>5156120</t>
  </si>
  <si>
    <t>이영자</t>
  </si>
  <si>
    <t>5152915</t>
  </si>
  <si>
    <t>이우찬</t>
  </si>
  <si>
    <t>5155901</t>
  </si>
  <si>
    <t>이인형</t>
  </si>
  <si>
    <t>515590</t>
  </si>
  <si>
    <t>이재은</t>
  </si>
  <si>
    <t>5155342</t>
  </si>
  <si>
    <t>이춘우</t>
  </si>
  <si>
    <t>5159962</t>
  </si>
  <si>
    <t>임기철</t>
  </si>
  <si>
    <t>515658</t>
  </si>
  <si>
    <t>임봉수</t>
  </si>
  <si>
    <t>5158131</t>
  </si>
  <si>
    <t>임상렬</t>
  </si>
  <si>
    <t>5159145</t>
  </si>
  <si>
    <t>임진칠</t>
  </si>
  <si>
    <t>5151714</t>
  </si>
  <si>
    <t>임현정</t>
  </si>
  <si>
    <t>5156115</t>
  </si>
  <si>
    <t>장명철</t>
  </si>
  <si>
    <t>5158998</t>
  </si>
  <si>
    <t>장성녀</t>
  </si>
  <si>
    <t>5153847</t>
  </si>
  <si>
    <t>장순만</t>
  </si>
  <si>
    <t>5159150</t>
  </si>
  <si>
    <t>전장희</t>
  </si>
  <si>
    <t>5153371</t>
  </si>
  <si>
    <t>전창의</t>
  </si>
  <si>
    <t>5152777</t>
  </si>
  <si>
    <t>정훈석</t>
  </si>
  <si>
    <t>5154011</t>
  </si>
  <si>
    <t>조열성</t>
  </si>
  <si>
    <t>5153613</t>
  </si>
  <si>
    <t>조햇님</t>
  </si>
  <si>
    <t>5155017</t>
  </si>
  <si>
    <t>차호섭</t>
  </si>
  <si>
    <t>5155610</t>
  </si>
  <si>
    <t>채희석</t>
  </si>
  <si>
    <t>5155419</t>
  </si>
  <si>
    <t>천상일</t>
  </si>
  <si>
    <t>5151031</t>
  </si>
  <si>
    <t>최영만</t>
  </si>
  <si>
    <t>5155246</t>
  </si>
  <si>
    <t>최영묵</t>
  </si>
  <si>
    <t>5157692</t>
  </si>
  <si>
    <t>최현종</t>
  </si>
  <si>
    <t>5152554</t>
  </si>
  <si>
    <t>한경희</t>
  </si>
  <si>
    <t>5155269</t>
  </si>
  <si>
    <t>한만희</t>
  </si>
  <si>
    <t>5157913</t>
  </si>
  <si>
    <t>황은식</t>
  </si>
  <si>
    <t>5156883</t>
  </si>
  <si>
    <t>황익주</t>
  </si>
  <si>
    <t>5159501</t>
  </si>
  <si>
    <t>황정찬</t>
  </si>
  <si>
    <t>5154801</t>
  </si>
  <si>
    <t>황현용</t>
  </si>
  <si>
    <t>5156737</t>
  </si>
  <si>
    <t>삼환운수510D1</t>
  </si>
  <si>
    <t>삼환운수532D1</t>
  </si>
  <si>
    <t>김선호</t>
  </si>
  <si>
    <t>5154945</t>
  </si>
  <si>
    <t>신영진</t>
  </si>
  <si>
    <t>5153648</t>
  </si>
  <si>
    <t>이우철</t>
  </si>
  <si>
    <t>5159026</t>
  </si>
  <si>
    <t>장호</t>
  </si>
  <si>
    <t>515505</t>
  </si>
  <si>
    <t>삼환운수532D2</t>
  </si>
  <si>
    <t>삼환운수532이상1</t>
  </si>
  <si>
    <t>여운구</t>
  </si>
  <si>
    <t>5155828</t>
  </si>
  <si>
    <t>우영식</t>
  </si>
  <si>
    <t>5153077</t>
  </si>
  <si>
    <t>삼환운수510D2</t>
  </si>
  <si>
    <t>삼환운수510D3</t>
  </si>
  <si>
    <t>삼환운수532C5</t>
  </si>
  <si>
    <t>삼환운수532C6</t>
  </si>
  <si>
    <t>삼환운수532F1</t>
  </si>
  <si>
    <t>삼환운수532C3</t>
  </si>
  <si>
    <t>삼환운수532C7</t>
  </si>
  <si>
    <t>삼환운수532F4</t>
  </si>
  <si>
    <t>삼환운수532C4</t>
  </si>
  <si>
    <t>삼환운수532F3</t>
  </si>
  <si>
    <t>삼환운수566B1</t>
  </si>
  <si>
    <t>삼환운수566B2</t>
  </si>
  <si>
    <t>김영선</t>
  </si>
  <si>
    <t>5154530</t>
  </si>
  <si>
    <t>김종석</t>
  </si>
  <si>
    <t>5153744</t>
  </si>
  <si>
    <t>김진배</t>
  </si>
  <si>
    <t>5159631</t>
  </si>
  <si>
    <t>유만근</t>
  </si>
  <si>
    <t>5152240</t>
  </si>
  <si>
    <t>최종문</t>
  </si>
  <si>
    <t>5154073</t>
  </si>
  <si>
    <t>급행99급행99</t>
  </si>
  <si>
    <t>삼환교통급행99D1</t>
  </si>
  <si>
    <t>▽</t>
  </si>
  <si>
    <t>삼환교통급행99D4</t>
  </si>
  <si>
    <t>=</t>
  </si>
  <si>
    <t>삼환교통급행99D2</t>
  </si>
  <si>
    <t>삼환교통급행99F1</t>
  </si>
  <si>
    <t>삼환교통급행99C2</t>
  </si>
  <si>
    <t>삼환교통급행99D3</t>
  </si>
  <si>
    <t>삼환교통급행99C1</t>
  </si>
  <si>
    <t>예비예비</t>
  </si>
  <si>
    <t>삼환교통예비F5</t>
  </si>
  <si>
    <t>삼환교통예비D10</t>
  </si>
  <si>
    <t>삼환교통예비F7</t>
  </si>
  <si>
    <t>삼환교통예비F2</t>
  </si>
  <si>
    <t>삼환운수510C2</t>
  </si>
  <si>
    <t>삼환운수510A1</t>
  </si>
  <si>
    <t>삼환운수510D4</t>
  </si>
  <si>
    <t>삼환운수532D4</t>
  </si>
  <si>
    <t>삼환운수532D3</t>
  </si>
  <si>
    <t>삼환운수540A2</t>
  </si>
  <si>
    <t>삼환운수540A3</t>
  </si>
  <si>
    <t>삼환운수540A4</t>
  </si>
  <si>
    <t>삼환운수540A1</t>
  </si>
  <si>
    <t>삼환운수540B2</t>
  </si>
  <si>
    <t>삼환운수540B1</t>
  </si>
  <si>
    <t>삼환운수540S1</t>
  </si>
  <si>
    <t>5155841379.266</t>
  </si>
  <si>
    <t>5155550485.34</t>
  </si>
  <si>
    <t>51517711507.729</t>
  </si>
  <si>
    <t>5153771395.255</t>
  </si>
  <si>
    <t>5157559559.311</t>
  </si>
  <si>
    <t>51545101682.783</t>
  </si>
  <si>
    <t>51565172017.68</t>
  </si>
  <si>
    <t>51549451898.504</t>
  </si>
  <si>
    <t>51520031959.437</t>
  </si>
  <si>
    <t>51511821218.98</t>
  </si>
  <si>
    <t>5154530943.531</t>
  </si>
  <si>
    <t>51566701788.91</t>
  </si>
  <si>
    <t>5151078440.292</t>
  </si>
  <si>
    <t>51542151567.774</t>
  </si>
  <si>
    <t>51544991428.599</t>
  </si>
  <si>
    <t>51531072041.025</t>
  </si>
  <si>
    <t>51587011651.159</t>
  </si>
  <si>
    <t>5153744429.47</t>
  </si>
  <si>
    <t>51596312994.114</t>
  </si>
  <si>
    <t>51571231926.654</t>
  </si>
  <si>
    <t>김학선</t>
  </si>
  <si>
    <t>5153901</t>
  </si>
  <si>
    <t>51539011200.737</t>
  </si>
  <si>
    <t>51528611365.286</t>
  </si>
  <si>
    <t>51598101891.504</t>
  </si>
  <si>
    <t>51549161540.394</t>
  </si>
  <si>
    <t>51592921915.11</t>
  </si>
  <si>
    <t>51556112042.061</t>
  </si>
  <si>
    <t>5155319427.846</t>
  </si>
  <si>
    <t>51547802200.988</t>
  </si>
  <si>
    <t>51574491488.012</t>
  </si>
  <si>
    <t>51585231636.041</t>
  </si>
  <si>
    <t>51520761824.514</t>
  </si>
  <si>
    <t>51512131645.18</t>
  </si>
  <si>
    <t>51545402342.693</t>
  </si>
  <si>
    <t>5155481747.376</t>
  </si>
  <si>
    <t>5153648486.628</t>
  </si>
  <si>
    <t>51527791675.543</t>
  </si>
  <si>
    <t>5151869434.297</t>
  </si>
  <si>
    <t>51581671232.7</t>
  </si>
  <si>
    <t>51523681886.875</t>
  </si>
  <si>
    <t>5151912849.097</t>
  </si>
  <si>
    <t>5155526930.337</t>
  </si>
  <si>
    <t>51525481102.059</t>
  </si>
  <si>
    <t>5155828459.048</t>
  </si>
  <si>
    <t>51581111913.982</t>
  </si>
  <si>
    <t>51535571610.035</t>
  </si>
  <si>
    <t>51580181050.539</t>
  </si>
  <si>
    <t>51530771379.055</t>
  </si>
  <si>
    <t>51519181591.296</t>
  </si>
  <si>
    <t>5152240337.494</t>
  </si>
  <si>
    <t>515751358.659</t>
  </si>
  <si>
    <t>51515901623.139</t>
  </si>
  <si>
    <t>51559151315.206</t>
  </si>
  <si>
    <t>5153321260.153</t>
  </si>
  <si>
    <t>윤수영</t>
  </si>
  <si>
    <t>5152640</t>
  </si>
  <si>
    <t>5152640568.571</t>
  </si>
  <si>
    <t>51584211665.974</t>
  </si>
  <si>
    <t>51577421205.642</t>
  </si>
  <si>
    <t>51533021460.479</t>
  </si>
  <si>
    <t>5151632664.636</t>
  </si>
  <si>
    <t>51528202051.136</t>
  </si>
  <si>
    <t>5155401520.99</t>
  </si>
  <si>
    <t>5159651824.47</t>
  </si>
  <si>
    <t>5154232807.466</t>
  </si>
  <si>
    <t>51582822000.124</t>
  </si>
  <si>
    <t>51561201652.027</t>
  </si>
  <si>
    <t>51529151552.426</t>
  </si>
  <si>
    <t>51559011968.528</t>
  </si>
  <si>
    <t>51590261714.737</t>
  </si>
  <si>
    <t>5155901743.295</t>
  </si>
  <si>
    <t>51553421044.692</t>
  </si>
  <si>
    <t>51599622396.625</t>
  </si>
  <si>
    <t>515658316.194</t>
  </si>
  <si>
    <t>51581311571.921</t>
  </si>
  <si>
    <t>51591451563.321</t>
  </si>
  <si>
    <t>51517141844.258</t>
  </si>
  <si>
    <t>5156115921.233</t>
  </si>
  <si>
    <t>5158998515.423</t>
  </si>
  <si>
    <t>51538471820.099</t>
  </si>
  <si>
    <t>51591501976.891</t>
  </si>
  <si>
    <t>5155051913.077</t>
  </si>
  <si>
    <t>5153371196.89</t>
  </si>
  <si>
    <t>5152777808.256</t>
  </si>
  <si>
    <t>51540111980.308</t>
  </si>
  <si>
    <t>51536132537.751</t>
  </si>
  <si>
    <t>5155017501.652</t>
  </si>
  <si>
    <t>51556101995.304</t>
  </si>
  <si>
    <t>5155419455.942</t>
  </si>
  <si>
    <t>51510311310.499</t>
  </si>
  <si>
    <t>5155246417.047</t>
  </si>
  <si>
    <t>5157692673.077</t>
  </si>
  <si>
    <t>5154073350.246</t>
  </si>
  <si>
    <t>5152554586.706</t>
  </si>
  <si>
    <t>5155269328.865</t>
  </si>
  <si>
    <t>51579131932.046</t>
  </si>
  <si>
    <t>51568831744.386</t>
  </si>
  <si>
    <t>5159501340.565</t>
  </si>
  <si>
    <t>51548011784.668</t>
  </si>
  <si>
    <t>51567371298.197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</si>
  <si>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</si>
  <si>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</si>
  <si>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</si>
  <si>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</si>
  <si>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</si>
  <si>
    <t>14%(1명)</t>
  </si>
  <si>
    <t>0%(0명)</t>
  </si>
  <si>
    <t>17%(1명)</t>
  </si>
  <si>
    <t>57%(4명)</t>
  </si>
  <si>
    <t>75%(3명)</t>
  </si>
  <si>
    <t>25%(1명)</t>
  </si>
  <si>
    <t>67%(4명)</t>
  </si>
  <si>
    <t>50%(2명)</t>
  </si>
  <si>
    <t>19%(3명)</t>
  </si>
  <si>
    <t>29%(2명)</t>
  </si>
  <si>
    <t>31%(5명)</t>
  </si>
  <si>
    <t>44%(7명)</t>
  </si>
  <si>
    <t>5%(5명)</t>
  </si>
  <si>
    <t>28%(27명)</t>
  </si>
  <si>
    <t>15%(15명)</t>
  </si>
  <si>
    <t>26%(24명)</t>
  </si>
  <si>
    <t>21%(21명)</t>
  </si>
  <si>
    <t>개선율(유카전)</t>
  </si>
  <si>
    <t>10위/(32개사)</t>
  </si>
  <si>
    <t>분석기간: 24.07.01-24.07.30</t>
  </si>
  <si>
    <t>24'07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</si>
</sst>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0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8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6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194" fontId="41" fillId="9" borderId="27" xfId="0" applyNumberFormat="1" applyFont="1" applyFill="1" applyBorder="1" applyAlignment="1">
      <alignment horizontal="center" vertical="center"/>
    </xf>
    <xf numFmtId="195" fontId="41" fillId="9" borderId="22" xfId="0" applyNumberFormat="1" applyFont="1" applyFill="1" applyBorder="1" applyAlignment="1">
      <alignment horizontal="center" vertical="center"/>
    </xf>
    <xf numFmtId="9" fontId="79" fillId="0" borderId="24" xfId="2" applyFont="1" applyBorder="1" applyAlignment="1">
      <alignment horizontal="center" vertical="center"/>
    </xf>
    <xf numFmtId="0" fontId="78" fillId="9" borderId="22" xfId="0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41" fontId="29" fillId="0" borderId="0" xfId="1" applyFont="1" applyFill="1" applyBorder="1">
      <alignment vertical="center"/>
    </xf>
    <xf numFmtId="189" fontId="29" fillId="0" borderId="0" xfId="2" applyNumberFormat="1" applyFont="1">
      <alignment vertical="center"/>
    </xf>
    <xf numFmtId="9" fontId="29" fillId="0" borderId="0" xfId="0" applyNumberFormat="1" applyFont="1" applyAlignment="1">
      <alignment horizontal="left"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4" fillId="16" borderId="0" xfId="562" applyNumberFormat="1" applyFont="1" applyFill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8" fontId="53" fillId="10" borderId="50" xfId="2" applyNumberFormat="1" applyFont="1" applyFill="1" applyBorder="1" applyAlignment="1">
      <alignment horizontal="center" vertical="center"/>
    </xf>
    <xf numFmtId="188" fontId="53" fillId="10" borderId="51" xfId="2" applyNumberFormat="1" applyFont="1" applyFill="1" applyBorder="1" applyAlignment="1">
      <alignment horizontal="center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70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A56-4F04-BF54-6657119E8830}"/>
              </c:ext>
            </c:extLst>
          </c:dPt>
          <c:dPt>
            <c:idx val="6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1565-4C92-8225-9FDCBD65E5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2.1215573252044813</c:v>
                </c:pt>
                <c:pt idx="1">
                  <c:v>2.5574394290743059</c:v>
                </c:pt>
                <c:pt idx="2">
                  <c:v>2.6095475378578605</c:v>
                </c:pt>
                <c:pt idx="3">
                  <c:v>2.5911195452113063</c:v>
                </c:pt>
                <c:pt idx="4">
                  <c:v>2.5425904623832989</c:v>
                </c:pt>
                <c:pt idx="5">
                  <c:v>2.27</c:v>
                </c:pt>
                <c:pt idx="6">
                  <c:v>2.27712020851828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5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5.1020408163265307E-2</c:v>
                </c:pt>
                <c:pt idx="1">
                  <c:v>5.1020408163265307E-2</c:v>
                </c:pt>
                <c:pt idx="2">
                  <c:v>0.27551020408163263</c:v>
                </c:pt>
                <c:pt idx="3">
                  <c:v>0.15306122448979592</c:v>
                </c:pt>
                <c:pt idx="4">
                  <c:v>0.25510204081632654</c:v>
                </c:pt>
                <c:pt idx="5">
                  <c:v>0.21428571428571427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540 </c:v>
                </c:pt>
                <c:pt idx="1">
                  <c:v> 566 </c:v>
                </c:pt>
                <c:pt idx="2">
                  <c:v> 567 </c:v>
                </c:pt>
                <c:pt idx="3">
                  <c:v> 순환56 </c:v>
                </c:pt>
                <c:pt idx="4">
                  <c:v> 510 </c:v>
                </c:pt>
                <c:pt idx="5">
                  <c:v> 532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0.5714285714285714</c:v>
                </c:pt>
                <c:pt idx="5">
                  <c:v>0.4375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540 </c:v>
                </c:pt>
                <c:pt idx="1">
                  <c:v> 566 </c:v>
                </c:pt>
                <c:pt idx="2">
                  <c:v> 567 </c:v>
                </c:pt>
                <c:pt idx="3">
                  <c:v> 순환56 </c:v>
                </c:pt>
                <c:pt idx="4">
                  <c:v> 510 </c:v>
                </c:pt>
                <c:pt idx="5">
                  <c:v> 532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  <c:pt idx="3">
                  <c:v>0.5</c:v>
                </c:pt>
                <c:pt idx="4">
                  <c:v>0.2857142857142857</c:v>
                </c:pt>
                <c:pt idx="5">
                  <c:v>0.3125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540 </c:v>
                </c:pt>
                <c:pt idx="1">
                  <c:v> 566 </c:v>
                </c:pt>
                <c:pt idx="2">
                  <c:v> 567 </c:v>
                </c:pt>
                <c:pt idx="3">
                  <c:v> 순환56 </c:v>
                </c:pt>
                <c:pt idx="4">
                  <c:v> 510 </c:v>
                </c:pt>
                <c:pt idx="5">
                  <c:v> 532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0.14285714285714285</c:v>
                </c:pt>
                <c:pt idx="1">
                  <c:v>0.25</c:v>
                </c:pt>
                <c:pt idx="2">
                  <c:v>0.66666666666666663</c:v>
                </c:pt>
                <c:pt idx="3">
                  <c:v>0.5</c:v>
                </c:pt>
                <c:pt idx="4">
                  <c:v>0</c:v>
                </c:pt>
                <c:pt idx="5">
                  <c:v>0.1875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540 </c:v>
                </c:pt>
                <c:pt idx="1">
                  <c:v> 566 </c:v>
                </c:pt>
                <c:pt idx="2">
                  <c:v> 567 </c:v>
                </c:pt>
                <c:pt idx="3">
                  <c:v> 순환56 </c:v>
                </c:pt>
                <c:pt idx="4">
                  <c:v> 510 </c:v>
                </c:pt>
                <c:pt idx="5">
                  <c:v> 532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0.5714285714285714</c:v>
                </c:pt>
                <c:pt idx="1">
                  <c:v>0.75</c:v>
                </c:pt>
                <c:pt idx="2">
                  <c:v>0</c:v>
                </c:pt>
                <c:pt idx="3">
                  <c:v>0</c:v>
                </c:pt>
                <c:pt idx="4">
                  <c:v>0.14285714285714285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540 </c:v>
                </c:pt>
                <c:pt idx="1">
                  <c:v> 566 </c:v>
                </c:pt>
                <c:pt idx="2">
                  <c:v> 567 </c:v>
                </c:pt>
                <c:pt idx="3">
                  <c:v> 순환56 </c:v>
                </c:pt>
                <c:pt idx="4">
                  <c:v> 510 </c:v>
                </c:pt>
                <c:pt idx="5">
                  <c:v> 532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0.14285714285714285</c:v>
                </c:pt>
                <c:pt idx="1">
                  <c:v>0</c:v>
                </c:pt>
                <c:pt idx="2">
                  <c:v>0.16666666666666666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540 </c:v>
                </c:pt>
                <c:pt idx="1">
                  <c:v> 566 </c:v>
                </c:pt>
                <c:pt idx="2">
                  <c:v> 567 </c:v>
                </c:pt>
                <c:pt idx="3">
                  <c:v> 순환56 </c:v>
                </c:pt>
                <c:pt idx="4">
                  <c:v> 510 </c:v>
                </c:pt>
                <c:pt idx="5">
                  <c:v> 532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0.14285714285714285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6"/>
                <c:pt idx="0">
                  <c:v> 540 </c:v>
                </c:pt>
                <c:pt idx="1">
                  <c:v> 566 </c:v>
                </c:pt>
                <c:pt idx="2">
                  <c:v> 567 </c:v>
                </c:pt>
                <c:pt idx="3">
                  <c:v> 순환56 </c:v>
                </c:pt>
                <c:pt idx="4">
                  <c:v> 510 </c:v>
                </c:pt>
                <c:pt idx="5">
                  <c:v> 532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19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795618</xdr:colOff>
      <xdr:row>8</xdr:row>
      <xdr:rowOff>683559</xdr:rowOff>
    </xdr:from>
    <xdr:to>
      <xdr:col>2</xdr:col>
      <xdr:colOff>291354</xdr:colOff>
      <xdr:row>16</xdr:row>
      <xdr:rowOff>89648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96471" y="2868706"/>
          <a:ext cx="425824" cy="23196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212910</xdr:colOff>
      <xdr:row>11</xdr:row>
      <xdr:rowOff>78441</xdr:rowOff>
    </xdr:from>
    <xdr:to>
      <xdr:col>2</xdr:col>
      <xdr:colOff>313767</xdr:colOff>
      <xdr:row>12</xdr:row>
      <xdr:rowOff>268942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13763" y="372035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257735</xdr:colOff>
      <xdr:row>7</xdr:row>
      <xdr:rowOff>44823</xdr:rowOff>
    </xdr:from>
    <xdr:to>
      <xdr:col>3</xdr:col>
      <xdr:colOff>168091</xdr:colOff>
      <xdr:row>8</xdr:row>
      <xdr:rowOff>392206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288676" y="2095499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515472</xdr:colOff>
      <xdr:row>8</xdr:row>
      <xdr:rowOff>168088</xdr:rowOff>
    </xdr:from>
    <xdr:to>
      <xdr:col>3</xdr:col>
      <xdr:colOff>112060</xdr:colOff>
      <xdr:row>8</xdr:row>
      <xdr:rowOff>392206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1546413" y="2353235"/>
          <a:ext cx="470647" cy="2241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432547</xdr:colOff>
      <xdr:row>8</xdr:row>
      <xdr:rowOff>186019</xdr:rowOff>
    </xdr:from>
    <xdr:to>
      <xdr:col>3</xdr:col>
      <xdr:colOff>818029</xdr:colOff>
      <xdr:row>8</xdr:row>
      <xdr:rowOff>302559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>
          <a:off x="2337547" y="2371166"/>
          <a:ext cx="385482" cy="11654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96369</xdr:colOff>
      <xdr:row>6</xdr:row>
      <xdr:rowOff>197223</xdr:rowOff>
    </xdr:from>
    <xdr:to>
      <xdr:col>4</xdr:col>
      <xdr:colOff>253255</xdr:colOff>
      <xdr:row>8</xdr:row>
      <xdr:rowOff>331695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2001369" y="203498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47065</xdr:colOff>
      <xdr:row>8</xdr:row>
      <xdr:rowOff>24653</xdr:rowOff>
    </xdr:from>
    <xdr:to>
      <xdr:col>5</xdr:col>
      <xdr:colOff>203951</xdr:colOff>
      <xdr:row>8</xdr:row>
      <xdr:rowOff>506507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84B3D0C-EB81-40C3-9794-C58615850B21}"/>
            </a:ext>
          </a:extLst>
        </xdr:cNvPr>
        <xdr:cNvSpPr txBox="1"/>
      </xdr:nvSpPr>
      <xdr:spPr>
        <a:xfrm>
          <a:off x="2826124" y="220980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224118</xdr:colOff>
      <xdr:row>8</xdr:row>
      <xdr:rowOff>302559</xdr:rowOff>
    </xdr:from>
    <xdr:to>
      <xdr:col>4</xdr:col>
      <xdr:colOff>683560</xdr:colOff>
      <xdr:row>8</xdr:row>
      <xdr:rowOff>526677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3003177" y="2487706"/>
          <a:ext cx="459442" cy="2241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871816</xdr:colOff>
      <xdr:row>9</xdr:row>
      <xdr:rowOff>98611</xdr:rowOff>
    </xdr:from>
    <xdr:to>
      <xdr:col>6</xdr:col>
      <xdr:colOff>154644</xdr:colOff>
      <xdr:row>10</xdr:row>
      <xdr:rowOff>289112</xdr:rowOff>
    </xdr:to>
    <xdr:sp macro="" textlink="$K$16">
      <xdr:nvSpPr>
        <xdr:cNvPr id="16" name="TextBox 15">
          <a:extLst>
            <a:ext uri="{FF2B5EF4-FFF2-40B4-BE49-F238E27FC236}">
              <a16:creationId xmlns:a16="http://schemas.microsoft.com/office/drawing/2014/main" id="{306DEA7B-F5D1-46FE-8226-1A6E79F17C48}"/>
            </a:ext>
          </a:extLst>
        </xdr:cNvPr>
        <xdr:cNvSpPr txBox="1"/>
      </xdr:nvSpPr>
      <xdr:spPr>
        <a:xfrm>
          <a:off x="3650875" y="315781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DDC2458-3F91-492C-AE2A-167B024F664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-10.7%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17928</xdr:colOff>
      <xdr:row>8</xdr:row>
      <xdr:rowOff>723899</xdr:rowOff>
    </xdr:from>
    <xdr:to>
      <xdr:col>5</xdr:col>
      <xdr:colOff>459441</xdr:colOff>
      <xdr:row>13</xdr:row>
      <xdr:rowOff>112058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D22800F4-AC12-43A2-9456-EA8CACBED718}"/>
            </a:ext>
          </a:extLst>
        </xdr:cNvPr>
        <xdr:cNvCxnSpPr/>
      </xdr:nvCxnSpPr>
      <xdr:spPr>
        <a:xfrm>
          <a:off x="3671046" y="2909046"/>
          <a:ext cx="441513" cy="14276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575980</xdr:colOff>
      <xdr:row>13</xdr:row>
      <xdr:rowOff>273422</xdr:rowOff>
    </xdr:from>
    <xdr:to>
      <xdr:col>6</xdr:col>
      <xdr:colOff>732867</xdr:colOff>
      <xdr:row>15</xdr:row>
      <xdr:rowOff>172570</xdr:rowOff>
    </xdr:to>
    <xdr:sp macro="" textlink="$K$17">
      <xdr:nvSpPr>
        <xdr:cNvPr id="12" name="TextBox 11">
          <a:extLst>
            <a:ext uri="{FF2B5EF4-FFF2-40B4-BE49-F238E27FC236}">
              <a16:creationId xmlns:a16="http://schemas.microsoft.com/office/drawing/2014/main" id="{702F749B-BE82-4EB7-A255-D3603FFCD146}"/>
            </a:ext>
          </a:extLst>
        </xdr:cNvPr>
        <xdr:cNvSpPr txBox="1"/>
      </xdr:nvSpPr>
      <xdr:spPr>
        <a:xfrm>
          <a:off x="4229098" y="449804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3C558D3-2D40-437E-90D9-B8EB9C9A08E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685798</xdr:colOff>
      <xdr:row>13</xdr:row>
      <xdr:rowOff>179294</xdr:rowOff>
    </xdr:from>
    <xdr:to>
      <xdr:col>6</xdr:col>
      <xdr:colOff>145677</xdr:colOff>
      <xdr:row>13</xdr:row>
      <xdr:rowOff>237563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2B607FD7-BDE2-496C-839B-4879513ED684}"/>
            </a:ext>
          </a:extLst>
        </xdr:cNvPr>
        <xdr:cNvCxnSpPr/>
      </xdr:nvCxnSpPr>
      <xdr:spPr>
        <a:xfrm flipV="1">
          <a:off x="4338916" y="4403912"/>
          <a:ext cx="333937" cy="5826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112</v>
      </c>
      <c r="C2" s="57"/>
      <c r="D2" s="57"/>
      <c r="E2" s="57"/>
      <c r="F2" s="57"/>
      <c r="G2" s="57"/>
      <c r="H2" s="57"/>
      <c r="I2" s="57"/>
      <c r="J2" s="57"/>
      <c r="K2" s="65" t="s">
        <v>611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114</v>
      </c>
      <c r="C4" s="281" t="s">
        <v>38</v>
      </c>
      <c r="D4" s="281"/>
      <c r="E4" s="62" t="s">
        <v>113</v>
      </c>
      <c r="F4" s="62" t="s">
        <v>64</v>
      </c>
      <c r="G4" s="94" t="s">
        <v>116</v>
      </c>
      <c r="H4" s="38"/>
      <c r="I4" s="38"/>
      <c r="J4" s="98" t="s">
        <v>35</v>
      </c>
      <c r="K4" s="98" t="s">
        <v>36</v>
      </c>
    </row>
    <row r="5" spans="1:28" ht="48.75" customHeight="1">
      <c r="B5" s="64" t="s">
        <v>612</v>
      </c>
      <c r="C5" s="282" t="s">
        <v>198</v>
      </c>
      <c r="D5" s="282"/>
      <c r="E5" s="63">
        <v>6</v>
      </c>
      <c r="F5" s="64">
        <v>49</v>
      </c>
      <c r="G5" s="95" t="s">
        <v>67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47"/>
    </row>
    <row r="7" spans="1:28" ht="16.5" customHeight="1">
      <c r="B7" s="52" t="s">
        <v>131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0"/>
      <c r="P9" s="280"/>
    </row>
    <row r="10" spans="1:28" ht="23.25" customHeight="1" thickBot="1">
      <c r="G10" s="6"/>
      <c r="H10" s="205" t="s">
        <v>91</v>
      </c>
      <c r="I10" s="206" t="s">
        <v>92</v>
      </c>
      <c r="J10" s="207" t="str">
        <f>C5</f>
        <v>삼환운수</v>
      </c>
      <c r="K10" s="208" t="s">
        <v>93</v>
      </c>
      <c r="X10" s="247"/>
      <c r="Z10" s="39"/>
      <c r="AA10" s="39"/>
      <c r="AB10" s="39"/>
    </row>
    <row r="11" spans="1:28" ht="23.25" customHeight="1" thickTop="1">
      <c r="G11" s="6"/>
      <c r="H11" s="242">
        <v>1</v>
      </c>
      <c r="I11" s="202">
        <v>2.0099999999999998</v>
      </c>
      <c r="J11" s="203">
        <v>2.1215573252044813</v>
      </c>
      <c r="K11" s="204"/>
      <c r="M11" s="2"/>
      <c r="Y11" s="248"/>
      <c r="Z11" s="250"/>
      <c r="AA11" s="251"/>
      <c r="AB11" s="39"/>
    </row>
    <row r="12" spans="1:28" ht="23.25" customHeight="1">
      <c r="G12" s="6"/>
      <c r="H12" s="243">
        <v>2</v>
      </c>
      <c r="I12" s="196">
        <v>2.3662575846193561</v>
      </c>
      <c r="J12" s="203">
        <v>2.5574394290743059</v>
      </c>
      <c r="K12" s="244">
        <v>0.20545384218067886</v>
      </c>
      <c r="M12" s="251"/>
      <c r="Y12" s="248"/>
      <c r="Z12" s="250"/>
      <c r="AA12" s="251"/>
      <c r="AB12" s="39"/>
    </row>
    <row r="13" spans="1:28" ht="23.25" customHeight="1">
      <c r="G13" s="6"/>
      <c r="H13" s="243">
        <v>3</v>
      </c>
      <c r="I13" s="196">
        <v>2.37</v>
      </c>
      <c r="J13" s="203">
        <v>2.6095475378578605</v>
      </c>
      <c r="K13" s="246">
        <v>2.0375109647236433E-2</v>
      </c>
      <c r="M13" s="251"/>
      <c r="Y13" s="248"/>
      <c r="Z13" s="250"/>
      <c r="AA13" s="251"/>
      <c r="AB13" s="39"/>
    </row>
    <row r="14" spans="1:28" ht="23.25" customHeight="1">
      <c r="G14" s="6"/>
      <c r="H14" s="243">
        <v>4</v>
      </c>
      <c r="I14" s="196">
        <v>2.33</v>
      </c>
      <c r="J14" s="203">
        <v>2.5911195452113063</v>
      </c>
      <c r="K14" s="246">
        <v>-7.0617577872068571E-3</v>
      </c>
      <c r="M14" s="251"/>
      <c r="Y14" s="248"/>
      <c r="Z14" s="250"/>
      <c r="AA14" s="251"/>
      <c r="AB14" s="39"/>
    </row>
    <row r="15" spans="1:28" ht="23.25" customHeight="1">
      <c r="G15" s="6"/>
      <c r="H15" s="243">
        <v>5</v>
      </c>
      <c r="I15" s="196">
        <v>2.29</v>
      </c>
      <c r="J15" s="203">
        <v>2.5425904623832989</v>
      </c>
      <c r="K15" s="246">
        <v>-1.8729001877854201E-2</v>
      </c>
      <c r="M15" s="251"/>
      <c r="Y15" s="248"/>
      <c r="Z15" s="250"/>
      <c r="AA15" s="251"/>
      <c r="AB15" s="39"/>
    </row>
    <row r="16" spans="1:28" ht="23.25" customHeight="1">
      <c r="G16" s="6"/>
      <c r="H16" s="243">
        <v>6</v>
      </c>
      <c r="I16" s="196">
        <v>2.0664933427553414</v>
      </c>
      <c r="J16" s="203">
        <v>2.27</v>
      </c>
      <c r="K16" s="246">
        <v>-0.10720973999398475</v>
      </c>
      <c r="M16" s="251"/>
      <c r="Y16" s="248"/>
      <c r="Z16" s="250"/>
      <c r="AA16" s="251"/>
      <c r="AB16" s="39"/>
    </row>
    <row r="17" spans="2:28" ht="23.25" customHeight="1">
      <c r="G17" s="6"/>
      <c r="H17" s="243">
        <v>7</v>
      </c>
      <c r="I17" s="196">
        <v>2.13</v>
      </c>
      <c r="J17" s="203">
        <v>2.27712020851828</v>
      </c>
      <c r="K17" s="246">
        <v>3.1366557349250535E-3</v>
      </c>
      <c r="M17" s="251"/>
      <c r="Y17" s="248"/>
      <c r="Z17" s="250"/>
      <c r="AA17" s="251"/>
      <c r="AB17" s="39"/>
    </row>
    <row r="18" spans="2:28" ht="23.25" customHeight="1">
      <c r="G18" s="6"/>
      <c r="H18" s="245" t="s">
        <v>609</v>
      </c>
      <c r="I18" s="197">
        <v>5.9701492537313383E-2</v>
      </c>
      <c r="J18" s="198">
        <v>7.332485503251962E-2</v>
      </c>
      <c r="K18" s="199">
        <v>1.3623362495206237E-2</v>
      </c>
      <c r="M18" s="251"/>
      <c r="Y18" s="248"/>
      <c r="Z18" s="250"/>
      <c r="AA18" s="251"/>
      <c r="AB18" s="39"/>
    </row>
    <row r="19" spans="2:28" ht="23.25" customHeight="1">
      <c r="H19" s="200" t="s">
        <v>109</v>
      </c>
      <c r="I19" s="201"/>
      <c r="J19" s="283" t="s">
        <v>610</v>
      </c>
      <c r="K19" s="284"/>
      <c r="M19" s="251"/>
      <c r="X19" s="2"/>
      <c r="Y19" s="2"/>
      <c r="AB19" s="39"/>
    </row>
    <row r="20" spans="2:28" ht="9" customHeight="1">
      <c r="M20" s="251"/>
      <c r="X20" s="2"/>
      <c r="Y20" s="2"/>
      <c r="AB20" s="251"/>
    </row>
    <row r="21" spans="2:28" ht="16.5" customHeight="1">
      <c r="B21" s="52" t="s">
        <v>132</v>
      </c>
      <c r="C21" s="52"/>
      <c r="D21" s="51"/>
      <c r="E21" s="51"/>
      <c r="F21" s="51"/>
      <c r="G21" s="51"/>
      <c r="H21" s="51"/>
      <c r="I21" s="51"/>
      <c r="J21" s="51"/>
      <c r="K21" s="51"/>
      <c r="M21" s="251"/>
      <c r="X21" s="2"/>
      <c r="Y21" s="2"/>
      <c r="AB21" s="251"/>
    </row>
    <row r="22" spans="2:28" ht="27.75" customHeight="1">
      <c r="B22" s="56" t="s">
        <v>62</v>
      </c>
      <c r="C22" s="56" t="s">
        <v>101</v>
      </c>
      <c r="D22" s="56" t="s">
        <v>103</v>
      </c>
      <c r="E22" s="56" t="s">
        <v>104</v>
      </c>
      <c r="F22" s="56" t="s">
        <v>105</v>
      </c>
      <c r="G22" s="56" t="s">
        <v>106</v>
      </c>
      <c r="H22" s="56" t="s">
        <v>6</v>
      </c>
      <c r="I22" s="56" t="s">
        <v>7</v>
      </c>
      <c r="J22" s="56" t="s">
        <v>107</v>
      </c>
      <c r="K22" s="56" t="s">
        <v>72</v>
      </c>
      <c r="M22" s="251"/>
      <c r="X22" s="2"/>
      <c r="Y22" s="2"/>
      <c r="AB22" s="251"/>
    </row>
    <row r="23" spans="2:28" ht="23.25" customHeight="1">
      <c r="B23" s="76" t="s">
        <v>100</v>
      </c>
      <c r="C23" s="77">
        <v>7</v>
      </c>
      <c r="D23" s="78">
        <v>2.0966943106046632E-2</v>
      </c>
      <c r="E23" s="78">
        <v>0.34918580012920813</v>
      </c>
      <c r="F23" s="78">
        <v>0.17214696080935904</v>
      </c>
      <c r="G23" s="79">
        <v>13.642531811268087</v>
      </c>
      <c r="H23" s="80">
        <v>0.23169009484557068</v>
      </c>
      <c r="I23" s="80">
        <v>13.887296246282647</v>
      </c>
      <c r="J23" s="81">
        <v>2.1318458931757065</v>
      </c>
      <c r="K23" s="82" t="s">
        <v>69</v>
      </c>
      <c r="M23" s="251"/>
      <c r="N23" s="252" t="s">
        <v>119</v>
      </c>
      <c r="Y23" s="2"/>
    </row>
    <row r="24" spans="2:28" ht="22.5" customHeight="1">
      <c r="B24" s="238" t="str">
        <f>C5</f>
        <v>삼환운수</v>
      </c>
      <c r="C24" s="69">
        <v>7</v>
      </c>
      <c r="D24" s="70">
        <v>1.9256065573003335E-2</v>
      </c>
      <c r="E24" s="70">
        <v>0.35242711629007273</v>
      </c>
      <c r="F24" s="70">
        <v>0.17062393532279943</v>
      </c>
      <c r="G24" s="71">
        <v>10.780000000000001</v>
      </c>
      <c r="H24" s="72">
        <v>8.3750140712968671E-2</v>
      </c>
      <c r="I24" s="72">
        <v>3.9832245978282872</v>
      </c>
      <c r="J24" s="73">
        <v>2.27712020851828</v>
      </c>
      <c r="K24" s="74" t="s">
        <v>67</v>
      </c>
      <c r="M24" s="251"/>
      <c r="N24" s="39" t="s">
        <v>67</v>
      </c>
      <c r="O24" s="39">
        <v>97</v>
      </c>
      <c r="Y24" s="2"/>
    </row>
    <row r="25" spans="2:28" ht="22.5" customHeight="1">
      <c r="B25" s="53" t="s">
        <v>108</v>
      </c>
      <c r="C25" s="53"/>
      <c r="D25" s="67">
        <f>D24/D23-1</f>
        <v>-8.15988064826626E-2</v>
      </c>
      <c r="E25" s="67">
        <f t="shared" ref="E25:J25" si="0">E24/E23-1</f>
        <v>9.2824970536178331E-3</v>
      </c>
      <c r="F25" s="67">
        <f t="shared" si="0"/>
        <v>-8.8472400523309513E-3</v>
      </c>
      <c r="G25" s="67">
        <f t="shared" si="0"/>
        <v>-0.20982408916970752</v>
      </c>
      <c r="H25" s="67">
        <f t="shared" si="0"/>
        <v>-0.63852515676688304</v>
      </c>
      <c r="I25" s="67">
        <f t="shared" si="0"/>
        <v>-0.71317493864980974</v>
      </c>
      <c r="J25" s="67">
        <f t="shared" si="0"/>
        <v>6.8144848465648389E-2</v>
      </c>
      <c r="K25" s="68" t="str">
        <f>J19</f>
        <v>10위/(32개사)</v>
      </c>
      <c r="M25" s="2" t="s">
        <v>188</v>
      </c>
      <c r="N25" s="253">
        <v>5.1020408163265307E-2</v>
      </c>
      <c r="O25" s="39">
        <v>5</v>
      </c>
      <c r="X25" s="2"/>
      <c r="Y25" s="2"/>
    </row>
    <row r="26" spans="2:28" ht="22.5" customHeight="1">
      <c r="M26" s="2" t="s">
        <v>189</v>
      </c>
      <c r="N26" s="253">
        <v>5.1020408163265307E-2</v>
      </c>
      <c r="O26" s="39">
        <v>5</v>
      </c>
      <c r="X26" s="2"/>
      <c r="Y26" s="2"/>
    </row>
    <row r="27" spans="2:28" ht="17.25" customHeight="1">
      <c r="B27" s="52" t="s">
        <v>133</v>
      </c>
      <c r="C27" s="52"/>
      <c r="D27" s="51"/>
      <c r="E27" s="51"/>
      <c r="F27" s="51"/>
      <c r="G27" s="51"/>
      <c r="H27" s="51"/>
      <c r="I27" s="51"/>
      <c r="J27" s="51"/>
      <c r="K27" s="51"/>
      <c r="M27" s="2" t="s">
        <v>118</v>
      </c>
      <c r="N27" s="253">
        <v>0.27551020408163263</v>
      </c>
      <c r="O27" s="39">
        <v>27</v>
      </c>
      <c r="X27" s="2"/>
      <c r="Y27" s="2"/>
    </row>
    <row r="28" spans="2:28" ht="22.5" customHeight="1">
      <c r="B28" s="60"/>
      <c r="C28" s="60"/>
      <c r="M28" s="2" t="s">
        <v>190</v>
      </c>
      <c r="N28" s="253">
        <v>0.15306122448979592</v>
      </c>
      <c r="O28" s="39">
        <v>15</v>
      </c>
      <c r="X28" s="2"/>
      <c r="Y28" s="2"/>
    </row>
    <row r="29" spans="2:28" ht="22.5" customHeight="1" thickBot="1">
      <c r="H29" s="209" t="s">
        <v>91</v>
      </c>
      <c r="I29" s="210" t="s">
        <v>92</v>
      </c>
      <c r="J29" s="211" t="str">
        <f>J10</f>
        <v>삼환운수</v>
      </c>
      <c r="K29" s="212" t="s">
        <v>117</v>
      </c>
      <c r="M29" s="2" t="s">
        <v>191</v>
      </c>
      <c r="N29" s="253">
        <v>0.25510204081632654</v>
      </c>
      <c r="O29" s="39">
        <v>24</v>
      </c>
      <c r="X29" s="2"/>
      <c r="Y29" s="2"/>
    </row>
    <row r="30" spans="2:28" ht="22.5" customHeight="1" thickTop="1">
      <c r="H30" s="217" t="s">
        <v>111</v>
      </c>
      <c r="I30" s="218" t="s">
        <v>69</v>
      </c>
      <c r="J30" s="219" t="s">
        <v>67</v>
      </c>
      <c r="K30" s="220"/>
      <c r="M30" s="2" t="s">
        <v>76</v>
      </c>
      <c r="N30" s="253">
        <v>0.21428571428571427</v>
      </c>
      <c r="O30" s="39">
        <v>21</v>
      </c>
      <c r="X30" s="2"/>
      <c r="Z30" s="39"/>
      <c r="AA30" s="39"/>
      <c r="AB30" s="39"/>
    </row>
    <row r="31" spans="2:28" ht="21" customHeight="1">
      <c r="H31" s="213" t="s">
        <v>94</v>
      </c>
      <c r="I31" s="214">
        <v>4.5564191905655319E-2</v>
      </c>
      <c r="J31" s="215" t="s">
        <v>604</v>
      </c>
      <c r="K31" s="216">
        <v>5.4562162576099887E-3</v>
      </c>
      <c r="M31" s="2"/>
      <c r="X31" s="2"/>
      <c r="Z31" s="39"/>
      <c r="AA31" s="39"/>
      <c r="AB31" s="39"/>
    </row>
    <row r="32" spans="2:28" ht="21" customHeight="1">
      <c r="H32" s="188" t="s">
        <v>95</v>
      </c>
      <c r="I32" s="180">
        <v>6.968641114982578E-2</v>
      </c>
      <c r="J32" s="189" t="s">
        <v>604</v>
      </c>
      <c r="K32" s="190">
        <v>-1.8666002986560473E-2</v>
      </c>
      <c r="L32" s="4"/>
      <c r="M32" s="2"/>
      <c r="X32" s="2"/>
      <c r="Z32" s="39"/>
      <c r="AA32" s="39"/>
      <c r="AB32" s="39"/>
    </row>
    <row r="33" spans="2:28" ht="21" customHeight="1">
      <c r="H33" s="187" t="s">
        <v>96</v>
      </c>
      <c r="I33" s="180">
        <v>0.13669257571696597</v>
      </c>
      <c r="J33" s="189" t="s">
        <v>605</v>
      </c>
      <c r="K33" s="190">
        <v>0.13881762836466666</v>
      </c>
      <c r="L33" s="4"/>
      <c r="M33" s="2"/>
      <c r="X33" s="2"/>
      <c r="Z33" s="39"/>
      <c r="AA33" s="39"/>
      <c r="AB33" s="39"/>
    </row>
    <row r="34" spans="2:28" ht="21" customHeight="1">
      <c r="H34" s="187" t="s">
        <v>99</v>
      </c>
      <c r="I34" s="180">
        <v>0.22728491021173949</v>
      </c>
      <c r="J34" s="189" t="s">
        <v>606</v>
      </c>
      <c r="K34" s="190">
        <v>-7.4223685721943572E-2</v>
      </c>
      <c r="L34" s="4"/>
      <c r="M34" s="2"/>
      <c r="X34" s="2"/>
      <c r="Z34" s="39"/>
      <c r="AA34" s="39"/>
      <c r="AB34" s="39"/>
    </row>
    <row r="35" spans="2:28" ht="21" customHeight="1">
      <c r="H35" s="191" t="s">
        <v>97</v>
      </c>
      <c r="I35" s="180">
        <v>0.24658268560707586</v>
      </c>
      <c r="J35" s="189" t="s">
        <v>607</v>
      </c>
      <c r="K35" s="190">
        <v>8.5193552092506786E-3</v>
      </c>
      <c r="L35" s="4"/>
      <c r="M35" s="2"/>
      <c r="X35" s="2"/>
      <c r="Z35" s="39"/>
      <c r="AA35" s="39"/>
      <c r="AB35" s="39"/>
    </row>
    <row r="36" spans="2:28" ht="21" customHeight="1">
      <c r="H36" s="192" t="s">
        <v>98</v>
      </c>
      <c r="I36" s="193">
        <v>0.27418922540873758</v>
      </c>
      <c r="J36" s="194" t="s">
        <v>608</v>
      </c>
      <c r="K36" s="195">
        <v>-5.9903511123023306E-2</v>
      </c>
      <c r="L36" s="4"/>
      <c r="M36" s="2"/>
      <c r="X36" s="2"/>
      <c r="Z36" s="39"/>
      <c r="AA36" s="39"/>
      <c r="AB36" s="39"/>
    </row>
    <row r="37" spans="2:28" ht="22.5" customHeight="1">
      <c r="L37" s="4"/>
      <c r="M37" s="2"/>
      <c r="X37" s="2"/>
      <c r="Z37" s="39"/>
      <c r="AA37" s="39"/>
      <c r="AB37" s="39"/>
    </row>
    <row r="38" spans="2:28" ht="18" customHeight="1">
      <c r="B38" s="52" t="s">
        <v>134</v>
      </c>
      <c r="C38" s="52"/>
      <c r="D38" s="51"/>
      <c r="E38" s="51"/>
      <c r="F38" s="51"/>
      <c r="G38" s="51"/>
      <c r="H38" s="51"/>
      <c r="I38" s="51"/>
      <c r="J38" s="51"/>
      <c r="K38" s="51"/>
      <c r="L38" s="4"/>
      <c r="M38" s="2"/>
      <c r="X38" s="2"/>
      <c r="Z38" s="39"/>
      <c r="AA38" s="39"/>
      <c r="AB38" s="39"/>
    </row>
    <row r="39" spans="2:28" ht="30.75" customHeight="1">
      <c r="B39" s="56" t="s">
        <v>62</v>
      </c>
      <c r="C39" s="56" t="s">
        <v>102</v>
      </c>
      <c r="D39" s="56" t="s">
        <v>103</v>
      </c>
      <c r="E39" s="56" t="s">
        <v>104</v>
      </c>
      <c r="F39" s="56" t="s">
        <v>105</v>
      </c>
      <c r="G39" s="56" t="s">
        <v>106</v>
      </c>
      <c r="H39" s="56" t="s">
        <v>6</v>
      </c>
      <c r="I39" s="56" t="s">
        <v>7</v>
      </c>
      <c r="J39" s="56" t="s">
        <v>107</v>
      </c>
      <c r="K39" s="56" t="s">
        <v>72</v>
      </c>
      <c r="L39" s="4"/>
      <c r="M39" s="2"/>
      <c r="N39" s="39" t="s">
        <v>127</v>
      </c>
      <c r="X39" s="2"/>
      <c r="Z39" s="39"/>
      <c r="AA39" s="39"/>
      <c r="AB39" s="39"/>
    </row>
    <row r="40" spans="2:28" ht="22.5" customHeight="1">
      <c r="B40" s="240" t="s">
        <v>119</v>
      </c>
      <c r="C40" s="77">
        <v>1</v>
      </c>
      <c r="D40" s="78">
        <v>5.3317180057215717E-2</v>
      </c>
      <c r="E40" s="78">
        <v>0.41409087607641576</v>
      </c>
      <c r="F40" s="78">
        <v>0.22028386579979198</v>
      </c>
      <c r="G40" s="79">
        <v>12.577621621621624</v>
      </c>
      <c r="H40" s="80">
        <v>0.5277363372909224</v>
      </c>
      <c r="I40" s="80">
        <v>14.763613674027775</v>
      </c>
      <c r="J40" s="81">
        <v>2.1215573252044813</v>
      </c>
      <c r="K40" s="83" t="s">
        <v>76</v>
      </c>
      <c r="L40" s="4"/>
      <c r="M40" s="2"/>
      <c r="N40" s="39">
        <v>1</v>
      </c>
      <c r="X40" s="2"/>
      <c r="Z40" s="39"/>
      <c r="AA40" s="39"/>
      <c r="AB40" s="39"/>
    </row>
    <row r="41" spans="2:28" ht="22.5" customHeight="1">
      <c r="B41" s="238" t="s">
        <v>119</v>
      </c>
      <c r="C41" s="69">
        <v>2</v>
      </c>
      <c r="D41" s="70">
        <v>4.5877835843337322E-2</v>
      </c>
      <c r="E41" s="70">
        <v>0.35805976775791931</v>
      </c>
      <c r="F41" s="70">
        <v>0.18095915484571667</v>
      </c>
      <c r="G41" s="71">
        <v>8.4915106382978696</v>
      </c>
      <c r="H41" s="72">
        <v>6.2856013566153876E-2</v>
      </c>
      <c r="I41" s="72">
        <v>3.3326920035022849</v>
      </c>
      <c r="J41" s="73">
        <v>2.5574394290743059</v>
      </c>
      <c r="K41" s="74" t="s">
        <v>189</v>
      </c>
      <c r="M41" s="2"/>
      <c r="N41" s="39">
        <v>5</v>
      </c>
      <c r="X41" s="2"/>
      <c r="Z41" s="39"/>
      <c r="AA41" s="39"/>
      <c r="AB41" s="39"/>
    </row>
    <row r="42" spans="2:28" ht="22.5" customHeight="1">
      <c r="B42" s="238" t="s">
        <v>119</v>
      </c>
      <c r="C42" s="69">
        <v>3</v>
      </c>
      <c r="D42" s="70">
        <v>1.9099924517087332E-2</v>
      </c>
      <c r="E42" s="70">
        <v>0.34857479322282514</v>
      </c>
      <c r="F42" s="70">
        <v>0.19120344627017691</v>
      </c>
      <c r="G42" s="71">
        <v>7.881702127659576</v>
      </c>
      <c r="H42" s="72">
        <v>5.9951915877620318E-2</v>
      </c>
      <c r="I42" s="72">
        <v>2.9827277187433658</v>
      </c>
      <c r="J42" s="73">
        <v>2.6095475378578605</v>
      </c>
      <c r="K42" s="74" t="s">
        <v>68</v>
      </c>
      <c r="M42" s="2"/>
      <c r="N42" s="39">
        <v>4</v>
      </c>
      <c r="X42" s="2"/>
      <c r="Z42" s="39"/>
      <c r="AA42" s="39"/>
      <c r="AB42" s="39"/>
    </row>
    <row r="43" spans="2:28" ht="22.5" customHeight="1">
      <c r="B43" s="238" t="s">
        <v>119</v>
      </c>
      <c r="C43" s="69">
        <v>4</v>
      </c>
      <c r="D43" s="70">
        <v>1.6952546516547439E-2</v>
      </c>
      <c r="E43" s="70">
        <v>0.34844836454730316</v>
      </c>
      <c r="F43" s="70">
        <v>0.20205427611893895</v>
      </c>
      <c r="G43" s="71">
        <v>8.1589361702127654</v>
      </c>
      <c r="H43" s="72">
        <v>4.5982767038397029E-2</v>
      </c>
      <c r="I43" s="72">
        <v>3.1698120495381952</v>
      </c>
      <c r="J43" s="73">
        <v>2.5911195452113063</v>
      </c>
      <c r="K43" s="74" t="s">
        <v>68</v>
      </c>
      <c r="M43" s="2"/>
      <c r="N43" s="39">
        <v>4</v>
      </c>
      <c r="X43" s="2"/>
      <c r="Z43" s="39"/>
      <c r="AA43" s="39"/>
      <c r="AB43" s="39"/>
    </row>
    <row r="44" spans="2:28" ht="22.5" customHeight="1">
      <c r="B44" s="238" t="s">
        <v>119</v>
      </c>
      <c r="C44" s="69">
        <v>5</v>
      </c>
      <c r="D44" s="70">
        <v>1.6731815398506208E-2</v>
      </c>
      <c r="E44" s="70">
        <v>0.34706471664297184</v>
      </c>
      <c r="F44" s="70">
        <v>0.20340015058836919</v>
      </c>
      <c r="G44" s="71">
        <v>8.5033999999999992</v>
      </c>
      <c r="H44" s="72">
        <v>5.3923687854816861E-2</v>
      </c>
      <c r="I44" s="72">
        <v>3.1550749763853343</v>
      </c>
      <c r="J44" s="73">
        <v>2.5425904623832989</v>
      </c>
      <c r="K44" s="74" t="s">
        <v>68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38" t="s">
        <v>119</v>
      </c>
      <c r="C45" s="69">
        <v>6</v>
      </c>
      <c r="D45" s="70">
        <v>1.814810312440138E-2</v>
      </c>
      <c r="E45" s="70">
        <v>0.35069865656171312</v>
      </c>
      <c r="F45" s="70">
        <v>0.17785042436957763</v>
      </c>
      <c r="G45" s="71">
        <v>9.9306521739130442</v>
      </c>
      <c r="H45" s="72">
        <v>3.8272207584763039E-2</v>
      </c>
      <c r="I45" s="72">
        <v>3.9551443016363343</v>
      </c>
      <c r="J45" s="73">
        <v>2.27</v>
      </c>
      <c r="K45" s="74" t="s">
        <v>69</v>
      </c>
      <c r="M45" s="2"/>
      <c r="N45" s="39">
        <v>3</v>
      </c>
      <c r="X45" s="2"/>
      <c r="Z45" s="39"/>
      <c r="AA45" s="39"/>
      <c r="AB45" s="39"/>
    </row>
    <row r="46" spans="2:28" ht="22.5" customHeight="1">
      <c r="B46" s="238" t="s">
        <v>119</v>
      </c>
      <c r="C46" s="69">
        <v>7</v>
      </c>
      <c r="D46" s="70">
        <v>1.9256065573003335E-2</v>
      </c>
      <c r="E46" s="70">
        <v>0.35242711629007273</v>
      </c>
      <c r="F46" s="70">
        <v>0.17062393532279943</v>
      </c>
      <c r="G46" s="71">
        <v>10.780000000000001</v>
      </c>
      <c r="H46" s="72">
        <v>8.3750140712968671E-2</v>
      </c>
      <c r="I46" s="72">
        <v>3.9832245978282872</v>
      </c>
      <c r="J46" s="73">
        <v>2.27712020851828</v>
      </c>
      <c r="K46" s="74" t="s">
        <v>67</v>
      </c>
      <c r="M46" s="2"/>
      <c r="N46" s="39">
        <v>2</v>
      </c>
      <c r="X46" s="2"/>
      <c r="Z46" s="39"/>
      <c r="AA46" s="39"/>
      <c r="AB46" s="39"/>
    </row>
    <row r="47" spans="2:28" ht="25.5" customHeight="1">
      <c r="B47" s="53" t="s">
        <v>108</v>
      </c>
      <c r="C47" s="53"/>
      <c r="D47" s="67" cm="1">
        <f t="array" aca="1" ref="D47" ca="1">(INDIRECT(ADDRESS(ROW()-1,COLUMN()))/INDIRECT(ADDRESS(ROW()-2,COLUMN())))-1</f>
        <v>6.1051143527624196E-2</v>
      </c>
      <c r="E47" s="67" cm="1">
        <f t="array" aca="1" ref="E47" ca="1">(INDIRECT(ADDRESS(ROW()-1,COLUMN()))/INDIRECT(ADDRESS(ROW()-2,COLUMN())))-1</f>
        <v>4.9286180486278752E-3</v>
      </c>
      <c r="F47" s="67" cm="1">
        <f t="array" aca="1" ref="F47" ca="1">(INDIRECT(ADDRESS(ROW()-1,COLUMN()))/INDIRECT(ADDRESS(ROW()-2,COLUMN())))-1</f>
        <v>-4.0632396984116137E-2</v>
      </c>
      <c r="G47" s="67" cm="1">
        <f t="array" aca="1" ref="G47" ca="1">(INDIRECT(ADDRESS(ROW()-1,COLUMN()))/INDIRECT(ADDRESS(ROW()-2,COLUMN())))-1</f>
        <v>8.5527900002189128E-2</v>
      </c>
      <c r="H47" s="67" cm="1">
        <f t="array" aca="1" ref="H47" ca="1">(INDIRECT(ADDRESS(ROW()-1,COLUMN()))/INDIRECT(ADDRESS(ROW()-2,COLUMN())))-1</f>
        <v>1.1882756704714192</v>
      </c>
      <c r="I47" s="67" cm="1">
        <f t="array" aca="1" ref="I47" ca="1">(INDIRECT(ADDRESS(ROW()-1,COLUMN()))/INDIRECT(ADDRESS(ROW()-2,COLUMN())))-1</f>
        <v>7.0996894298738233E-3</v>
      </c>
      <c r="J47" s="67" cm="1">
        <f t="array" aca="1" ref="J47" ca="1">(INDIRECT(ADDRESS(ROW()-1,COLUMN()))/INDIRECT(ADDRESS(ROW()-2,COLUMN())))-1</f>
        <v>3.1366557349250535E-3</v>
      </c>
      <c r="K47" s="75" t="str" cm="1">
        <f t="array" aca="1" ref="K47" ca="1">_xlfn.IFS(N47=0,"등급유지",N47&gt;0,N47&amp;"등급 상승",N47&lt;0,N47&amp;"등급 하락")</f>
        <v>-1등급 하락</v>
      </c>
      <c r="M47" s="254"/>
      <c r="N47" s="39" cm="1">
        <f t="array" aca="1" ref="N47" ca="1">(INDIRECT(ADDRESS(ROW()-1,COLUMN()))-INDIRECT(ADDRESS(ROW()-2,COLUMN())))</f>
        <v>-1</v>
      </c>
      <c r="O47" s="39" t="s">
        <v>128</v>
      </c>
      <c r="X47" s="249"/>
      <c r="Z47" s="255"/>
      <c r="AA47" s="39"/>
      <c r="AB47" s="39"/>
    </row>
    <row r="48" spans="2:28" ht="25.5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54"/>
      <c r="N48" s="2"/>
      <c r="O48" s="2"/>
      <c r="X48" s="249"/>
      <c r="Z48" s="255"/>
      <c r="AA48" s="39"/>
      <c r="AB48" s="39"/>
    </row>
    <row r="49" spans="2:28" ht="18" customHeight="1">
      <c r="B49" s="52" t="s">
        <v>135</v>
      </c>
      <c r="C49" s="52"/>
      <c r="D49" s="51"/>
      <c r="E49" s="51"/>
      <c r="F49" s="51"/>
      <c r="G49" s="51"/>
      <c r="H49" s="51"/>
      <c r="I49" s="51"/>
      <c r="J49" s="51"/>
      <c r="K49" s="51"/>
      <c r="M49" s="254"/>
      <c r="X49" s="249"/>
      <c r="Z49" s="255"/>
      <c r="AA49" s="39"/>
      <c r="AB49" s="39"/>
    </row>
    <row r="50" spans="2:28" ht="21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54"/>
      <c r="X50" s="249"/>
      <c r="Z50" s="255"/>
      <c r="AA50" s="39"/>
      <c r="AB50" s="39"/>
    </row>
    <row r="51" spans="2:28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54"/>
      <c r="N51" s="249"/>
      <c r="P51" s="255"/>
      <c r="AA51" s="40"/>
    </row>
    <row r="52" spans="2:28" ht="25.5" customHeight="1">
      <c r="B52" s="48"/>
      <c r="C52" s="48"/>
      <c r="D52" s="49"/>
      <c r="M52" s="254"/>
      <c r="N52" s="249"/>
      <c r="P52" s="255"/>
      <c r="AA52" s="40"/>
    </row>
    <row r="53" spans="2:28" ht="25.5" customHeight="1">
      <c r="B53" s="48"/>
      <c r="C53" s="48"/>
      <c r="D53" s="49"/>
      <c r="M53" s="254"/>
      <c r="N53" s="249"/>
      <c r="P53" s="255"/>
      <c r="AA53" s="40"/>
    </row>
    <row r="54" spans="2:28" ht="25.5" customHeight="1">
      <c r="B54" s="48"/>
      <c r="C54" s="48"/>
      <c r="D54" s="49"/>
      <c r="M54" s="254"/>
      <c r="N54" s="249"/>
      <c r="P54" s="255"/>
      <c r="AA54" s="40"/>
    </row>
    <row r="55" spans="2:28" ht="25.5" customHeight="1">
      <c r="B55" s="48"/>
      <c r="C55" s="48"/>
      <c r="D55" s="49"/>
      <c r="M55" s="254"/>
      <c r="N55" s="249"/>
      <c r="P55" s="255"/>
      <c r="AA55" s="40"/>
    </row>
    <row r="56" spans="2:28" ht="25.5" customHeight="1">
      <c r="B56" s="48"/>
      <c r="C56" s="48"/>
      <c r="D56" s="49"/>
      <c r="M56" s="254"/>
      <c r="N56" s="249"/>
      <c r="P56" s="255"/>
      <c r="AA56" s="40"/>
    </row>
    <row r="57" spans="2:28" ht="25.5" customHeight="1">
      <c r="B57" s="48"/>
      <c r="C57" s="48"/>
      <c r="D57" s="49"/>
      <c r="M57" s="254"/>
      <c r="N57" s="249"/>
      <c r="P57" s="255"/>
      <c r="AA57" s="40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54"/>
      <c r="N58" s="249"/>
      <c r="P58" s="255"/>
      <c r="AA58" s="40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54"/>
      <c r="N59" s="249"/>
      <c r="P59" s="255"/>
      <c r="AA59" s="40"/>
    </row>
    <row r="60" spans="2:28" ht="25.5" customHeight="1" thickBot="1">
      <c r="B60" s="221" t="s">
        <v>91</v>
      </c>
      <c r="C60" s="222" t="s">
        <v>122</v>
      </c>
      <c r="D60" s="222" t="s">
        <v>123</v>
      </c>
      <c r="E60" s="222" t="s">
        <v>124</v>
      </c>
      <c r="F60" s="222" t="s">
        <v>125</v>
      </c>
      <c r="G60" s="222" t="s">
        <v>120</v>
      </c>
      <c r="H60" s="222" t="s">
        <v>121</v>
      </c>
      <c r="I60" s="222" t="s">
        <v>178</v>
      </c>
      <c r="J60" s="222" t="s">
        <v>178</v>
      </c>
      <c r="K60" s="223" t="s">
        <v>178</v>
      </c>
      <c r="M60" s="256">
        <v>1</v>
      </c>
      <c r="N60" s="257">
        <v>2</v>
      </c>
      <c r="O60" s="257">
        <v>3</v>
      </c>
      <c r="P60" s="256">
        <v>4</v>
      </c>
      <c r="Q60" s="257">
        <v>5</v>
      </c>
      <c r="R60" s="257">
        <v>6</v>
      </c>
      <c r="S60" s="256"/>
      <c r="T60" s="257"/>
      <c r="U60" s="258"/>
      <c r="AA60" s="40"/>
    </row>
    <row r="61" spans="2:28" ht="25.5" customHeight="1" thickTop="1">
      <c r="B61" s="226" t="s">
        <v>111</v>
      </c>
      <c r="C61" s="227" t="s">
        <v>68</v>
      </c>
      <c r="D61" s="228" t="s">
        <v>68</v>
      </c>
      <c r="E61" s="228" t="s">
        <v>69</v>
      </c>
      <c r="F61" s="228" t="s">
        <v>67</v>
      </c>
      <c r="G61" s="228" t="s">
        <v>67</v>
      </c>
      <c r="H61" s="228" t="s">
        <v>67</v>
      </c>
      <c r="I61" s="228" t="s">
        <v>178</v>
      </c>
      <c r="J61" s="228" t="s">
        <v>178</v>
      </c>
      <c r="K61" s="228" t="s">
        <v>178</v>
      </c>
      <c r="M61" s="256" t="s">
        <v>122</v>
      </c>
      <c r="N61" s="256" t="s">
        <v>123</v>
      </c>
      <c r="O61" s="256" t="s">
        <v>124</v>
      </c>
      <c r="P61" s="256" t="s">
        <v>125</v>
      </c>
      <c r="Q61" s="256" t="s">
        <v>120</v>
      </c>
      <c r="R61" s="256" t="s">
        <v>121</v>
      </c>
      <c r="S61" s="256"/>
      <c r="T61" s="256"/>
      <c r="U61" s="254"/>
      <c r="AA61" s="40"/>
    </row>
    <row r="62" spans="2:28" ht="25.5" customHeight="1">
      <c r="B62" s="224" t="s">
        <v>94</v>
      </c>
      <c r="C62" s="214" t="s">
        <v>592</v>
      </c>
      <c r="D62" s="214" t="s">
        <v>593</v>
      </c>
      <c r="E62" s="214" t="s">
        <v>593</v>
      </c>
      <c r="F62" s="214" t="s">
        <v>593</v>
      </c>
      <c r="G62" s="214" t="s">
        <v>593</v>
      </c>
      <c r="H62" s="214" t="s">
        <v>593</v>
      </c>
      <c r="I62" s="214" t="s">
        <v>178</v>
      </c>
      <c r="J62" s="214" t="s">
        <v>178</v>
      </c>
      <c r="K62" s="225" t="s">
        <v>178</v>
      </c>
      <c r="M62" s="254"/>
      <c r="N62" s="249"/>
      <c r="P62" s="255"/>
      <c r="AA62" s="40"/>
    </row>
    <row r="63" spans="2:28" ht="25.5" customHeight="1">
      <c r="B63" s="179" t="s">
        <v>95</v>
      </c>
      <c r="C63" s="181" t="s">
        <v>592</v>
      </c>
      <c r="D63" s="181" t="s">
        <v>593</v>
      </c>
      <c r="E63" s="181" t="s">
        <v>594</v>
      </c>
      <c r="F63" s="181" t="s">
        <v>593</v>
      </c>
      <c r="G63" s="181" t="s">
        <v>593</v>
      </c>
      <c r="H63" s="181" t="s">
        <v>593</v>
      </c>
      <c r="I63" s="181" t="s">
        <v>178</v>
      </c>
      <c r="J63" s="181" t="s">
        <v>178</v>
      </c>
      <c r="K63" s="182" t="s">
        <v>178</v>
      </c>
      <c r="M63" s="259">
        <v>0.14285714285714285</v>
      </c>
      <c r="N63" s="259">
        <v>0</v>
      </c>
      <c r="O63" s="259">
        <v>0</v>
      </c>
      <c r="P63" s="259">
        <v>0</v>
      </c>
      <c r="Q63" s="259">
        <v>0</v>
      </c>
      <c r="R63" s="259">
        <v>0</v>
      </c>
      <c r="S63" s="259"/>
      <c r="T63" s="259"/>
      <c r="AA63" s="40"/>
    </row>
    <row r="64" spans="2:28" ht="25.5" customHeight="1">
      <c r="B64" s="178" t="s">
        <v>96</v>
      </c>
      <c r="C64" s="181" t="s">
        <v>595</v>
      </c>
      <c r="D64" s="181" t="s">
        <v>596</v>
      </c>
      <c r="E64" s="181" t="s">
        <v>593</v>
      </c>
      <c r="F64" s="181" t="s">
        <v>593</v>
      </c>
      <c r="G64" s="181" t="s">
        <v>592</v>
      </c>
      <c r="H64" s="181" t="s">
        <v>593</v>
      </c>
      <c r="I64" s="181" t="s">
        <v>178</v>
      </c>
      <c r="J64" s="181" t="s">
        <v>178</v>
      </c>
      <c r="K64" s="182" t="s">
        <v>178</v>
      </c>
      <c r="M64" s="259">
        <v>0.14285714285714285</v>
      </c>
      <c r="N64" s="259">
        <v>0</v>
      </c>
      <c r="O64" s="259">
        <v>0.16666666666666666</v>
      </c>
      <c r="P64" s="259">
        <v>0</v>
      </c>
      <c r="Q64" s="259">
        <v>0</v>
      </c>
      <c r="R64" s="259">
        <v>0</v>
      </c>
      <c r="S64" s="259"/>
      <c r="T64" s="259"/>
      <c r="AA64" s="40"/>
    </row>
    <row r="65" spans="2:27" ht="25.5" customHeight="1">
      <c r="B65" s="178" t="s">
        <v>99</v>
      </c>
      <c r="C65" s="181" t="s">
        <v>592</v>
      </c>
      <c r="D65" s="181" t="s">
        <v>597</v>
      </c>
      <c r="E65" s="181" t="s">
        <v>598</v>
      </c>
      <c r="F65" s="181" t="s">
        <v>599</v>
      </c>
      <c r="G65" s="181" t="s">
        <v>593</v>
      </c>
      <c r="H65" s="181" t="s">
        <v>600</v>
      </c>
      <c r="I65" s="181" t="s">
        <v>178</v>
      </c>
      <c r="J65" s="181" t="s">
        <v>178</v>
      </c>
      <c r="K65" s="182" t="s">
        <v>178</v>
      </c>
      <c r="M65" s="259">
        <v>0.5714285714285714</v>
      </c>
      <c r="N65" s="259">
        <v>0.75</v>
      </c>
      <c r="O65" s="259">
        <v>0</v>
      </c>
      <c r="P65" s="259">
        <v>0</v>
      </c>
      <c r="Q65" s="259">
        <v>0.14285714285714285</v>
      </c>
      <c r="R65" s="259">
        <v>0</v>
      </c>
      <c r="S65" s="259"/>
      <c r="T65" s="259"/>
      <c r="AA65" s="40"/>
    </row>
    <row r="66" spans="2:27" ht="25.5" customHeight="1">
      <c r="B66" s="183" t="s">
        <v>97</v>
      </c>
      <c r="C66" s="181" t="s">
        <v>593</v>
      </c>
      <c r="D66" s="181" t="s">
        <v>593</v>
      </c>
      <c r="E66" s="181" t="s">
        <v>594</v>
      </c>
      <c r="F66" s="181" t="s">
        <v>599</v>
      </c>
      <c r="G66" s="181" t="s">
        <v>601</v>
      </c>
      <c r="H66" s="181" t="s">
        <v>602</v>
      </c>
      <c r="I66" s="181" t="s">
        <v>178</v>
      </c>
      <c r="J66" s="181" t="s">
        <v>178</v>
      </c>
      <c r="K66" s="182" t="s">
        <v>178</v>
      </c>
      <c r="M66" s="259">
        <v>0.14285714285714285</v>
      </c>
      <c r="N66" s="259">
        <v>0.25</v>
      </c>
      <c r="O66" s="259">
        <v>0.66666666666666663</v>
      </c>
      <c r="P66" s="259">
        <v>0.5</v>
      </c>
      <c r="Q66" s="259">
        <v>0</v>
      </c>
      <c r="R66" s="259">
        <v>0.1875</v>
      </c>
      <c r="S66" s="259"/>
      <c r="T66" s="259"/>
      <c r="AA66" s="40"/>
    </row>
    <row r="67" spans="2:27" ht="25.5" customHeight="1">
      <c r="B67" s="184" t="s">
        <v>98</v>
      </c>
      <c r="C67" s="185" t="s">
        <v>593</v>
      </c>
      <c r="D67" s="185" t="s">
        <v>593</v>
      </c>
      <c r="E67" s="185" t="s">
        <v>593</v>
      </c>
      <c r="F67" s="185" t="s">
        <v>593</v>
      </c>
      <c r="G67" s="185" t="s">
        <v>595</v>
      </c>
      <c r="H67" s="185" t="s">
        <v>603</v>
      </c>
      <c r="I67" s="185" t="s">
        <v>178</v>
      </c>
      <c r="J67" s="185" t="s">
        <v>178</v>
      </c>
      <c r="K67" s="186" t="s">
        <v>178</v>
      </c>
      <c r="M67" s="259">
        <v>0</v>
      </c>
      <c r="N67" s="259">
        <v>0</v>
      </c>
      <c r="O67" s="259">
        <v>0.16666666666666666</v>
      </c>
      <c r="P67" s="259">
        <v>0.5</v>
      </c>
      <c r="Q67" s="259">
        <v>0.2857142857142857</v>
      </c>
      <c r="R67" s="259">
        <v>0.3125</v>
      </c>
      <c r="S67" s="259"/>
      <c r="T67" s="259"/>
      <c r="AA67" s="40"/>
    </row>
    <row r="68" spans="2:27" ht="15.7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259">
        <v>0</v>
      </c>
      <c r="N68" s="259">
        <v>0</v>
      </c>
      <c r="O68" s="259">
        <v>0</v>
      </c>
      <c r="P68" s="259">
        <v>0</v>
      </c>
      <c r="Q68" s="259">
        <v>0.5714285714285714</v>
      </c>
      <c r="R68" s="259">
        <v>0.4375</v>
      </c>
      <c r="S68" s="259"/>
      <c r="T68" s="259"/>
      <c r="AA68" s="40"/>
    </row>
    <row r="69" spans="2:27" ht="17.25" customHeight="1">
      <c r="B69" s="52" t="s">
        <v>136</v>
      </c>
      <c r="C69" s="52"/>
      <c r="D69" s="51"/>
      <c r="E69" s="51"/>
      <c r="F69" s="51"/>
      <c r="G69" s="51"/>
      <c r="H69" s="51"/>
      <c r="I69" s="51"/>
      <c r="J69" s="51"/>
      <c r="K69" s="51"/>
      <c r="M69" s="254"/>
      <c r="N69" s="249"/>
      <c r="P69" s="255"/>
      <c r="AA69" s="40"/>
    </row>
    <row r="70" spans="2:27" ht="30.75" customHeight="1">
      <c r="B70" s="56" t="s">
        <v>75</v>
      </c>
      <c r="C70" s="56" t="s">
        <v>102</v>
      </c>
      <c r="D70" s="56" t="s">
        <v>103</v>
      </c>
      <c r="E70" s="56" t="s">
        <v>104</v>
      </c>
      <c r="F70" s="56" t="s">
        <v>105</v>
      </c>
      <c r="G70" s="56" t="s">
        <v>106</v>
      </c>
      <c r="H70" s="56" t="s">
        <v>6</v>
      </c>
      <c r="I70" s="56" t="s">
        <v>7</v>
      </c>
      <c r="J70" s="56" t="s">
        <v>107</v>
      </c>
      <c r="K70" s="56" t="s">
        <v>110</v>
      </c>
      <c r="M70" s="254"/>
      <c r="N70" s="249"/>
      <c r="P70" s="255"/>
      <c r="AA70" s="40"/>
    </row>
    <row r="71" spans="2:27" ht="27" customHeight="1">
      <c r="B71" s="87" t="s">
        <v>122</v>
      </c>
      <c r="C71" s="66">
        <v>1</v>
      </c>
      <c r="D71" s="88">
        <v>3.9449744483962081E-2</v>
      </c>
      <c r="E71" s="88">
        <v>0.42249972105649303</v>
      </c>
      <c r="F71" s="88">
        <v>0.19381615121437445</v>
      </c>
      <c r="G71" s="89">
        <v>9.1189999999999998</v>
      </c>
      <c r="H71" s="90">
        <v>0.47925448300281681</v>
      </c>
      <c r="I71" s="90">
        <v>6.6249884415095268</v>
      </c>
      <c r="J71" s="91">
        <v>1.5550116718724316</v>
      </c>
      <c r="K71" s="74"/>
      <c r="M71" s="254"/>
      <c r="N71" s="249"/>
      <c r="P71" s="255"/>
      <c r="AA71" s="40"/>
    </row>
    <row r="72" spans="2:27" ht="20.25" customHeight="1">
      <c r="B72" s="87" t="s">
        <v>122</v>
      </c>
      <c r="C72" s="66">
        <v>2</v>
      </c>
      <c r="D72" s="88">
        <v>3.0197313016665665E-2</v>
      </c>
      <c r="E72" s="88">
        <v>0.38087994578296908</v>
      </c>
      <c r="F72" s="88">
        <v>0.15411305892021021</v>
      </c>
      <c r="G72" s="89">
        <v>7.2772499999999996</v>
      </c>
      <c r="H72" s="90">
        <v>1.795666285117509E-2</v>
      </c>
      <c r="I72" s="90">
        <v>2.6934994276762634</v>
      </c>
      <c r="J72" s="91">
        <v>1.6731463582276698</v>
      </c>
      <c r="K72" s="74"/>
      <c r="M72" s="254"/>
      <c r="N72" s="249"/>
      <c r="P72" s="255"/>
      <c r="AA72" s="40"/>
    </row>
    <row r="73" spans="2:27" ht="20.25" customHeight="1">
      <c r="B73" s="87" t="s">
        <v>122</v>
      </c>
      <c r="C73" s="66">
        <v>3</v>
      </c>
      <c r="D73" s="88">
        <v>1.2394288958105619E-2</v>
      </c>
      <c r="E73" s="88">
        <v>0.36211561337617099</v>
      </c>
      <c r="F73" s="88">
        <v>0.19743692447792907</v>
      </c>
      <c r="G73" s="89">
        <v>6.2206250000000001</v>
      </c>
      <c r="H73" s="90">
        <v>6.4829067305181105E-3</v>
      </c>
      <c r="I73" s="90">
        <v>1.7341775504135946</v>
      </c>
      <c r="J73" s="91">
        <v>1.8043293926692092</v>
      </c>
      <c r="K73" s="74"/>
      <c r="M73" s="254"/>
      <c r="N73" s="249"/>
      <c r="P73" s="255"/>
      <c r="AA73" s="40"/>
    </row>
    <row r="74" spans="2:27" ht="20.25" customHeight="1">
      <c r="B74" s="87" t="s">
        <v>122</v>
      </c>
      <c r="C74" s="66">
        <v>4</v>
      </c>
      <c r="D74" s="88">
        <v>1.1694544477305412E-2</v>
      </c>
      <c r="E74" s="88">
        <v>0.35554906069116105</v>
      </c>
      <c r="F74" s="88">
        <v>0.21534768123644202</v>
      </c>
      <c r="G74" s="89">
        <v>6.297625</v>
      </c>
      <c r="H74" s="90">
        <v>0</v>
      </c>
      <c r="I74" s="90">
        <v>2.5567911981852478</v>
      </c>
      <c r="J74" s="91">
        <v>1.8117564255830461</v>
      </c>
      <c r="K74" s="74"/>
      <c r="M74" s="254"/>
      <c r="N74" s="249"/>
      <c r="P74" s="255"/>
      <c r="AA74" s="40"/>
    </row>
    <row r="75" spans="2:27" ht="20.25" customHeight="1">
      <c r="B75" s="87" t="s">
        <v>122</v>
      </c>
      <c r="C75" s="66">
        <v>5</v>
      </c>
      <c r="D75" s="88">
        <v>1.0898652869526314E-2</v>
      </c>
      <c r="E75" s="88">
        <v>0.34072248448044479</v>
      </c>
      <c r="F75" s="88">
        <v>0.21913420081431453</v>
      </c>
      <c r="G75" s="89">
        <v>5.866714285714286</v>
      </c>
      <c r="H75" s="90">
        <v>4.1731898841042567E-3</v>
      </c>
      <c r="I75" s="90">
        <v>1.5732925863073048</v>
      </c>
      <c r="J75" s="91">
        <v>1.8625914603907676</v>
      </c>
      <c r="K75" s="74"/>
      <c r="M75" s="254"/>
      <c r="N75" s="249"/>
      <c r="P75" s="255"/>
      <c r="AA75" s="40"/>
    </row>
    <row r="76" spans="2:27" ht="20.25" customHeight="1">
      <c r="B76" s="87" t="s">
        <v>122</v>
      </c>
      <c r="C76" s="66">
        <v>6</v>
      </c>
      <c r="D76" s="88">
        <v>1.2894434000737382E-2</v>
      </c>
      <c r="E76" s="88">
        <v>0.3471536828657209</v>
      </c>
      <c r="F76" s="88">
        <v>0.20772191166003059</v>
      </c>
      <c r="G76" s="89">
        <v>6.8364999999999991</v>
      </c>
      <c r="H76" s="90">
        <v>1.9407216909999744E-2</v>
      </c>
      <c r="I76" s="90">
        <v>2.141262932403305</v>
      </c>
      <c r="J76" s="91">
        <v>1.8231750430814513</v>
      </c>
      <c r="K76" s="74"/>
      <c r="M76" s="254"/>
      <c r="N76" s="249"/>
      <c r="P76" s="255"/>
      <c r="AA76" s="40"/>
    </row>
    <row r="77" spans="2:27" ht="20.25" customHeight="1">
      <c r="B77" s="87" t="s">
        <v>122</v>
      </c>
      <c r="C77" s="66">
        <v>7</v>
      </c>
      <c r="D77" s="88">
        <v>1.2263456614359144E-2</v>
      </c>
      <c r="E77" s="88">
        <v>0.35093667083149688</v>
      </c>
      <c r="F77" s="88">
        <v>0.18888408108557669</v>
      </c>
      <c r="G77" s="89">
        <v>7.4672857142857145</v>
      </c>
      <c r="H77" s="90">
        <v>1.3960390324137227E-2</v>
      </c>
      <c r="I77" s="90">
        <v>2.5268306486688381</v>
      </c>
      <c r="J77" s="91">
        <v>1.7540095985253157</v>
      </c>
      <c r="K77" s="74" t="s">
        <v>68</v>
      </c>
      <c r="M77" s="254"/>
      <c r="N77" s="249"/>
      <c r="P77" s="255"/>
      <c r="AA77" s="40"/>
    </row>
    <row r="78" spans="2:27" ht="20.25" customHeight="1">
      <c r="B78" s="87" t="s">
        <v>123</v>
      </c>
      <c r="C78" s="66">
        <v>1</v>
      </c>
      <c r="D78" s="88">
        <v>3.9473353927280741E-2</v>
      </c>
      <c r="E78" s="88">
        <v>0.45918695475936067</v>
      </c>
      <c r="F78" s="88">
        <v>0.17145877677005597</v>
      </c>
      <c r="G78" s="89">
        <v>11.919500000000001</v>
      </c>
      <c r="H78" s="90">
        <v>0.67294489500685317</v>
      </c>
      <c r="I78" s="90">
        <v>8.2838568765632346</v>
      </c>
      <c r="J78" s="91">
        <v>2.1415616130439359</v>
      </c>
      <c r="K78" s="74"/>
      <c r="M78" s="254"/>
      <c r="N78" s="249"/>
      <c r="P78" s="255"/>
      <c r="AA78" s="40"/>
    </row>
    <row r="79" spans="2:27" ht="20.25" customHeight="1">
      <c r="B79" s="87" t="s">
        <v>123</v>
      </c>
      <c r="C79" s="66">
        <v>2</v>
      </c>
      <c r="D79" s="88">
        <v>3.2163508195480549E-2</v>
      </c>
      <c r="E79" s="88">
        <v>0.37673253434316273</v>
      </c>
      <c r="F79" s="88">
        <v>0.18099030273009581</v>
      </c>
      <c r="G79" s="89">
        <v>7.9959999999999996</v>
      </c>
      <c r="H79" s="90">
        <v>7.9381711723726239E-2</v>
      </c>
      <c r="I79" s="90">
        <v>2.2861932976433157</v>
      </c>
      <c r="J79" s="91">
        <v>2.5742242042907413</v>
      </c>
      <c r="K79" s="74"/>
      <c r="M79" s="254"/>
      <c r="N79" s="249"/>
      <c r="P79" s="255"/>
      <c r="AA79" s="40"/>
    </row>
    <row r="80" spans="2:27" ht="20.25" customHeight="1">
      <c r="B80" s="87" t="s">
        <v>123</v>
      </c>
      <c r="C80" s="66">
        <v>3</v>
      </c>
      <c r="D80" s="88">
        <v>1.3620960721042573E-2</v>
      </c>
      <c r="E80" s="88">
        <v>0.3634076710754558</v>
      </c>
      <c r="F80" s="88">
        <v>0.21342447608090562</v>
      </c>
      <c r="G80" s="89">
        <v>7.4175000000000004</v>
      </c>
      <c r="H80" s="90">
        <v>0.10933630946767706</v>
      </c>
      <c r="I80" s="90">
        <v>1.8860513383174293</v>
      </c>
      <c r="J80" s="91">
        <v>2.6699028134261531</v>
      </c>
      <c r="K80" s="74"/>
      <c r="M80" s="254"/>
      <c r="N80" s="249"/>
      <c r="P80" s="255"/>
      <c r="AA80" s="40"/>
    </row>
    <row r="81" spans="2:27" ht="20.25" customHeight="1">
      <c r="B81" s="87" t="s">
        <v>123</v>
      </c>
      <c r="C81" s="66">
        <v>4</v>
      </c>
      <c r="D81" s="88">
        <v>1.2004661781745245E-2</v>
      </c>
      <c r="E81" s="88">
        <v>0.35954899262202777</v>
      </c>
      <c r="F81" s="88">
        <v>0.22371282070753368</v>
      </c>
      <c r="G81" s="89">
        <v>7.5169999999999995</v>
      </c>
      <c r="H81" s="90">
        <v>1.1718848648901712E-2</v>
      </c>
      <c r="I81" s="90">
        <v>1.7168113270641008</v>
      </c>
      <c r="J81" s="91">
        <v>2.6733870020291808</v>
      </c>
      <c r="K81" s="74"/>
      <c r="M81" s="254"/>
      <c r="N81" s="249"/>
      <c r="P81" s="255"/>
      <c r="AA81" s="40"/>
    </row>
    <row r="82" spans="2:27" ht="20.25" customHeight="1">
      <c r="B82" s="87" t="s">
        <v>123</v>
      </c>
      <c r="C82" s="66">
        <v>5</v>
      </c>
      <c r="D82" s="88">
        <v>1.0525088752762403E-2</v>
      </c>
      <c r="E82" s="88">
        <v>0.36343036852602084</v>
      </c>
      <c r="F82" s="88">
        <v>0.21684289553936864</v>
      </c>
      <c r="G82" s="89">
        <v>8.066749999999999</v>
      </c>
      <c r="H82" s="90">
        <v>4.6221080047977481E-2</v>
      </c>
      <c r="I82" s="90">
        <v>1.8950642819670769</v>
      </c>
      <c r="J82" s="91">
        <v>2.6025682665704317</v>
      </c>
      <c r="K82" s="74"/>
      <c r="M82" s="254"/>
      <c r="N82" s="249"/>
      <c r="P82" s="255"/>
      <c r="AA82" s="40"/>
    </row>
    <row r="83" spans="2:27" ht="20.25" customHeight="1">
      <c r="B83" s="87" t="s">
        <v>123</v>
      </c>
      <c r="C83" s="66">
        <v>6</v>
      </c>
      <c r="D83" s="88">
        <v>1.1508324547535864E-2</v>
      </c>
      <c r="E83" s="88">
        <v>0.36450647488748805</v>
      </c>
      <c r="F83" s="88">
        <v>0.19714712938614448</v>
      </c>
      <c r="G83" s="89">
        <v>9.308250000000001</v>
      </c>
      <c r="H83" s="90">
        <v>1.1029210035588504E-2</v>
      </c>
      <c r="I83" s="90">
        <v>1.7812174207475433</v>
      </c>
      <c r="J83" s="91">
        <v>2.4031757651931716</v>
      </c>
      <c r="K83" s="74"/>
    </row>
    <row r="84" spans="2:27" ht="20.25" customHeight="1">
      <c r="B84" s="87" t="s">
        <v>123</v>
      </c>
      <c r="C84" s="66">
        <v>7</v>
      </c>
      <c r="D84" s="88">
        <v>1.2584046880982339E-2</v>
      </c>
      <c r="E84" s="88">
        <v>0.36855986545099156</v>
      </c>
      <c r="F84" s="88">
        <v>0.18209289831704875</v>
      </c>
      <c r="G84" s="89">
        <v>10.15225</v>
      </c>
      <c r="H84" s="90">
        <v>3.2681944059296815E-2</v>
      </c>
      <c r="I84" s="90">
        <v>2.0916444197949962</v>
      </c>
      <c r="J84" s="91">
        <v>2.2864097022049279</v>
      </c>
      <c r="K84" s="74" t="s">
        <v>68</v>
      </c>
    </row>
    <row r="85" spans="2:27" ht="20.25" customHeight="1">
      <c r="B85" s="87" t="s">
        <v>124</v>
      </c>
      <c r="C85" s="66">
        <v>1</v>
      </c>
      <c r="D85" s="88">
        <v>4.1126787682906972E-2</v>
      </c>
      <c r="E85" s="88">
        <v>0.46715094861859635</v>
      </c>
      <c r="F85" s="88">
        <v>0.1848548883389268</v>
      </c>
      <c r="G85" s="89">
        <v>10.32075</v>
      </c>
      <c r="H85" s="90">
        <v>1.1589288468176044</v>
      </c>
      <c r="I85" s="90">
        <v>10.820494084643574</v>
      </c>
      <c r="J85" s="91">
        <v>2.050228208451323</v>
      </c>
      <c r="K85" s="74"/>
    </row>
    <row r="86" spans="2:27" ht="20.25" customHeight="1">
      <c r="B86" s="87" t="s">
        <v>124</v>
      </c>
      <c r="C86" s="66">
        <v>2</v>
      </c>
      <c r="D86" s="88">
        <v>4.9400926036987244E-2</v>
      </c>
      <c r="E86" s="88">
        <v>0.37079114086245141</v>
      </c>
      <c r="F86" s="88">
        <v>0.13235559808741609</v>
      </c>
      <c r="G86" s="89">
        <v>5.8185714285714285</v>
      </c>
      <c r="H86" s="90">
        <v>0.11248351112244993</v>
      </c>
      <c r="I86" s="90">
        <v>2.7103169822837936</v>
      </c>
      <c r="J86" s="91">
        <v>2.4001662814321589</v>
      </c>
      <c r="K86" s="74"/>
    </row>
    <row r="87" spans="2:27" ht="20.25" customHeight="1">
      <c r="B87" s="87" t="s">
        <v>124</v>
      </c>
      <c r="C87" s="66">
        <v>3</v>
      </c>
      <c r="D87" s="88">
        <v>3.070325394718126E-2</v>
      </c>
      <c r="E87" s="88">
        <v>0.34885250975702914</v>
      </c>
      <c r="F87" s="88">
        <v>0.14275032624995157</v>
      </c>
      <c r="G87" s="89">
        <v>5.0085714285714289</v>
      </c>
      <c r="H87" s="90">
        <v>8.5735931681652597E-2</v>
      </c>
      <c r="I87" s="90">
        <v>2.1697785787125925</v>
      </c>
      <c r="J87" s="91">
        <v>2.5857807818306151</v>
      </c>
      <c r="K87" s="74"/>
    </row>
    <row r="88" spans="2:27" ht="20.25" customHeight="1">
      <c r="B88" s="87" t="s">
        <v>124</v>
      </c>
      <c r="C88" s="66">
        <v>4</v>
      </c>
      <c r="D88" s="88">
        <v>2.6670086524465602E-2</v>
      </c>
      <c r="E88" s="88">
        <v>0.34298005824104472</v>
      </c>
      <c r="F88" s="88">
        <v>0.1459970451490506</v>
      </c>
      <c r="G88" s="89">
        <v>4.9545714285714286</v>
      </c>
      <c r="H88" s="90">
        <v>8.4289850458917834E-2</v>
      </c>
      <c r="I88" s="90">
        <v>2.1669515722146793</v>
      </c>
      <c r="J88" s="91">
        <v>2.5989661523138126</v>
      </c>
      <c r="K88" s="74"/>
    </row>
    <row r="89" spans="2:27" ht="20.25" customHeight="1">
      <c r="B89" s="87" t="s">
        <v>124</v>
      </c>
      <c r="C89" s="66">
        <v>5</v>
      </c>
      <c r="D89" s="88">
        <v>2.6559280453420563E-2</v>
      </c>
      <c r="E89" s="88">
        <v>0.34690955047537581</v>
      </c>
      <c r="F89" s="88">
        <v>0.15232388255880702</v>
      </c>
      <c r="G89" s="89">
        <v>5.2958571428571437</v>
      </c>
      <c r="H89" s="90">
        <v>6.9395846268249212E-2</v>
      </c>
      <c r="I89" s="90">
        <v>2.2033181190169127</v>
      </c>
      <c r="J89" s="91">
        <v>2.5511905965895951</v>
      </c>
      <c r="K89" s="74"/>
    </row>
    <row r="90" spans="2:27" ht="20.25" customHeight="1">
      <c r="B90" s="87" t="s">
        <v>124</v>
      </c>
      <c r="C90" s="66">
        <v>6</v>
      </c>
      <c r="D90" s="88">
        <v>2.4119853994357954E-2</v>
      </c>
      <c r="E90" s="88">
        <v>0.34964126833030124</v>
      </c>
      <c r="F90" s="88">
        <v>0.14454200509433762</v>
      </c>
      <c r="G90" s="89">
        <v>6.4259999999999993</v>
      </c>
      <c r="H90" s="90">
        <v>0.10865002974950211</v>
      </c>
      <c r="I90" s="90">
        <v>2.6900248744876727</v>
      </c>
      <c r="J90" s="91">
        <v>2.3453616522622496</v>
      </c>
      <c r="K90" s="74"/>
    </row>
    <row r="91" spans="2:27" ht="20.25" customHeight="1">
      <c r="B91" s="87" t="s">
        <v>124</v>
      </c>
      <c r="C91" s="66">
        <v>7</v>
      </c>
      <c r="D91" s="88">
        <v>2.3902205297041821E-2</v>
      </c>
      <c r="E91" s="88">
        <v>0.35259196555557315</v>
      </c>
      <c r="F91" s="88">
        <v>0.13777965725778499</v>
      </c>
      <c r="G91" s="89">
        <v>7.4508333333333328</v>
      </c>
      <c r="H91" s="90">
        <v>0.13353786621336058</v>
      </c>
      <c r="I91" s="90">
        <v>2.5490022109550301</v>
      </c>
      <c r="J91" s="91">
        <v>2.2135633023924117</v>
      </c>
      <c r="K91" s="74" t="s">
        <v>69</v>
      </c>
    </row>
    <row r="92" spans="2:27" ht="20.25" customHeight="1">
      <c r="B92" s="87" t="s">
        <v>125</v>
      </c>
      <c r="C92" s="66">
        <v>1</v>
      </c>
      <c r="D92" s="88">
        <v>6.4072666659333602E-2</v>
      </c>
      <c r="E92" s="88">
        <v>0.42049803061579716</v>
      </c>
      <c r="F92" s="88">
        <v>0.19508423581925852</v>
      </c>
      <c r="G92" s="89">
        <v>15.284600000000001</v>
      </c>
      <c r="H92" s="90">
        <v>0.42496225637959645</v>
      </c>
      <c r="I92" s="90">
        <v>22.250758142625433</v>
      </c>
      <c r="J92" s="91">
        <v>2.515684608016763</v>
      </c>
      <c r="K92" s="74"/>
    </row>
    <row r="93" spans="2:27" ht="20.25" customHeight="1">
      <c r="B93" s="87" t="s">
        <v>125</v>
      </c>
      <c r="C93" s="66">
        <v>2</v>
      </c>
      <c r="D93" s="88">
        <v>5.5142272637878798E-2</v>
      </c>
      <c r="E93" s="88">
        <v>0.36680862865692382</v>
      </c>
      <c r="F93" s="88">
        <v>0.14542764481419815</v>
      </c>
      <c r="G93" s="89">
        <v>10.978399999999999</v>
      </c>
      <c r="H93" s="90">
        <v>9.2145730966879197E-2</v>
      </c>
      <c r="I93" s="90">
        <v>4.3742120523689119</v>
      </c>
      <c r="J93" s="91">
        <v>2.926949985888033</v>
      </c>
      <c r="K93" s="74"/>
    </row>
    <row r="94" spans="2:27" ht="20.25" customHeight="1">
      <c r="B94" s="87" t="s">
        <v>125</v>
      </c>
      <c r="C94" s="66">
        <v>3</v>
      </c>
      <c r="D94" s="88">
        <v>1.660223260727824E-2</v>
      </c>
      <c r="E94" s="88">
        <v>0.35073251535171424</v>
      </c>
      <c r="F94" s="88">
        <v>0.1354377301133767</v>
      </c>
      <c r="G94" s="89">
        <v>9.6253999999999991</v>
      </c>
      <c r="H94" s="90">
        <v>5.1448330527398556E-2</v>
      </c>
      <c r="I94" s="90">
        <v>3.8586247895548915</v>
      </c>
      <c r="J94" s="91">
        <v>3.1059112975788152</v>
      </c>
      <c r="K94" s="74"/>
    </row>
    <row r="95" spans="2:27" ht="20.25" customHeight="1">
      <c r="B95" s="87" t="s">
        <v>125</v>
      </c>
      <c r="C95" s="66">
        <v>4</v>
      </c>
      <c r="D95" s="88">
        <v>1.2333020392914645E-2</v>
      </c>
      <c r="E95" s="88">
        <v>0.34828637276401803</v>
      </c>
      <c r="F95" s="88">
        <v>0.14430321819796993</v>
      </c>
      <c r="G95" s="89">
        <v>9.8846000000000007</v>
      </c>
      <c r="H95" s="90">
        <v>6.561225440950437E-2</v>
      </c>
      <c r="I95" s="90">
        <v>4.6322251613110081</v>
      </c>
      <c r="J95" s="91">
        <v>3.0540540829381437</v>
      </c>
      <c r="K95" s="74"/>
    </row>
    <row r="96" spans="2:27" ht="20.25" customHeight="1">
      <c r="B96" s="87" t="s">
        <v>125</v>
      </c>
      <c r="C96" s="66">
        <v>5</v>
      </c>
      <c r="D96" s="88">
        <v>1.2575315288219379E-2</v>
      </c>
      <c r="E96" s="88">
        <v>0.35374360588414305</v>
      </c>
      <c r="F96" s="88">
        <v>0.1554812952138141</v>
      </c>
      <c r="G96" s="89">
        <v>10.895599999999998</v>
      </c>
      <c r="H96" s="90">
        <v>6.2174753870134172E-2</v>
      </c>
      <c r="I96" s="90">
        <v>4.3522327709093922</v>
      </c>
      <c r="J96" s="91">
        <v>2.9129935536118792</v>
      </c>
      <c r="K96" s="74"/>
    </row>
    <row r="97" spans="2:11" ht="20.25" customHeight="1">
      <c r="B97" s="87" t="s">
        <v>125</v>
      </c>
      <c r="C97" s="66">
        <v>6</v>
      </c>
      <c r="D97" s="88">
        <v>1.529412138782457E-2</v>
      </c>
      <c r="E97" s="88">
        <v>0.35644278315336941</v>
      </c>
      <c r="F97" s="88">
        <v>0.13083376258696244</v>
      </c>
      <c r="G97" s="89">
        <v>12.2622</v>
      </c>
      <c r="H97" s="90">
        <v>3.4294564242978359E-2</v>
      </c>
      <c r="I97" s="90">
        <v>5.0070063794748405</v>
      </c>
      <c r="J97" s="91">
        <v>2.6968589360596211</v>
      </c>
      <c r="K97" s="74"/>
    </row>
    <row r="98" spans="2:11" ht="20.25" customHeight="1">
      <c r="B98" s="87" t="s">
        <v>125</v>
      </c>
      <c r="C98" s="66">
        <v>7</v>
      </c>
      <c r="D98" s="88">
        <v>1.5854098671079977E-2</v>
      </c>
      <c r="E98" s="88">
        <v>0.35748051321230073</v>
      </c>
      <c r="F98" s="88">
        <v>0.10937018973702545</v>
      </c>
      <c r="G98" s="89">
        <v>11.809750000000001</v>
      </c>
      <c r="H98" s="90">
        <v>6.94413903092225E-2</v>
      </c>
      <c r="I98" s="90">
        <v>5.1560232304597706</v>
      </c>
      <c r="J98" s="91">
        <v>2.4696565727704902</v>
      </c>
      <c r="K98" s="74" t="s">
        <v>67</v>
      </c>
    </row>
    <row r="99" spans="2:11" ht="20.25" customHeight="1">
      <c r="B99" s="87" t="s">
        <v>120</v>
      </c>
      <c r="C99" s="66">
        <v>1</v>
      </c>
      <c r="D99" s="88">
        <v>5.2326895699666899E-2</v>
      </c>
      <c r="E99" s="88">
        <v>0.42362128933659549</v>
      </c>
      <c r="F99" s="88">
        <v>0.2605035975057351</v>
      </c>
      <c r="G99" s="89">
        <v>15.039499999999999</v>
      </c>
      <c r="H99" s="90">
        <v>0.23929349248961054</v>
      </c>
      <c r="I99" s="90">
        <v>36.242087135244653</v>
      </c>
      <c r="J99" s="91">
        <v>2.6294773782250944</v>
      </c>
      <c r="K99" s="74"/>
    </row>
    <row r="100" spans="2:11" ht="20.25" customHeight="1">
      <c r="B100" s="87" t="s">
        <v>120</v>
      </c>
      <c r="C100" s="66">
        <v>2</v>
      </c>
      <c r="D100" s="88">
        <v>5.5331940466902346E-2</v>
      </c>
      <c r="E100" s="88">
        <v>0.35221626435422654</v>
      </c>
      <c r="F100" s="88">
        <v>0.23592344461225537</v>
      </c>
      <c r="G100" s="89">
        <v>11.031857142857143</v>
      </c>
      <c r="H100" s="90">
        <v>4.8494027669528338E-2</v>
      </c>
      <c r="I100" s="90">
        <v>6.8425073041704483</v>
      </c>
      <c r="J100" s="91">
        <v>3.0914526626606849</v>
      </c>
      <c r="K100" s="74"/>
    </row>
    <row r="101" spans="2:11" ht="20.25" customHeight="1">
      <c r="B101" s="87" t="s">
        <v>120</v>
      </c>
      <c r="C101" s="66">
        <v>3</v>
      </c>
      <c r="D101" s="88">
        <v>1.4988442543281411E-2</v>
      </c>
      <c r="E101" s="88">
        <v>0.3515158893841715</v>
      </c>
      <c r="F101" s="88">
        <v>0.23655387913792322</v>
      </c>
      <c r="G101" s="89">
        <v>10.646714285714284</v>
      </c>
      <c r="H101" s="90">
        <v>6.5846591270124766E-2</v>
      </c>
      <c r="I101" s="90">
        <v>7.1641091301895745</v>
      </c>
      <c r="J101" s="91">
        <v>3.1234955769821888</v>
      </c>
      <c r="K101" s="74"/>
    </row>
    <row r="102" spans="2:11" ht="20.25" customHeight="1">
      <c r="B102" s="87" t="s">
        <v>120</v>
      </c>
      <c r="C102" s="66">
        <v>4</v>
      </c>
      <c r="D102" s="88">
        <v>1.4667268090314179E-2</v>
      </c>
      <c r="E102" s="88">
        <v>0.35195643210096889</v>
      </c>
      <c r="F102" s="88">
        <v>0.23676573195534828</v>
      </c>
      <c r="G102" s="89">
        <v>10.622428571428571</v>
      </c>
      <c r="H102" s="90">
        <v>7.0803149508178315E-3</v>
      </c>
      <c r="I102" s="90">
        <v>7.0059716438342443</v>
      </c>
      <c r="J102" s="91">
        <v>3.1408038081925023</v>
      </c>
      <c r="K102" s="74"/>
    </row>
    <row r="103" spans="2:11" ht="20.25" customHeight="1">
      <c r="B103" s="87" t="s">
        <v>120</v>
      </c>
      <c r="C103" s="66">
        <v>5</v>
      </c>
      <c r="D103" s="88">
        <v>1.4382320131839673E-2</v>
      </c>
      <c r="E103" s="88">
        <v>0.35363583032748441</v>
      </c>
      <c r="F103" s="88">
        <v>0.24437097114054479</v>
      </c>
      <c r="G103" s="89">
        <v>11.197857142857144</v>
      </c>
      <c r="H103" s="90">
        <v>2.1926511542444575E-2</v>
      </c>
      <c r="I103" s="90">
        <v>6.0919157902091845</v>
      </c>
      <c r="J103" s="91">
        <v>3.0876844375779418</v>
      </c>
      <c r="K103" s="74"/>
    </row>
    <row r="104" spans="2:11" ht="20.25" customHeight="1">
      <c r="B104" s="87" t="s">
        <v>120</v>
      </c>
      <c r="C104" s="66">
        <v>6</v>
      </c>
      <c r="D104" s="88">
        <v>1.5040135888213938E-2</v>
      </c>
      <c r="E104" s="88">
        <v>0.35244893475983924</v>
      </c>
      <c r="F104" s="88">
        <v>0.19989906801997087</v>
      </c>
      <c r="G104" s="89">
        <v>13.073857142857145</v>
      </c>
      <c r="H104" s="90">
        <v>6.7522063171751683E-3</v>
      </c>
      <c r="I104" s="90">
        <v>7.9844839700596371</v>
      </c>
      <c r="J104" s="91">
        <v>2.8007155926001226</v>
      </c>
      <c r="K104" s="74"/>
    </row>
    <row r="105" spans="2:11" ht="20.25" customHeight="1">
      <c r="B105" s="87" t="s">
        <v>120</v>
      </c>
      <c r="C105" s="66">
        <v>7</v>
      </c>
      <c r="D105" s="88">
        <v>1.8350692998852763E-2</v>
      </c>
      <c r="E105" s="88">
        <v>0.35635885044764082</v>
      </c>
      <c r="F105" s="88">
        <v>0.197088594075671</v>
      </c>
      <c r="G105" s="89">
        <v>14.482285714285714</v>
      </c>
      <c r="H105" s="90">
        <v>0.15681672459042723</v>
      </c>
      <c r="I105" s="90">
        <v>7.8208170731906694</v>
      </c>
      <c r="J105" s="91">
        <v>2.6529851301154728</v>
      </c>
      <c r="K105" s="74" t="s">
        <v>67</v>
      </c>
    </row>
    <row r="106" spans="2:11" ht="20.25" customHeight="1">
      <c r="B106" s="87" t="s">
        <v>121</v>
      </c>
      <c r="C106" s="66">
        <v>1</v>
      </c>
      <c r="D106" s="88">
        <v>5.9768051555742871E-2</v>
      </c>
      <c r="E106" s="88">
        <v>0.38269113657295784</v>
      </c>
      <c r="F106" s="88">
        <v>0.24479744823139968</v>
      </c>
      <c r="G106" s="89">
        <v>12.159600000000001</v>
      </c>
      <c r="H106" s="90">
        <v>0.46799512161885232</v>
      </c>
      <c r="I106" s="90">
        <v>11.169483569303274</v>
      </c>
      <c r="J106" s="91">
        <v>2.3218651664230592</v>
      </c>
      <c r="K106" s="74"/>
    </row>
    <row r="107" spans="2:11" ht="20.25" customHeight="1">
      <c r="B107" s="87" t="s">
        <v>121</v>
      </c>
      <c r="C107" s="66">
        <v>2</v>
      </c>
      <c r="D107" s="88">
        <v>4.9410459253645088E-2</v>
      </c>
      <c r="E107" s="88">
        <v>0.33873682336338778</v>
      </c>
      <c r="F107" s="88">
        <v>0.19850894799842991</v>
      </c>
      <c r="G107" s="89">
        <v>8.5033750000000001</v>
      </c>
      <c r="H107" s="90">
        <v>5.6384879359168423E-2</v>
      </c>
      <c r="I107" s="90">
        <v>2.4348016086913638</v>
      </c>
      <c r="J107" s="91">
        <v>2.7146954853401191</v>
      </c>
      <c r="K107" s="74"/>
    </row>
    <row r="108" spans="2:11" ht="20.25" customHeight="1">
      <c r="B108" s="87" t="s">
        <v>121</v>
      </c>
      <c r="C108" s="66">
        <v>3</v>
      </c>
      <c r="D108" s="88">
        <v>2.1241927298067124E-2</v>
      </c>
      <c r="E108" s="88">
        <v>0.3365055860526926</v>
      </c>
      <c r="F108" s="88">
        <v>0.20174102852747963</v>
      </c>
      <c r="G108" s="89">
        <v>8.3306874999999998</v>
      </c>
      <c r="H108" s="90">
        <v>5.9733822106438898E-2</v>
      </c>
      <c r="I108" s="90">
        <v>2.1305063217963207</v>
      </c>
      <c r="J108" s="91">
        <v>2.7654485068127443</v>
      </c>
      <c r="K108" s="74"/>
    </row>
    <row r="109" spans="2:11" ht="20.25" customHeight="1">
      <c r="B109" s="87" t="s">
        <v>121</v>
      </c>
      <c r="C109" s="66">
        <v>4</v>
      </c>
      <c r="D109" s="88">
        <v>1.8660236790732348E-2</v>
      </c>
      <c r="E109" s="88">
        <v>0.3438560046607822</v>
      </c>
      <c r="F109" s="88">
        <v>0.21785261898599184</v>
      </c>
      <c r="G109" s="89">
        <v>9.0349374999999981</v>
      </c>
      <c r="H109" s="90">
        <v>6.4135894798807977E-2</v>
      </c>
      <c r="I109" s="90">
        <v>2.2290495682116327</v>
      </c>
      <c r="J109" s="91">
        <v>2.6826091847853912</v>
      </c>
      <c r="K109" s="74"/>
    </row>
    <row r="110" spans="2:11" ht="20.25" customHeight="1">
      <c r="B110" s="87" t="s">
        <v>121</v>
      </c>
      <c r="C110" s="66">
        <v>5</v>
      </c>
      <c r="D110" s="88">
        <v>1.9102250224066728E-2</v>
      </c>
      <c r="E110" s="88">
        <v>0.34197266411335359</v>
      </c>
      <c r="F110" s="88">
        <v>0.21095948488012436</v>
      </c>
      <c r="G110" s="89">
        <v>9.2923333333333336</v>
      </c>
      <c r="H110" s="90">
        <v>7.629145078002561E-2</v>
      </c>
      <c r="I110" s="90">
        <v>2.7682897854466435</v>
      </c>
      <c r="J110" s="91">
        <v>2.5722384110323206</v>
      </c>
      <c r="K110" s="74"/>
    </row>
    <row r="111" spans="2:11" ht="20.25" customHeight="1">
      <c r="B111" s="87" t="s">
        <v>121</v>
      </c>
      <c r="C111" s="66">
        <v>6</v>
      </c>
      <c r="D111" s="88">
        <v>2.0692448159849216E-2</v>
      </c>
      <c r="E111" s="88">
        <v>0.34635476240509649</v>
      </c>
      <c r="F111" s="88">
        <v>0.18457297862172445</v>
      </c>
      <c r="G111" s="89">
        <v>11.13833333333333</v>
      </c>
      <c r="H111" s="90">
        <v>3.7415185097371795E-2</v>
      </c>
      <c r="I111" s="90">
        <v>3.404781843860833</v>
      </c>
      <c r="J111" s="91">
        <v>2.3162792889641652</v>
      </c>
      <c r="K111" s="74"/>
    </row>
    <row r="112" spans="2:11" ht="20.25" customHeight="1">
      <c r="B112" s="87" t="s">
        <v>121</v>
      </c>
      <c r="C112" s="66">
        <v>7</v>
      </c>
      <c r="D112" s="88">
        <v>2.2023564396593052E-2</v>
      </c>
      <c r="E112" s="88">
        <v>0.34582034437218889</v>
      </c>
      <c r="F112" s="88">
        <v>0.1794494938782526</v>
      </c>
      <c r="G112" s="89">
        <v>11.822666666666668</v>
      </c>
      <c r="H112" s="90">
        <v>6.5901908206578153E-2</v>
      </c>
      <c r="I112" s="90">
        <v>3.377823337652059</v>
      </c>
      <c r="J112" s="91">
        <v>2.2561033762978631</v>
      </c>
      <c r="K112" s="74" t="s">
        <v>67</v>
      </c>
    </row>
    <row r="113" spans="2:11" ht="20.25" customHeight="1">
      <c r="B113" s="85" t="s">
        <v>130</v>
      </c>
      <c r="C113" s="84"/>
      <c r="D113" s="85"/>
      <c r="E113" s="85"/>
      <c r="F113" s="85"/>
      <c r="G113" s="85"/>
      <c r="H113" s="85"/>
      <c r="I113" s="85"/>
      <c r="J113" s="85"/>
      <c r="K113" s="84"/>
    </row>
    <row r="114" spans="2:11" ht="20.25" customHeight="1">
      <c r="B114" s="239" t="str">
        <f>C60</f>
        <v>540</v>
      </c>
      <c r="C114" s="54"/>
      <c r="D114" s="67">
        <f>(SUMIFS(D$71:D$112,$B$71:$B$112,$B114,$C$71:$C$112,MAX($C$71:$C$112))/SUMIFS(D$71:D$112,$B$71:$B$112,$B114,$C$71:$C$112,MAX($C$71:$C$112)-1))-1</f>
        <v>-4.8934089417352888E-2</v>
      </c>
      <c r="E114" s="67">
        <f>(SUMIFS(E$71:E$112,$B$71:$B$112,$B114,$C$71:$C$112,MAX($C$71:$C$112))/SUMIFS(E$71:E$112,$B$71:$B$112,$B114,$C$71:$C$112,MAX($C$71:$C$112)-1))-1</f>
        <v>1.0897156367599914E-2</v>
      </c>
      <c r="F114" s="67">
        <f>(SUMIFS(F$71:F$112,$B$71:$B$112,$B114,$C$71:$C$112,MAX($C$71:$C$112))/SUMIFS(F$71:F$112,$B$71:$B$112,$B114,$C$71:$C$112,MAX($C$71:$C$112)-1))-1</f>
        <v>-9.0687739314112226E-2</v>
      </c>
      <c r="G114" s="67">
        <f>(SUMIFS(G$71:G$112,$B$71:$B$112,$B114,$C$71:$C$112,MAX($C$71:$C$112))/SUMIFS(G$71:G$112,$B$71:$B$112,$B114,$C$71:$C$112,MAX($C$71:$C$112)-1))-1</f>
        <v>9.2267346490999103E-2</v>
      </c>
      <c r="H114" s="67">
        <f>(SUMIFS(H$71:H$112,$B$71:$B$112,$B114,$C$71:$C$112,MAX($C$71:$C$112))/SUMIFS(H$71:H$112,$B$71:$B$112,$B114,$C$71:$C$112,MAX($C$71:$C$112)-1))-1</f>
        <v>-0.28065984994767534</v>
      </c>
      <c r="I114" s="67">
        <f>(SUMIFS(I$71:I$112,$B$71:$B$112,$B114,$C$71:$C$112,MAX($C$71:$C$112))/SUMIFS(I$71:I$112,$B$71:$B$112,$B114,$C$71:$C$112,MAX($C$71:$C$112)-1))-1</f>
        <v>0.18006556337888902</v>
      </c>
      <c r="J114" s="86">
        <f>(SUMIFS(J$71:J$112,$B$71:$B$112,$B114,$C$71:$C$112,MAX($C$71:$C$112))/SUMIFS(J$71:J$112,$B$71:$B$112,$B114,$C$71:$C$112,MAX($C$71:$C$112)-1))-1</f>
        <v>-3.7936809643486114E-2</v>
      </c>
      <c r="K114" s="55"/>
    </row>
    <row r="115" spans="2:11" ht="20.25" customHeight="1">
      <c r="B115" s="42" t="str">
        <f>D60</f>
        <v>566</v>
      </c>
      <c r="C115" s="54"/>
      <c r="D115" s="67">
        <f>(SUMIFS(D$71:D$112,$B$71:$B$112,$B115,$C$71:$C$112,MAX($C$71:$C$112))/SUMIFS(D$71:D$112,$B$71:$B$112,$B115,$C$71:$C$112,MAX($C$71:$C$112)-1))-1</f>
        <v>9.3473409530912654E-2</v>
      </c>
      <c r="E115" s="67">
        <f>(SUMIFS(E$71:E$112,$B$71:$B$112,$B115,$C$71:$C$112,MAX($C$71:$C$112))/SUMIFS(E$71:E$112,$B$71:$B$112,$B115,$C$71:$C$112,MAX($C$71:$C$112)-1))-1</f>
        <v>1.1120215531849276E-2</v>
      </c>
      <c r="F115" s="67">
        <f>(SUMIFS(F$71:F$112,$B$71:$B$112,$B115,$C$71:$C$112,MAX($C$71:$C$112))/SUMIFS(F$71:F$112,$B$71:$B$112,$B115,$C$71:$C$112,MAX($C$71:$C$112)-1))-1</f>
        <v>-7.6360386864216423E-2</v>
      </c>
      <c r="G115" s="67">
        <f>(SUMIFS(G$71:G$112,$B$71:$B$112,$B115,$C$71:$C$112,MAX($C$71:$C$112))/SUMIFS(G$71:G$112,$B$71:$B$112,$B115,$C$71:$C$112,MAX($C$71:$C$112)-1))-1</f>
        <v>9.0672253108801337E-2</v>
      </c>
      <c r="H115" s="67">
        <f>(SUMIFS(H$71:H$112,$B$71:$B$112,$B115,$C$71:$C$112,MAX($C$71:$C$112))/SUMIFS(H$71:H$112,$B$71:$B$112,$B115,$C$71:$C$112,MAX($C$71:$C$112)-1))-1</f>
        <v>1.9632171256001429</v>
      </c>
      <c r="I115" s="67">
        <f>(SUMIFS(I$71:I$112,$B$71:$B$112,$B115,$C$71:$C$112,MAX($C$71:$C$112))/SUMIFS(I$71:I$112,$B$71:$B$112,$B115,$C$71:$C$112,MAX($C$71:$C$112)-1))-1</f>
        <v>0.17427799404587696</v>
      </c>
      <c r="J115" s="86">
        <f>(SUMIFS(J$71:J$112,$B$71:$B$112,$B115,$C$71:$C$112,MAX($C$71:$C$112))/SUMIFS(J$71:J$112,$B$71:$B$112,$B115,$C$71:$C$112,MAX($C$71:$C$112)-1))-1</f>
        <v>-4.8588232571019518E-2</v>
      </c>
      <c r="K115" s="55"/>
    </row>
    <row r="116" spans="2:11" ht="20.25" customHeight="1">
      <c r="B116" s="42" t="str">
        <f>E60</f>
        <v>567</v>
      </c>
      <c r="C116" s="54"/>
      <c r="D116" s="67">
        <f>(SUMIFS(D$71:D$112,$B$71:$B$112,$B116,$C$71:$C$112,MAX($C$71:$C$112))/SUMIFS(D$71:D$112,$B$71:$B$112,$B116,$C$71:$C$112,MAX($C$71:$C$112)-1))-1</f>
        <v>-9.0236324551153935E-3</v>
      </c>
      <c r="E116" s="67">
        <f>(SUMIFS(E$71:E$112,$B$71:$B$112,$B116,$C$71:$C$112,MAX($C$71:$C$112))/SUMIFS(E$71:E$112,$B$71:$B$112,$B116,$C$71:$C$112,MAX($C$71:$C$112)-1))-1</f>
        <v>8.4392132523796182E-3</v>
      </c>
      <c r="F116" s="67">
        <f>(SUMIFS(F$71:F$112,$B$71:$B$112,$B116,$C$71:$C$112,MAX($C$71:$C$112))/SUMIFS(F$71:F$112,$B$71:$B$112,$B116,$C$71:$C$112,MAX($C$71:$C$112)-1))-1</f>
        <v>-4.6784654966831818E-2</v>
      </c>
      <c r="G116" s="67">
        <f>(SUMIFS(G$71:G$112,$B$71:$B$112,$B116,$C$71:$C$112,MAX($C$71:$C$112))/SUMIFS(G$71:G$112,$B$71:$B$112,$B116,$C$71:$C$112,MAX($C$71:$C$112)-1))-1</f>
        <v>0.15948231144309588</v>
      </c>
      <c r="H116" s="67">
        <f>(SUMIFS(H$71:H$112,$B$71:$B$112,$B116,$C$71:$C$112,MAX($C$71:$C$112))/SUMIFS(H$71:H$112,$B$71:$B$112,$B116,$C$71:$C$112,MAX($C$71:$C$112)-1))-1</f>
        <v>0.22906423975436163</v>
      </c>
      <c r="I116" s="67">
        <f>(SUMIFS(I$71:I$112,$B$71:$B$112,$B116,$C$71:$C$112,MAX($C$71:$C$112))/SUMIFS(I$71:I$112,$B$71:$B$112,$B116,$C$71:$C$112,MAX($C$71:$C$112)-1))-1</f>
        <v>-5.2424297213794713E-2</v>
      </c>
      <c r="J116" s="86">
        <f>(SUMIFS(J$71:J$112,$B$71:$B$112,$B116,$C$71:$C$112,MAX($C$71:$C$112))/SUMIFS(J$71:J$112,$B$71:$B$112,$B116,$C$71:$C$112,MAX($C$71:$C$112)-1))-1</f>
        <v>-5.6195320556516326E-2</v>
      </c>
      <c r="K116" s="55"/>
    </row>
    <row r="117" spans="2:11" ht="20.25" customHeight="1">
      <c r="B117" s="42" t="str">
        <f>F60</f>
        <v>순환56</v>
      </c>
      <c r="C117" s="54"/>
      <c r="D117" s="67">
        <f>(SUMIFS(D$71:D$112,$B$71:$B$112,$B117,$C$71:$C$112,MAX($C$71:$C$112))/SUMIFS(D$71:D$112,$B$71:$B$112,$B117,$C$71:$C$112,MAX($C$71:$C$112)-1))-1</f>
        <v>3.661389033443907E-2</v>
      </c>
      <c r="E117" s="67">
        <f>(SUMIFS(E$71:E$112,$B$71:$B$112,$B117,$C$71:$C$112,MAX($C$71:$C$112))/SUMIFS(E$71:E$112,$B$71:$B$112,$B117,$C$71:$C$112,MAX($C$71:$C$112)-1))-1</f>
        <v>2.9113510161455913E-3</v>
      </c>
      <c r="F117" s="67">
        <f>(SUMIFS(F$71:F$112,$B$71:$B$112,$B117,$C$71:$C$112,MAX($C$71:$C$112))/SUMIFS(F$71:F$112,$B$71:$B$112,$B117,$C$71:$C$112,MAX($C$71:$C$112)-1))-1</f>
        <v>-0.16405224787195594</v>
      </c>
      <c r="G117" s="67">
        <f>(SUMIFS(G$71:G$112,$B$71:$B$112,$B117,$C$71:$C$112,MAX($C$71:$C$112))/SUMIFS(G$71:G$112,$B$71:$B$112,$B117,$C$71:$C$112,MAX($C$71:$C$112)-1))-1</f>
        <v>-3.6897946534879433E-2</v>
      </c>
      <c r="H117" s="67">
        <f>(SUMIFS(H$71:H$112,$B$71:$B$112,$B117,$C$71:$C$112,MAX($C$71:$C$112))/SUMIFS(H$71:H$112,$B$71:$B$112,$B117,$C$71:$C$112,MAX($C$71:$C$112)-1))-1</f>
        <v>1.0248512218212622</v>
      </c>
      <c r="I117" s="67">
        <f>(SUMIFS(I$71:I$112,$B$71:$B$112,$B117,$C$71:$C$112,MAX($C$71:$C$112))/SUMIFS(I$71:I$112,$B$71:$B$112,$B117,$C$71:$C$112,MAX($C$71:$C$112)-1))-1</f>
        <v>2.9761665891977485E-2</v>
      </c>
      <c r="J117" s="86">
        <f>(SUMIFS(J$71:J$112,$B$71:$B$112,$B117,$C$71:$C$112,MAX($C$71:$C$112))/SUMIFS(J$71:J$112,$B$71:$B$112,$B117,$C$71:$C$112,MAX($C$71:$C$112)-1))-1</f>
        <v>-8.4247032817035716E-2</v>
      </c>
      <c r="K117" s="55"/>
    </row>
    <row r="118" spans="2:11" ht="20.25" customHeight="1">
      <c r="B118" s="42" t="str">
        <f>G60</f>
        <v>510</v>
      </c>
      <c r="C118" s="54"/>
      <c r="D118" s="67">
        <f>(SUMIFS(D$71:D$112,$B$71:$B$112,$B118,$C$71:$C$112,MAX($C$71:$C$112))/SUMIFS(D$71:D$112,$B$71:$B$112,$B118,$C$71:$C$112,MAX($C$71:$C$112)-1))-1</f>
        <v>0.22011484040068496</v>
      </c>
      <c r="E118" s="67">
        <f>(SUMIFS(E$71:E$112,$B$71:$B$112,$B118,$C$71:$C$112,MAX($C$71:$C$112))/SUMIFS(E$71:E$112,$B$71:$B$112,$B118,$C$71:$C$112,MAX($C$71:$C$112)-1))-1</f>
        <v>1.1093566477838435E-2</v>
      </c>
      <c r="F118" s="67">
        <f>(SUMIFS(F$71:F$112,$B$71:$B$112,$B118,$C$71:$C$112,MAX($C$71:$C$112))/SUMIFS(F$71:F$112,$B$71:$B$112,$B118,$C$71:$C$112,MAX($C$71:$C$112)-1))-1</f>
        <v>-1.4059464969687019E-2</v>
      </c>
      <c r="G118" s="67">
        <f>(SUMIFS(G$71:G$112,$B$71:$B$112,$B118,$C$71:$C$112,MAX($C$71:$C$112))/SUMIFS(G$71:G$112,$B$71:$B$112,$B118,$C$71:$C$112,MAX($C$71:$C$112)-1))-1</f>
        <v>0.10772861872657513</v>
      </c>
      <c r="H118" s="67">
        <f>(SUMIFS(H$71:H$112,$B$71:$B$112,$B118,$C$71:$C$112,MAX($C$71:$C$112))/SUMIFS(H$71:H$112,$B$71:$B$112,$B118,$C$71:$C$112,MAX($C$71:$C$112)-1))-1</f>
        <v>22.224516139493879</v>
      </c>
      <c r="I118" s="67">
        <f>(SUMIFS(I$71:I$112,$B$71:$B$112,$B118,$C$71:$C$112,MAX($C$71:$C$112))/SUMIFS(I$71:I$112,$B$71:$B$112,$B118,$C$71:$C$112,MAX($C$71:$C$112)-1))-1</f>
        <v>-2.0498118285751321E-2</v>
      </c>
      <c r="J118" s="86">
        <f>(SUMIFS(J$71:J$112,$B$71:$B$112,$B118,$C$71:$C$112,MAX($C$71:$C$112))/SUMIFS(J$71:J$112,$B$71:$B$112,$B118,$C$71:$C$112,MAX($C$71:$C$112)-1))-1</f>
        <v>-5.2747398870122364E-2</v>
      </c>
      <c r="K118" s="55"/>
    </row>
    <row r="119" spans="2:11" ht="20.25" customHeight="1">
      <c r="B119" s="42" t="str">
        <f>H60</f>
        <v>532</v>
      </c>
      <c r="C119" s="54"/>
      <c r="D119" s="67">
        <f>(SUMIFS(D$71:D$112,$B$71:$B$112,$B119,$C$71:$C$112,MAX($C$71:$C$112))/SUMIFS(D$71:D$112,$B$71:$B$112,$B119,$C$71:$C$112,MAX($C$71:$C$112)-1))-1</f>
        <v>6.4328600775556355E-2</v>
      </c>
      <c r="E119" s="67">
        <f>(SUMIFS(E$71:E$112,$B$71:$B$112,$B119,$C$71:$C$112,MAX($C$71:$C$112))/SUMIFS(E$71:E$112,$B$71:$B$112,$B119,$C$71:$C$112,MAX($C$71:$C$112)-1))-1</f>
        <v>-1.5429787342797763E-3</v>
      </c>
      <c r="F119" s="67">
        <f>(SUMIFS(F$71:F$112,$B$71:$B$112,$B119,$C$71:$C$112,MAX($C$71:$C$112))/SUMIFS(F$71:F$112,$B$71:$B$112,$B119,$C$71:$C$112,MAX($C$71:$C$112)-1))-1</f>
        <v>-2.7758585150062798E-2</v>
      </c>
      <c r="G119" s="67">
        <f>(SUMIFS(G$71:G$112,$B$71:$B$112,$B119,$C$71:$C$112,MAX($C$71:$C$112))/SUMIFS(G$71:G$112,$B$71:$B$112,$B119,$C$71:$C$112,MAX($C$71:$C$112)-1))-1</f>
        <v>6.1439473290438862E-2</v>
      </c>
      <c r="H119" s="67">
        <f>(SUMIFS(H$71:H$112,$B$71:$B$112,$B119,$C$71:$C$112,MAX($C$71:$C$112))/SUMIFS(H$71:H$112,$B$71:$B$112,$B119,$C$71:$C$112,MAX($C$71:$C$112)-1))-1</f>
        <v>0.76136795889344366</v>
      </c>
      <c r="I119" s="67">
        <f>(SUMIFS(I$71:I$112,$B$71:$B$112,$B119,$C$71:$C$112,MAX($C$71:$C$112))/SUMIFS(I$71:I$112,$B$71:$B$112,$B119,$C$71:$C$112,MAX($C$71:$C$112)-1))-1</f>
        <v>-7.9178365736950473E-3</v>
      </c>
      <c r="J119" s="86">
        <f>(SUMIFS(J$71:J$112,$B$71:$B$112,$B119,$C$71:$C$112,MAX($C$71:$C$112))/SUMIFS(J$71:J$112,$B$71:$B$112,$B119,$C$71:$C$112,MAX($C$71:$C$112)-1))-1</f>
        <v>-2.5979558230740274E-2</v>
      </c>
      <c r="K119" s="55"/>
    </row>
    <row r="120" spans="2:11" ht="20.25" customHeight="1" thickBot="1"/>
    <row r="121" spans="2:11" ht="17.25" thickTop="1">
      <c r="B121" s="25" t="s">
        <v>51</v>
      </c>
      <c r="C121" s="25"/>
      <c r="D121" s="25"/>
      <c r="E121" s="25"/>
      <c r="F121" s="175" t="s">
        <v>77</v>
      </c>
      <c r="G121" s="43"/>
      <c r="H121" s="25"/>
      <c r="I121" s="25"/>
    </row>
    <row r="122" spans="2:11">
      <c r="B122" s="26" t="s">
        <v>33</v>
      </c>
      <c r="C122" s="26" t="s">
        <v>52</v>
      </c>
      <c r="D122" s="26"/>
      <c r="E122" s="26"/>
      <c r="F122" s="92" t="s">
        <v>78</v>
      </c>
      <c r="G122" s="44"/>
      <c r="H122" s="46" t="s">
        <v>81</v>
      </c>
      <c r="I122" s="46"/>
    </row>
    <row r="123" spans="2:11">
      <c r="B123" s="26" t="s">
        <v>34</v>
      </c>
      <c r="C123" s="26" t="s">
        <v>53</v>
      </c>
      <c r="D123" s="26"/>
      <c r="E123" s="26"/>
      <c r="F123" s="92" t="s">
        <v>79</v>
      </c>
      <c r="G123" s="44"/>
      <c r="H123" s="46" t="s">
        <v>82</v>
      </c>
      <c r="I123" s="46"/>
    </row>
    <row r="124" spans="2:11">
      <c r="B124" s="26" t="s">
        <v>4</v>
      </c>
      <c r="C124" s="26" t="s">
        <v>54</v>
      </c>
      <c r="D124" s="26"/>
      <c r="E124" s="26"/>
      <c r="F124" s="92" t="s">
        <v>80</v>
      </c>
      <c r="G124" s="44"/>
      <c r="H124" s="46" t="s">
        <v>83</v>
      </c>
      <c r="I124" s="46"/>
    </row>
    <row r="125" spans="2:11">
      <c r="B125" s="26" t="s">
        <v>5</v>
      </c>
      <c r="C125" s="26" t="s">
        <v>55</v>
      </c>
      <c r="D125" s="26"/>
      <c r="E125" s="26"/>
      <c r="F125" s="92" t="s">
        <v>87</v>
      </c>
      <c r="G125" s="44"/>
      <c r="H125" s="46" t="s">
        <v>84</v>
      </c>
      <c r="I125" s="46"/>
    </row>
    <row r="126" spans="2:11">
      <c r="B126" s="26" t="s">
        <v>56</v>
      </c>
      <c r="C126" s="26" t="s">
        <v>57</v>
      </c>
      <c r="D126" s="26"/>
      <c r="E126" s="26"/>
      <c r="F126" s="92" t="s">
        <v>88</v>
      </c>
      <c r="G126" s="44"/>
      <c r="H126" s="46" t="s">
        <v>85</v>
      </c>
      <c r="I126" s="46"/>
    </row>
    <row r="127" spans="2:11" ht="17.25" thickBot="1">
      <c r="B127" s="27" t="s">
        <v>58</v>
      </c>
      <c r="C127" s="27" t="s">
        <v>59</v>
      </c>
      <c r="D127" s="27"/>
      <c r="E127" s="27"/>
      <c r="F127" s="93" t="s">
        <v>89</v>
      </c>
      <c r="G127" s="45"/>
      <c r="H127" s="47" t="s">
        <v>86</v>
      </c>
      <c r="I127" s="47"/>
    </row>
    <row r="128" spans="2:11" ht="17.25" thickTop="1"/>
    <row r="129" ht="6.75" customHeight="1"/>
  </sheetData>
  <mergeCells count="4">
    <mergeCell ref="O9:P9"/>
    <mergeCell ref="C4:D4"/>
    <mergeCell ref="C5:D5"/>
    <mergeCell ref="J19:K19"/>
  </mergeCells>
  <phoneticPr fontId="2" type="noConversion"/>
  <conditionalFormatting sqref="B71:K112">
    <cfRule type="expression" dxfId="69" priority="1">
      <formula>$B71&lt;&gt;$B72</formula>
    </cfRule>
  </conditionalFormatting>
  <conditionalFormatting sqref="C61:K61">
    <cfRule type="containsText" dxfId="68" priority="2" operator="containsText" text="F">
      <formula>NOT(ISERROR(SEARCH("F",C61)))</formula>
    </cfRule>
    <cfRule type="containsText" dxfId="67" priority="3" operator="containsText" text="D">
      <formula>NOT(ISERROR(SEARCH("D",C61)))</formula>
    </cfRule>
    <cfRule type="containsText" dxfId="66" priority="4" operator="containsText" text="S">
      <formula>NOT(ISERROR(SEARCH("S",C61)))</formula>
    </cfRule>
    <cfRule type="containsText" dxfId="65" priority="5" operator="containsText" text="A">
      <formula>NOT(ISERROR(SEARCH("A",C61)))</formula>
    </cfRule>
  </conditionalFormatting>
  <conditionalFormatting sqref="D48:K48 D50:K51 D52:D57 D58:K59 D68:K68 D113:K113 K114:K119">
    <cfRule type="containsText" dxfId="64" priority="60" operator="containsText" text="악화">
      <formula>NOT(ISERROR(SEARCH("악화",D48)))</formula>
    </cfRule>
  </conditionalFormatting>
  <conditionalFormatting sqref="D48:K48 D50:K51 D58:K59 D68:K68 D113:K113 K114:K119 D52:D57">
    <cfRule type="containsText" dxfId="63" priority="59" operator="containsText" text="개선">
      <formula>NOT(ISERROR(SEARCH("개선",D48)))</formula>
    </cfRule>
  </conditionalFormatting>
  <conditionalFormatting sqref="G4:G5">
    <cfRule type="containsText" dxfId="62" priority="10" operator="containsText" text="S">
      <formula>NOT(ISERROR(SEARCH("S",G4)))</formula>
    </cfRule>
    <cfRule type="containsText" dxfId="61" priority="11" operator="containsText" text="A">
      <formula>NOT(ISERROR(SEARCH("A",G4)))</formula>
    </cfRule>
  </conditionalFormatting>
  <conditionalFormatting sqref="G5">
    <cfRule type="containsText" dxfId="60" priority="6" operator="containsText" text="F">
      <formula>NOT(ISERROR(SEARCH("F",G5)))</formula>
    </cfRule>
    <cfRule type="containsText" dxfId="59" priority="7" operator="containsText" text="D">
      <formula>NOT(ISERROR(SEARCH("D",G5)))</formula>
    </cfRule>
  </conditionalFormatting>
  <conditionalFormatting sqref="K1:K18 J19 K21:K25 K27:K60 K62:K1048576">
    <cfRule type="containsText" dxfId="58" priority="12" operator="containsText" text="D">
      <formula>NOT(ISERROR(SEARCH("D",J1)))</formula>
    </cfRule>
    <cfRule type="containsText" dxfId="57" priority="13" operator="containsText" text="F">
      <formula>NOT(ISERROR(SEARCH("F",J1)))</formula>
    </cfRule>
    <cfRule type="containsText" dxfId="56" priority="14" operator="containsText" text="S">
      <formula>NOT(ISERROR(SEARCH("S",J1)))</formula>
    </cfRule>
    <cfRule type="containsText" dxfId="55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D114:J119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159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38</v>
      </c>
      <c r="B4" s="139" t="s">
        <v>145</v>
      </c>
      <c r="C4" s="139" t="s">
        <v>1</v>
      </c>
      <c r="D4" s="139" t="s">
        <v>10</v>
      </c>
      <c r="E4" s="140" t="s">
        <v>144</v>
      </c>
      <c r="F4" s="126" t="s">
        <v>45</v>
      </c>
      <c r="G4" s="150" t="s">
        <v>149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41" t="s">
        <v>6</v>
      </c>
      <c r="O4" s="241" t="s">
        <v>7</v>
      </c>
      <c r="P4" s="241" t="s">
        <v>26</v>
      </c>
      <c r="Q4" s="241" t="s">
        <v>14</v>
      </c>
      <c r="R4" s="241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129</v>
      </c>
      <c r="BB4" t="s">
        <v>137</v>
      </c>
      <c r="BC4" t="s">
        <v>138</v>
      </c>
      <c r="BD4" t="s">
        <v>115</v>
      </c>
      <c r="BE4" t="s">
        <v>139</v>
      </c>
      <c r="BF4" t="s">
        <v>140</v>
      </c>
      <c r="BG4" t="s">
        <v>90</v>
      </c>
      <c r="BH4" t="s">
        <v>139</v>
      </c>
      <c r="BI4" t="s">
        <v>140</v>
      </c>
      <c r="BJ4" t="s">
        <v>90</v>
      </c>
      <c r="BL4" t="s">
        <v>141</v>
      </c>
      <c r="BM4" t="s">
        <v>142</v>
      </c>
      <c r="BN4" t="s">
        <v>143</v>
      </c>
    </row>
    <row r="5" spans="1:66">
      <c r="A5" s="144" t="str">
        <f>W5</f>
        <v>삼환운수</v>
      </c>
      <c r="B5" s="144" t="str">
        <f>V5</f>
        <v>510</v>
      </c>
      <c r="C5" s="145" t="str">
        <f>Y5</f>
        <v>71바6213</v>
      </c>
      <c r="D5" s="133" t="str">
        <f>Z5</f>
        <v>중형</v>
      </c>
      <c r="E5" s="129" t="str">
        <f>AZ5</f>
        <v>D</v>
      </c>
      <c r="F5" s="152">
        <f>G5/H5</f>
        <v>0.83032258064516118</v>
      </c>
      <c r="G5" s="153">
        <f>AE5</f>
        <v>2.5739999999999998</v>
      </c>
      <c r="H5" s="154">
        <f>AF5</f>
        <v>3.1</v>
      </c>
      <c r="I5" s="155">
        <f>AC5</f>
        <v>2715.252</v>
      </c>
      <c r="J5" s="156">
        <f>AI5/AH5</f>
        <v>1.5223262616621543E-2</v>
      </c>
      <c r="K5" s="156">
        <f>AJ5/AH5</f>
        <v>0.34986226738108223</v>
      </c>
      <c r="L5" s="156">
        <f>AK5/AC5</f>
        <v>0.16683534345983356</v>
      </c>
      <c r="M5" s="157">
        <f>AG5</f>
        <v>11.956</v>
      </c>
      <c r="N5" s="158">
        <f>IF(AW5=0,AT5,"속도계이상")</f>
        <v>0</v>
      </c>
      <c r="O5" s="158">
        <f>IF(AW5=0,AU5,"속도계이상")</f>
        <v>21.065999999999999</v>
      </c>
      <c r="P5" s="159">
        <f>AQ5/60</f>
        <v>0</v>
      </c>
      <c r="Q5" s="160">
        <f>AN5</f>
        <v>63</v>
      </c>
      <c r="R5" s="161">
        <f>AC5/(AH5-AI5-AJ5)</f>
        <v>23.91852094124096</v>
      </c>
      <c r="S5" s="146">
        <f>IF(AW5=0,AL5,"속도계이상")</f>
        <v>0</v>
      </c>
      <c r="T5" s="146">
        <f>IF(AW5=0,AM5,"속도계이상")</f>
        <v>572</v>
      </c>
      <c r="U5" t="s">
        <v>119</v>
      </c>
      <c r="V5" s="5" t="s">
        <v>120</v>
      </c>
      <c r="W5" t="s">
        <v>119</v>
      </c>
      <c r="X5" s="5" t="s">
        <v>120</v>
      </c>
      <c r="Y5" t="s">
        <v>199</v>
      </c>
      <c r="Z5" t="s">
        <v>197</v>
      </c>
      <c r="AA5" t="s">
        <v>48</v>
      </c>
      <c r="AB5">
        <v>515</v>
      </c>
      <c r="AC5" s="1">
        <v>2715.252</v>
      </c>
      <c r="AD5" s="1">
        <v>1054.768</v>
      </c>
      <c r="AE5" s="28">
        <v>2.5739999999999998</v>
      </c>
      <c r="AF5">
        <v>3.1</v>
      </c>
      <c r="AG5">
        <v>11.956</v>
      </c>
      <c r="AH5">
        <v>178.79715200000001</v>
      </c>
      <c r="AI5">
        <v>2.721876</v>
      </c>
      <c r="AJ5">
        <v>62.554377000000002</v>
      </c>
      <c r="AK5">
        <v>453</v>
      </c>
      <c r="AL5">
        <v>0</v>
      </c>
      <c r="AM5">
        <v>572</v>
      </c>
      <c r="AN5">
        <v>63</v>
      </c>
      <c r="AO5">
        <v>15.186215000000001</v>
      </c>
      <c r="AP5">
        <v>2.2999999999999998</v>
      </c>
      <c r="AQ5">
        <v>0</v>
      </c>
      <c r="AR5">
        <v>25</v>
      </c>
      <c r="AS5">
        <v>4247</v>
      </c>
      <c r="AT5">
        <v>0</v>
      </c>
      <c r="AU5">
        <v>21.065999999999999</v>
      </c>
      <c r="AV5">
        <v>2025</v>
      </c>
      <c r="AW5">
        <v>0</v>
      </c>
      <c r="AX5" s="29">
        <v>0.68</v>
      </c>
      <c r="AY5">
        <v>0.84964285714285714</v>
      </c>
      <c r="AZ5" t="s">
        <v>67</v>
      </c>
      <c r="BA5" t="s">
        <v>459</v>
      </c>
      <c r="BB5">
        <v>1</v>
      </c>
      <c r="BC5" t="s">
        <v>460</v>
      </c>
      <c r="BD5">
        <v>12</v>
      </c>
      <c r="BE5">
        <v>65933.409999999989</v>
      </c>
      <c r="BF5">
        <v>0.11235913628614083</v>
      </c>
      <c r="BG5">
        <v>9.5465137580260373E-2</v>
      </c>
      <c r="BH5">
        <v>616440.91000000015</v>
      </c>
      <c r="BI5">
        <v>1.2017730945209327E-2</v>
      </c>
      <c r="BJ5">
        <v>1.0210779256661782E-2</v>
      </c>
      <c r="BK5">
        <v>1</v>
      </c>
      <c r="BL5" t="s">
        <v>69</v>
      </c>
      <c r="BM5">
        <v>-1</v>
      </c>
      <c r="BN5" t="s">
        <v>461</v>
      </c>
    </row>
    <row r="6" spans="1:66">
      <c r="A6" s="141" t="str">
        <f t="shared" ref="A6:A7" si="0">W6</f>
        <v>삼환운수</v>
      </c>
      <c r="B6" s="141" t="str">
        <f t="shared" ref="B6:B7" si="1">V6</f>
        <v>510</v>
      </c>
      <c r="C6" s="142" t="str">
        <f t="shared" ref="C6:C7" si="2">Y6</f>
        <v>71바6451</v>
      </c>
      <c r="D6" s="116" t="str">
        <f t="shared" ref="D6:D7" si="3">Z6</f>
        <v>중형</v>
      </c>
      <c r="E6" s="112" t="str">
        <f>AZ6</f>
        <v>D</v>
      </c>
      <c r="F6" s="162">
        <f>G6/H6</f>
        <v>0.78</v>
      </c>
      <c r="G6" s="163">
        <f>AE6</f>
        <v>2.73</v>
      </c>
      <c r="H6" s="164">
        <f>AF6</f>
        <v>3.5</v>
      </c>
      <c r="I6" s="165">
        <f t="shared" ref="I6:I7" si="4">AC6</f>
        <v>5917.8549999999996</v>
      </c>
      <c r="J6" s="166">
        <f t="shared" ref="J6:J7" si="5">AI6/AH6</f>
        <v>2.8477284650841532E-2</v>
      </c>
      <c r="K6" s="166">
        <f t="shared" ref="K6:K7" si="6">AJ6/AH6</f>
        <v>0.37134231396684747</v>
      </c>
      <c r="L6" s="166">
        <f t="shared" ref="L6:L7" si="7">AK6/AC6</f>
        <v>0.22896809739339677</v>
      </c>
      <c r="M6" s="167">
        <f t="shared" ref="M6:M7" si="8">AG6</f>
        <v>20.414999999999999</v>
      </c>
      <c r="N6" s="168">
        <f t="shared" ref="N6:N7" si="9">IF(AW6=0,AT6,"속도계이상")</f>
        <v>0</v>
      </c>
      <c r="O6" s="168">
        <f t="shared" ref="O6:O7" si="10">IF(AW6=0,AU6,"속도계이상")</f>
        <v>4.41</v>
      </c>
      <c r="P6" s="169">
        <f t="shared" ref="P6:P7" si="11">AQ6/60</f>
        <v>0</v>
      </c>
      <c r="Q6" s="170">
        <f t="shared" ref="Q6:Q7" si="12">AN6</f>
        <v>70</v>
      </c>
      <c r="R6" s="171">
        <f t="shared" ref="R6:R7" si="13">AC6/(AH6-AI6-AJ6)</f>
        <v>24.456373828742727</v>
      </c>
      <c r="S6" s="143">
        <f t="shared" ref="S6:S7" si="14">IF(AW6=0,AL6,"속도계이상")</f>
        <v>0</v>
      </c>
      <c r="T6" s="143">
        <f t="shared" ref="T6:T7" si="15">IF(AW6=0,AM6,"속도계이상")</f>
        <v>261</v>
      </c>
      <c r="U6" t="s">
        <v>119</v>
      </c>
      <c r="V6" s="5" t="s">
        <v>120</v>
      </c>
      <c r="W6" t="s">
        <v>119</v>
      </c>
      <c r="X6" s="5" t="s">
        <v>120</v>
      </c>
      <c r="Y6" t="s">
        <v>202</v>
      </c>
      <c r="Z6" t="s">
        <v>197</v>
      </c>
      <c r="AA6" t="s">
        <v>203</v>
      </c>
      <c r="AB6">
        <v>515</v>
      </c>
      <c r="AC6" s="1">
        <v>5917.8549999999996</v>
      </c>
      <c r="AD6" s="1">
        <v>2167.6840000000002</v>
      </c>
      <c r="AE6" s="28">
        <v>2.73</v>
      </c>
      <c r="AF6">
        <v>3.5</v>
      </c>
      <c r="AG6">
        <v>20.414999999999999</v>
      </c>
      <c r="AH6">
        <v>403.172077</v>
      </c>
      <c r="AI6">
        <v>11.481246000000001</v>
      </c>
      <c r="AJ6">
        <v>149.71485200000001</v>
      </c>
      <c r="AK6">
        <v>1355</v>
      </c>
      <c r="AL6">
        <v>0</v>
      </c>
      <c r="AM6">
        <v>261</v>
      </c>
      <c r="AN6">
        <v>70</v>
      </c>
      <c r="AO6">
        <v>14.678236</v>
      </c>
      <c r="AP6">
        <v>130.80000000000001</v>
      </c>
      <c r="AQ6">
        <v>0</v>
      </c>
      <c r="AR6">
        <v>124</v>
      </c>
      <c r="AS6">
        <v>21264</v>
      </c>
      <c r="AT6">
        <v>0</v>
      </c>
      <c r="AU6">
        <v>4.41</v>
      </c>
      <c r="AV6">
        <v>49710</v>
      </c>
      <c r="AW6">
        <v>0</v>
      </c>
      <c r="AX6" s="29">
        <v>1.02</v>
      </c>
      <c r="AY6">
        <v>0.81482758620689655</v>
      </c>
      <c r="AZ6" t="s">
        <v>67</v>
      </c>
      <c r="BA6" t="s">
        <v>459</v>
      </c>
      <c r="BB6">
        <v>4</v>
      </c>
      <c r="BC6" t="s">
        <v>462</v>
      </c>
      <c r="BD6">
        <v>9</v>
      </c>
      <c r="BE6">
        <v>65933.409999999989</v>
      </c>
      <c r="BF6">
        <v>0.10920563641407295</v>
      </c>
      <c r="BG6">
        <v>8.8983765119467026E-2</v>
      </c>
      <c r="BH6">
        <v>616440.91000000015</v>
      </c>
      <c r="BI6">
        <v>1.1680438275908714E-2</v>
      </c>
      <c r="BJ6">
        <v>9.5175433261973415E-3</v>
      </c>
      <c r="BK6">
        <v>1</v>
      </c>
      <c r="BL6" t="s">
        <v>67</v>
      </c>
      <c r="BM6">
        <v>0</v>
      </c>
      <c r="BN6" t="s">
        <v>463</v>
      </c>
    </row>
    <row r="7" spans="1:66">
      <c r="A7" s="144" t="str">
        <f t="shared" si="0"/>
        <v>삼환운수</v>
      </c>
      <c r="B7" s="144" t="str">
        <f t="shared" si="1"/>
        <v>510</v>
      </c>
      <c r="C7" s="145" t="str">
        <f t="shared" si="2"/>
        <v>71바7107</v>
      </c>
      <c r="D7" s="133" t="str">
        <f t="shared" si="3"/>
        <v>중형</v>
      </c>
      <c r="E7" s="129" t="str">
        <f t="shared" ref="E7:E45" si="16">AZ7</f>
        <v>D</v>
      </c>
      <c r="F7" s="152">
        <f t="shared" ref="F7:F45" si="17">G7/H7</f>
        <v>0.7945161290322581</v>
      </c>
      <c r="G7" s="153">
        <f t="shared" ref="G7:G45" si="18">AE7</f>
        <v>2.4630000000000001</v>
      </c>
      <c r="H7" s="154">
        <f t="shared" ref="H7:H45" si="19">AF7</f>
        <v>3.1</v>
      </c>
      <c r="I7" s="155">
        <f t="shared" si="4"/>
        <v>4454.7359999999999</v>
      </c>
      <c r="J7" s="156">
        <f t="shared" si="5"/>
        <v>1.6108263248699312E-2</v>
      </c>
      <c r="K7" s="156">
        <f t="shared" si="6"/>
        <v>0.3693716197110582</v>
      </c>
      <c r="L7" s="156">
        <f t="shared" si="7"/>
        <v>0.2305411588924686</v>
      </c>
      <c r="M7" s="157">
        <f t="shared" si="8"/>
        <v>12.574</v>
      </c>
      <c r="N7" s="158">
        <f t="shared" si="9"/>
        <v>2.1999999999999999E-2</v>
      </c>
      <c r="O7" s="158">
        <f t="shared" si="10"/>
        <v>9.9</v>
      </c>
      <c r="P7" s="159">
        <f t="shared" si="11"/>
        <v>0</v>
      </c>
      <c r="Q7" s="160">
        <f t="shared" si="12"/>
        <v>67</v>
      </c>
      <c r="R7" s="161">
        <f t="shared" si="13"/>
        <v>24.347461655394302</v>
      </c>
      <c r="S7" s="146">
        <f t="shared" si="14"/>
        <v>1</v>
      </c>
      <c r="T7" s="146">
        <f t="shared" si="15"/>
        <v>441</v>
      </c>
      <c r="U7" t="s">
        <v>119</v>
      </c>
      <c r="V7" t="s">
        <v>120</v>
      </c>
      <c r="W7" s="4" t="s">
        <v>119</v>
      </c>
      <c r="X7" s="4" t="s">
        <v>120</v>
      </c>
      <c r="Y7" s="4" t="s">
        <v>204</v>
      </c>
      <c r="Z7" s="4" t="s">
        <v>197</v>
      </c>
      <c r="AA7" s="4" t="s">
        <v>48</v>
      </c>
      <c r="AB7" s="4">
        <v>515</v>
      </c>
      <c r="AC7" s="4">
        <v>4454.7359999999999</v>
      </c>
      <c r="AD7" s="4">
        <v>1808.8040000000001</v>
      </c>
      <c r="AE7" s="4">
        <v>2.4630000000000001</v>
      </c>
      <c r="AF7" s="4">
        <v>3.1</v>
      </c>
      <c r="AG7" s="4">
        <v>12.574</v>
      </c>
      <c r="AH7" s="4">
        <v>297.73656699999998</v>
      </c>
      <c r="AI7" s="4">
        <v>4.7960190000000003</v>
      </c>
      <c r="AJ7" s="4">
        <v>109.975438</v>
      </c>
      <c r="AK7" s="4">
        <v>1027</v>
      </c>
      <c r="AL7" s="4">
        <v>1</v>
      </c>
      <c r="AM7" s="4">
        <v>441</v>
      </c>
      <c r="AN7" s="4">
        <v>67</v>
      </c>
      <c r="AO7" s="4">
        <v>14.962004</v>
      </c>
      <c r="AP7" s="4">
        <v>20.3</v>
      </c>
      <c r="AQ7" s="4">
        <v>0</v>
      </c>
      <c r="AR7" s="4">
        <v>62</v>
      </c>
      <c r="AS7" s="4">
        <v>8487</v>
      </c>
      <c r="AT7" s="4">
        <v>2.1999999999999999E-2</v>
      </c>
      <c r="AU7" s="4">
        <v>9.9</v>
      </c>
      <c r="AV7" s="4">
        <v>3952</v>
      </c>
      <c r="AW7" s="4">
        <v>0</v>
      </c>
      <c r="AX7" s="30">
        <v>0.66</v>
      </c>
      <c r="AY7">
        <v>0.84193548387096773</v>
      </c>
      <c r="AZ7" t="s">
        <v>67</v>
      </c>
      <c r="BA7" t="s">
        <v>459</v>
      </c>
      <c r="BB7">
        <v>2</v>
      </c>
      <c r="BC7" t="s">
        <v>464</v>
      </c>
      <c r="BD7">
        <v>15</v>
      </c>
      <c r="BE7">
        <v>65933.409999999989</v>
      </c>
      <c r="BF7">
        <v>0.11015215199699215</v>
      </c>
      <c r="BG7">
        <v>9.2741005391015971E-2</v>
      </c>
      <c r="BH7">
        <v>616440.91000000015</v>
      </c>
      <c r="BI7">
        <v>1.1781675878714796E-2</v>
      </c>
      <c r="BJ7">
        <v>9.91941098175665E-3</v>
      </c>
      <c r="BK7">
        <v>1</v>
      </c>
      <c r="BL7" t="s">
        <v>69</v>
      </c>
      <c r="BM7">
        <v>-1</v>
      </c>
      <c r="BN7" t="s">
        <v>461</v>
      </c>
    </row>
    <row r="8" spans="1:66">
      <c r="A8" s="141" t="str">
        <f t="shared" ref="A8:A45" si="20">W8</f>
        <v>삼환운수</v>
      </c>
      <c r="B8" s="141" t="str">
        <f t="shared" ref="B8:B45" si="21">V8</f>
        <v>510</v>
      </c>
      <c r="C8" s="142" t="str">
        <f t="shared" ref="C8:C45" si="22">Y8</f>
        <v>71바7108</v>
      </c>
      <c r="D8" s="116" t="str">
        <f t="shared" ref="D8:D45" si="23">Z8</f>
        <v>중형</v>
      </c>
      <c r="E8" s="112" t="str">
        <f t="shared" si="16"/>
        <v>F</v>
      </c>
      <c r="F8" s="162">
        <f t="shared" si="17"/>
        <v>0.82342857142857151</v>
      </c>
      <c r="G8" s="163">
        <f t="shared" si="18"/>
        <v>2.8820000000000001</v>
      </c>
      <c r="H8" s="164">
        <f t="shared" si="19"/>
        <v>3.5</v>
      </c>
      <c r="I8" s="165">
        <f t="shared" ref="I8:I45" si="24">AC8</f>
        <v>6414.2790000000005</v>
      </c>
      <c r="J8" s="166">
        <f t="shared" ref="J8:J45" si="25">AI8/AH8</f>
        <v>1.5425922032438869E-2</v>
      </c>
      <c r="K8" s="166">
        <f t="shared" ref="K8:K45" si="26">AJ8/AH8</f>
        <v>0.34845237431142689</v>
      </c>
      <c r="L8" s="166">
        <f t="shared" ref="L8:L45" si="27">AK8/AC8</f>
        <v>0.21093563282794525</v>
      </c>
      <c r="M8" s="167">
        <f t="shared" ref="M8:M45" si="28">AG8</f>
        <v>18.911999999999999</v>
      </c>
      <c r="N8" s="168">
        <f t="shared" ref="N8:N45" si="29">IF(AW8=0,AT8,"속도계이상")</f>
        <v>0</v>
      </c>
      <c r="O8" s="168">
        <f t="shared" ref="O8:O45" si="30">IF(AW8=0,AU8,"속도계이상")</f>
        <v>7.8419999999999996</v>
      </c>
      <c r="P8" s="169">
        <f t="shared" ref="P8:P45" si="31">AQ8/60</f>
        <v>0</v>
      </c>
      <c r="Q8" s="170">
        <f t="shared" ref="Q8:Q45" si="32">AN8</f>
        <v>80</v>
      </c>
      <c r="R8" s="171">
        <f t="shared" ref="R8:R45" si="33">AC8/(AH8-AI8-AJ8)</f>
        <v>24.40424111281969</v>
      </c>
      <c r="S8" s="143">
        <f t="shared" ref="S8:S45" si="34">IF(AW8=0,AL8,"속도계이상")</f>
        <v>0</v>
      </c>
      <c r="T8" s="143">
        <f t="shared" ref="T8:T45" si="35">IF(AW8=0,AM8,"속도계이상")</f>
        <v>503</v>
      </c>
      <c r="U8" t="s">
        <v>119</v>
      </c>
      <c r="V8" s="5" t="s">
        <v>120</v>
      </c>
      <c r="W8" t="s">
        <v>119</v>
      </c>
      <c r="X8" s="5" t="s">
        <v>120</v>
      </c>
      <c r="Y8" t="s">
        <v>205</v>
      </c>
      <c r="Z8" t="s">
        <v>197</v>
      </c>
      <c r="AA8" t="s">
        <v>203</v>
      </c>
      <c r="AB8">
        <v>515</v>
      </c>
      <c r="AC8" s="1">
        <v>6414.2790000000005</v>
      </c>
      <c r="AD8" s="1">
        <v>2225.8850000000002</v>
      </c>
      <c r="AE8" s="28">
        <v>2.8820000000000001</v>
      </c>
      <c r="AF8">
        <v>3.5</v>
      </c>
      <c r="AG8">
        <v>18.911999999999999</v>
      </c>
      <c r="AH8">
        <v>413.18288699999999</v>
      </c>
      <c r="AI8">
        <v>6.3737269999999997</v>
      </c>
      <c r="AJ8">
        <v>143.974558</v>
      </c>
      <c r="AK8">
        <v>1353</v>
      </c>
      <c r="AL8">
        <v>0</v>
      </c>
      <c r="AM8">
        <v>503</v>
      </c>
      <c r="AN8">
        <v>80</v>
      </c>
      <c r="AO8">
        <v>15.524067000000001</v>
      </c>
      <c r="AP8">
        <v>418.9</v>
      </c>
      <c r="AQ8">
        <v>0</v>
      </c>
      <c r="AR8">
        <v>135</v>
      </c>
      <c r="AS8">
        <v>21592</v>
      </c>
      <c r="AT8">
        <v>0</v>
      </c>
      <c r="AU8">
        <v>7.8419999999999996</v>
      </c>
      <c r="AV8">
        <v>54556</v>
      </c>
      <c r="AW8">
        <v>0</v>
      </c>
      <c r="AX8" s="29">
        <v>1.02</v>
      </c>
      <c r="AY8">
        <v>0.79896551724137943</v>
      </c>
      <c r="AZ8" t="s">
        <v>70</v>
      </c>
      <c r="BA8" t="s">
        <v>459</v>
      </c>
      <c r="BB8">
        <v>1</v>
      </c>
      <c r="BC8" t="s">
        <v>465</v>
      </c>
      <c r="BD8">
        <v>13</v>
      </c>
      <c r="BE8">
        <v>65933.409999999989</v>
      </c>
      <c r="BF8">
        <v>0.10988042329374442</v>
      </c>
      <c r="BG8">
        <v>8.7790669231588223E-2</v>
      </c>
      <c r="BH8">
        <v>616440.91000000015</v>
      </c>
      <c r="BI8">
        <v>1.1752612265788782E-2</v>
      </c>
      <c r="BJ8">
        <v>9.3899319378733144E-3</v>
      </c>
      <c r="BK8">
        <v>1</v>
      </c>
      <c r="BL8" t="s">
        <v>67</v>
      </c>
      <c r="BM8">
        <v>-1</v>
      </c>
      <c r="BN8" t="s">
        <v>461</v>
      </c>
    </row>
    <row r="9" spans="1:66">
      <c r="A9" s="144" t="str">
        <f t="shared" si="20"/>
        <v>삼환운수</v>
      </c>
      <c r="B9" s="144" t="str">
        <f t="shared" si="21"/>
        <v>510</v>
      </c>
      <c r="C9" s="145" t="str">
        <f t="shared" si="22"/>
        <v>71바7111</v>
      </c>
      <c r="D9" s="133" t="str">
        <f t="shared" si="23"/>
        <v>중형</v>
      </c>
      <c r="E9" s="129" t="str">
        <f t="shared" si="16"/>
        <v>C</v>
      </c>
      <c r="F9" s="152">
        <f t="shared" si="17"/>
        <v>0.93851851851851842</v>
      </c>
      <c r="G9" s="153">
        <f t="shared" si="18"/>
        <v>2.5339999999999998</v>
      </c>
      <c r="H9" s="154">
        <f t="shared" si="19"/>
        <v>2.7</v>
      </c>
      <c r="I9" s="155">
        <f t="shared" si="24"/>
        <v>4065.67</v>
      </c>
      <c r="J9" s="156">
        <f t="shared" si="25"/>
        <v>2.2724195419334698E-2</v>
      </c>
      <c r="K9" s="156">
        <f t="shared" si="26"/>
        <v>0.33143285200151074</v>
      </c>
      <c r="L9" s="156">
        <f t="shared" si="27"/>
        <v>9.1497834305292847E-2</v>
      </c>
      <c r="M9" s="157">
        <f t="shared" si="28"/>
        <v>9.157</v>
      </c>
      <c r="N9" s="158">
        <f t="shared" si="29"/>
        <v>2.5000000000000001E-2</v>
      </c>
      <c r="O9" s="158">
        <f t="shared" si="30"/>
        <v>4.7960000000000003</v>
      </c>
      <c r="P9" s="159">
        <f t="shared" si="31"/>
        <v>0</v>
      </c>
      <c r="Q9" s="160">
        <f t="shared" si="32"/>
        <v>70</v>
      </c>
      <c r="R9" s="161">
        <f t="shared" si="33"/>
        <v>22.745065525763028</v>
      </c>
      <c r="S9" s="146">
        <f t="shared" si="34"/>
        <v>1</v>
      </c>
      <c r="T9" s="146">
        <f t="shared" si="35"/>
        <v>195</v>
      </c>
      <c r="U9" t="s">
        <v>119</v>
      </c>
      <c r="V9" s="5" t="s">
        <v>120</v>
      </c>
      <c r="W9" t="s">
        <v>119</v>
      </c>
      <c r="X9" s="5" t="s">
        <v>120</v>
      </c>
      <c r="Y9" t="s">
        <v>206</v>
      </c>
      <c r="Z9" t="s">
        <v>197</v>
      </c>
      <c r="AA9" t="s">
        <v>48</v>
      </c>
      <c r="AB9">
        <v>515</v>
      </c>
      <c r="AC9" s="1">
        <v>4065.67</v>
      </c>
      <c r="AD9" s="1">
        <v>1604.374</v>
      </c>
      <c r="AE9" s="28">
        <v>2.5339999999999998</v>
      </c>
      <c r="AF9">
        <v>2.7</v>
      </c>
      <c r="AG9">
        <v>9.157</v>
      </c>
      <c r="AH9">
        <v>276.76935900000001</v>
      </c>
      <c r="AI9">
        <v>6.2893610000000004</v>
      </c>
      <c r="AJ9">
        <v>91.730457999999999</v>
      </c>
      <c r="AK9">
        <v>372</v>
      </c>
      <c r="AL9">
        <v>1</v>
      </c>
      <c r="AM9">
        <v>195</v>
      </c>
      <c r="AN9">
        <v>70</v>
      </c>
      <c r="AO9">
        <v>14.68974</v>
      </c>
      <c r="AP9">
        <v>77.599999999999994</v>
      </c>
      <c r="AQ9">
        <v>0</v>
      </c>
      <c r="AR9">
        <v>44</v>
      </c>
      <c r="AS9">
        <v>5119</v>
      </c>
      <c r="AT9">
        <v>2.5000000000000001E-2</v>
      </c>
      <c r="AU9">
        <v>4.7960000000000003</v>
      </c>
      <c r="AV9">
        <v>7243</v>
      </c>
      <c r="AW9">
        <v>0</v>
      </c>
      <c r="AX9" s="29">
        <v>0.6</v>
      </c>
      <c r="AY9">
        <v>0.85806451612903223</v>
      </c>
      <c r="AZ9" t="s">
        <v>69</v>
      </c>
      <c r="BA9" t="s">
        <v>459</v>
      </c>
      <c r="BB9">
        <v>2</v>
      </c>
      <c r="BC9" t="s">
        <v>466</v>
      </c>
      <c r="BD9">
        <v>10</v>
      </c>
      <c r="BE9">
        <v>65933.409999999989</v>
      </c>
      <c r="BF9">
        <v>9.710237950683881E-2</v>
      </c>
      <c r="BG9">
        <v>8.3320106286513304E-2</v>
      </c>
      <c r="BH9">
        <v>616440.91000000015</v>
      </c>
      <c r="BI9">
        <v>1.0385895705721411E-2</v>
      </c>
      <c r="BJ9">
        <v>8.9117685732964368E-3</v>
      </c>
      <c r="BK9">
        <v>1</v>
      </c>
      <c r="BL9" t="s">
        <v>69</v>
      </c>
      <c r="BM9">
        <v>0</v>
      </c>
      <c r="BN9" t="s">
        <v>463</v>
      </c>
    </row>
    <row r="10" spans="1:66">
      <c r="A10" s="141" t="str">
        <f t="shared" si="20"/>
        <v>삼환운수</v>
      </c>
      <c r="B10" s="141" t="str">
        <f t="shared" si="21"/>
        <v>510</v>
      </c>
      <c r="C10" s="142" t="str">
        <f t="shared" si="22"/>
        <v>71바7116</v>
      </c>
      <c r="D10" s="116" t="str">
        <f t="shared" si="23"/>
        <v>중형</v>
      </c>
      <c r="E10" s="112" t="str">
        <f t="shared" si="16"/>
        <v>D</v>
      </c>
      <c r="F10" s="162">
        <f t="shared" si="17"/>
        <v>0.7683783783783783</v>
      </c>
      <c r="G10" s="163">
        <f t="shared" si="18"/>
        <v>2.843</v>
      </c>
      <c r="H10" s="164">
        <f t="shared" si="19"/>
        <v>3.7</v>
      </c>
      <c r="I10" s="165">
        <f t="shared" si="24"/>
        <v>3191.6010000000001</v>
      </c>
      <c r="J10" s="166">
        <f t="shared" si="25"/>
        <v>1.4688071448326605E-2</v>
      </c>
      <c r="K10" s="166">
        <f t="shared" si="26"/>
        <v>0.36509159251097462</v>
      </c>
      <c r="L10" s="166">
        <f t="shared" si="27"/>
        <v>0.21274589148204928</v>
      </c>
      <c r="M10" s="167">
        <f t="shared" si="28"/>
        <v>18.425999999999998</v>
      </c>
      <c r="N10" s="168">
        <f t="shared" si="29"/>
        <v>1.41</v>
      </c>
      <c r="O10" s="168">
        <f t="shared" si="30"/>
        <v>5.452</v>
      </c>
      <c r="P10" s="169">
        <f t="shared" si="31"/>
        <v>0</v>
      </c>
      <c r="Q10" s="170">
        <f t="shared" si="32"/>
        <v>75</v>
      </c>
      <c r="R10" s="171">
        <f t="shared" si="33"/>
        <v>23.628547271009147</v>
      </c>
      <c r="S10" s="143">
        <f t="shared" si="34"/>
        <v>45</v>
      </c>
      <c r="T10" s="143">
        <f t="shared" si="35"/>
        <v>174</v>
      </c>
      <c r="U10" t="s">
        <v>119</v>
      </c>
      <c r="V10" t="s">
        <v>120</v>
      </c>
      <c r="W10" s="4" t="s">
        <v>119</v>
      </c>
      <c r="X10" s="4" t="s">
        <v>120</v>
      </c>
      <c r="Y10" s="4" t="s">
        <v>207</v>
      </c>
      <c r="Z10" s="4" t="s">
        <v>197</v>
      </c>
      <c r="AA10" s="4" t="s">
        <v>203</v>
      </c>
      <c r="AB10" s="4">
        <v>515</v>
      </c>
      <c r="AC10" s="4">
        <v>3191.6010000000001</v>
      </c>
      <c r="AD10" s="4">
        <v>1122.481</v>
      </c>
      <c r="AE10" s="4">
        <v>2.843</v>
      </c>
      <c r="AF10" s="4">
        <v>3.7</v>
      </c>
      <c r="AG10" s="4">
        <v>18.425999999999998</v>
      </c>
      <c r="AH10" s="4">
        <v>217.78379899999999</v>
      </c>
      <c r="AI10" s="4">
        <v>3.1988240000000001</v>
      </c>
      <c r="AJ10" s="4">
        <v>79.511033999999995</v>
      </c>
      <c r="AK10" s="4">
        <v>679</v>
      </c>
      <c r="AL10" s="4">
        <v>45</v>
      </c>
      <c r="AM10" s="4">
        <v>174</v>
      </c>
      <c r="AN10" s="4">
        <v>75</v>
      </c>
      <c r="AO10" s="4">
        <v>14.654904999999999</v>
      </c>
      <c r="AP10" s="4">
        <v>125.4</v>
      </c>
      <c r="AQ10" s="4">
        <v>0</v>
      </c>
      <c r="AR10" s="4">
        <v>67</v>
      </c>
      <c r="AS10" s="4">
        <v>11477</v>
      </c>
      <c r="AT10" s="4">
        <v>1.41</v>
      </c>
      <c r="AU10" s="4">
        <v>5.452</v>
      </c>
      <c r="AV10" s="4">
        <v>17623</v>
      </c>
      <c r="AW10" s="4">
        <v>0</v>
      </c>
      <c r="AX10" s="30">
        <v>1.02</v>
      </c>
      <c r="AY10">
        <v>0.83193548387096783</v>
      </c>
      <c r="AZ10" t="s">
        <v>67</v>
      </c>
      <c r="BA10" t="s">
        <v>459</v>
      </c>
      <c r="BB10">
        <v>3</v>
      </c>
      <c r="BC10" t="s">
        <v>467</v>
      </c>
      <c r="BD10">
        <v>15</v>
      </c>
      <c r="BE10">
        <v>65933.409999999989</v>
      </c>
      <c r="BF10">
        <v>0.11769392785842567</v>
      </c>
      <c r="BG10">
        <v>9.7913754821574134E-2</v>
      </c>
      <c r="BH10">
        <v>616440.91000000015</v>
      </c>
      <c r="BI10">
        <v>1.2588330647944826E-2</v>
      </c>
      <c r="BJ10">
        <v>1.0472678948725713E-2</v>
      </c>
      <c r="BK10">
        <v>1</v>
      </c>
      <c r="BL10" t="s">
        <v>69</v>
      </c>
      <c r="BM10">
        <v>-1</v>
      </c>
      <c r="BN10" t="s">
        <v>461</v>
      </c>
    </row>
    <row r="11" spans="1:66">
      <c r="A11" s="144" t="str">
        <f t="shared" si="20"/>
        <v>삼환운수</v>
      </c>
      <c r="B11" s="144" t="str">
        <f t="shared" si="21"/>
        <v>510</v>
      </c>
      <c r="C11" s="145" t="str">
        <f t="shared" si="22"/>
        <v>71바7117</v>
      </c>
      <c r="D11" s="133" t="str">
        <f t="shared" si="23"/>
        <v>중형</v>
      </c>
      <c r="E11" s="129" t="str">
        <f t="shared" si="16"/>
        <v>C</v>
      </c>
      <c r="F11" s="152">
        <f t="shared" si="17"/>
        <v>0.78903225806451616</v>
      </c>
      <c r="G11" s="153">
        <f t="shared" si="18"/>
        <v>2.4460000000000002</v>
      </c>
      <c r="H11" s="154">
        <f t="shared" si="19"/>
        <v>3.1</v>
      </c>
      <c r="I11" s="155">
        <f t="shared" si="24"/>
        <v>3211.9</v>
      </c>
      <c r="J11" s="156">
        <f t="shared" si="25"/>
        <v>8.6188925747351253E-3</v>
      </c>
      <c r="K11" s="156">
        <f t="shared" si="26"/>
        <v>0.3540443056944369</v>
      </c>
      <c r="L11" s="156">
        <f t="shared" si="27"/>
        <v>0.20797658706684516</v>
      </c>
      <c r="M11" s="157">
        <f t="shared" si="28"/>
        <v>9.9359999999999999</v>
      </c>
      <c r="N11" s="158">
        <f t="shared" si="29"/>
        <v>0</v>
      </c>
      <c r="O11" s="158">
        <f t="shared" si="30"/>
        <v>6.165</v>
      </c>
      <c r="P11" s="159">
        <f t="shared" si="31"/>
        <v>0</v>
      </c>
      <c r="Q11" s="160">
        <f t="shared" si="32"/>
        <v>65</v>
      </c>
      <c r="R11" s="161">
        <f t="shared" si="33"/>
        <v>23.804820718179119</v>
      </c>
      <c r="S11" s="146">
        <f t="shared" si="34"/>
        <v>0</v>
      </c>
      <c r="T11" s="146">
        <f t="shared" si="35"/>
        <v>198</v>
      </c>
      <c r="U11" t="s">
        <v>119</v>
      </c>
      <c r="V11" s="5" t="s">
        <v>120</v>
      </c>
      <c r="W11" t="s">
        <v>119</v>
      </c>
      <c r="X11" s="5" t="s">
        <v>120</v>
      </c>
      <c r="Y11" t="s">
        <v>208</v>
      </c>
      <c r="Z11" t="s">
        <v>197</v>
      </c>
      <c r="AA11" t="s">
        <v>48</v>
      </c>
      <c r="AB11">
        <v>515</v>
      </c>
      <c r="AC11" s="1">
        <v>3211.9</v>
      </c>
      <c r="AD11" s="1">
        <v>1313.2</v>
      </c>
      <c r="AE11" s="28">
        <v>2.4460000000000002</v>
      </c>
      <c r="AF11">
        <v>3.1</v>
      </c>
      <c r="AG11">
        <v>9.9359999999999999</v>
      </c>
      <c r="AH11">
        <v>211.703532</v>
      </c>
      <c r="AI11">
        <v>1.8246500000000001</v>
      </c>
      <c r="AJ11">
        <v>74.952430000000007</v>
      </c>
      <c r="AK11">
        <v>668</v>
      </c>
      <c r="AL11">
        <v>0</v>
      </c>
      <c r="AM11">
        <v>198</v>
      </c>
      <c r="AN11">
        <v>65</v>
      </c>
      <c r="AO11">
        <v>15.171688</v>
      </c>
      <c r="AP11">
        <v>16</v>
      </c>
      <c r="AQ11">
        <v>0</v>
      </c>
      <c r="AR11">
        <v>49</v>
      </c>
      <c r="AS11">
        <v>7286</v>
      </c>
      <c r="AT11">
        <v>0</v>
      </c>
      <c r="AU11">
        <v>6.165</v>
      </c>
      <c r="AV11">
        <v>24102</v>
      </c>
      <c r="AW11">
        <v>0</v>
      </c>
      <c r="AX11" s="29">
        <v>0.57999999999999996</v>
      </c>
      <c r="AY11">
        <v>0.88758620689655165</v>
      </c>
      <c r="AZ11" t="s">
        <v>69</v>
      </c>
      <c r="BA11" t="s">
        <v>459</v>
      </c>
      <c r="BB11">
        <v>1</v>
      </c>
      <c r="BC11" t="s">
        <v>468</v>
      </c>
      <c r="BD11">
        <v>12</v>
      </c>
      <c r="BE11">
        <v>65933.409999999989</v>
      </c>
      <c r="BF11">
        <v>0.11264885283500431</v>
      </c>
      <c r="BG11">
        <v>9.9985567999069339E-2</v>
      </c>
      <c r="BH11">
        <v>616440.91000000015</v>
      </c>
      <c r="BI11">
        <v>1.2048718505720197E-2</v>
      </c>
      <c r="BJ11">
        <v>1.0694276356456476E-2</v>
      </c>
      <c r="BK11">
        <v>1</v>
      </c>
      <c r="BL11" t="s">
        <v>68</v>
      </c>
      <c r="BM11">
        <v>-1</v>
      </c>
      <c r="BN11" t="s">
        <v>461</v>
      </c>
    </row>
    <row r="12" spans="1:66" s="2" customFormat="1">
      <c r="A12" s="141" t="str">
        <f t="shared" si="20"/>
        <v>삼환운수</v>
      </c>
      <c r="B12" s="141" t="str">
        <f t="shared" si="21"/>
        <v>532</v>
      </c>
      <c r="C12" s="142" t="str">
        <f t="shared" si="22"/>
        <v>71바6201</v>
      </c>
      <c r="D12" s="116" t="str">
        <f t="shared" si="23"/>
        <v>중형</v>
      </c>
      <c r="E12" s="112" t="str">
        <f t="shared" si="16"/>
        <v>F</v>
      </c>
      <c r="F12" s="162">
        <f t="shared" si="17"/>
        <v>0.72030303030303022</v>
      </c>
      <c r="G12" s="163">
        <f t="shared" si="18"/>
        <v>2.3769999999999998</v>
      </c>
      <c r="H12" s="164">
        <f t="shared" si="19"/>
        <v>3.3</v>
      </c>
      <c r="I12" s="165">
        <f t="shared" si="24"/>
        <v>5044.2659999999996</v>
      </c>
      <c r="J12" s="166">
        <f t="shared" si="25"/>
        <v>2.2831603503830025E-2</v>
      </c>
      <c r="K12" s="166">
        <f t="shared" si="26"/>
        <v>0.35153765932593656</v>
      </c>
      <c r="L12" s="166">
        <f t="shared" si="27"/>
        <v>0.20478697990946554</v>
      </c>
      <c r="M12" s="167">
        <f t="shared" si="28"/>
        <v>19.974</v>
      </c>
      <c r="N12" s="168">
        <f t="shared" si="29"/>
        <v>7.9000000000000001E-2</v>
      </c>
      <c r="O12" s="168">
        <f t="shared" si="30"/>
        <v>3.5289999999999999</v>
      </c>
      <c r="P12" s="169">
        <f t="shared" si="31"/>
        <v>0</v>
      </c>
      <c r="Q12" s="170">
        <f t="shared" si="32"/>
        <v>70</v>
      </c>
      <c r="R12" s="171">
        <f t="shared" si="33"/>
        <v>20.355347696967531</v>
      </c>
      <c r="S12" s="143">
        <f t="shared" si="34"/>
        <v>4</v>
      </c>
      <c r="T12" s="143">
        <f t="shared" si="35"/>
        <v>178</v>
      </c>
      <c r="U12" t="s">
        <v>119</v>
      </c>
      <c r="V12" s="5" t="s">
        <v>121</v>
      </c>
      <c r="W12" t="s">
        <v>119</v>
      </c>
      <c r="X12" s="5" t="s">
        <v>121</v>
      </c>
      <c r="Y12" t="s">
        <v>209</v>
      </c>
      <c r="Z12" t="s">
        <v>197</v>
      </c>
      <c r="AA12" t="s">
        <v>203</v>
      </c>
      <c r="AB12">
        <v>515</v>
      </c>
      <c r="AC12" s="1">
        <v>5044.2659999999996</v>
      </c>
      <c r="AD12" s="1">
        <v>2122.3090000000002</v>
      </c>
      <c r="AE12" s="28">
        <v>2.3769999999999998</v>
      </c>
      <c r="AF12">
        <v>3.3</v>
      </c>
      <c r="AG12">
        <v>19.974</v>
      </c>
      <c r="AH12">
        <v>396.09683999999999</v>
      </c>
      <c r="AI12">
        <v>9.043526</v>
      </c>
      <c r="AJ12">
        <v>139.24295599999999</v>
      </c>
      <c r="AK12">
        <v>1033</v>
      </c>
      <c r="AL12">
        <v>4</v>
      </c>
      <c r="AM12">
        <v>178</v>
      </c>
      <c r="AN12">
        <v>70</v>
      </c>
      <c r="AO12">
        <v>12.734931</v>
      </c>
      <c r="AP12">
        <v>15.8</v>
      </c>
      <c r="AQ12">
        <v>0</v>
      </c>
      <c r="AR12">
        <v>65</v>
      </c>
      <c r="AS12">
        <v>6322</v>
      </c>
      <c r="AT12">
        <v>7.9000000000000001E-2</v>
      </c>
      <c r="AU12">
        <v>3.5289999999999999</v>
      </c>
      <c r="AV12">
        <v>35759</v>
      </c>
      <c r="AW12">
        <v>0</v>
      </c>
      <c r="AX12" s="29">
        <v>1.05</v>
      </c>
      <c r="AY12" s="2">
        <v>0.76518518518518508</v>
      </c>
      <c r="AZ12" s="2" t="s">
        <v>70</v>
      </c>
      <c r="BA12" s="2" t="s">
        <v>469</v>
      </c>
      <c r="BB12" s="2">
        <v>5</v>
      </c>
      <c r="BC12" s="2" t="s">
        <v>470</v>
      </c>
      <c r="BD12" s="2">
        <v>25</v>
      </c>
      <c r="BE12" s="2">
        <v>10048.969000000001</v>
      </c>
      <c r="BF12" s="2">
        <v>0.25070661477809314</v>
      </c>
      <c r="BG12" s="2">
        <v>0.19183698745612607</v>
      </c>
      <c r="BH12" s="2">
        <v>616440.91000000015</v>
      </c>
      <c r="BI12" s="2">
        <v>4.0869172683558582E-3</v>
      </c>
      <c r="BJ12" s="2">
        <v>3.1272485468234082E-3</v>
      </c>
      <c r="BK12" s="2">
        <v>1</v>
      </c>
      <c r="BL12" s="2" t="s">
        <v>67</v>
      </c>
      <c r="BM12" s="2">
        <v>-1</v>
      </c>
      <c r="BN12" s="2" t="s">
        <v>461</v>
      </c>
    </row>
    <row r="13" spans="1:66">
      <c r="A13" s="144" t="str">
        <f t="shared" si="20"/>
        <v>삼환운수</v>
      </c>
      <c r="B13" s="144" t="str">
        <f t="shared" si="21"/>
        <v>532</v>
      </c>
      <c r="C13" s="145" t="str">
        <f t="shared" si="22"/>
        <v>71바6202</v>
      </c>
      <c r="D13" s="133" t="str">
        <f t="shared" si="23"/>
        <v>중형</v>
      </c>
      <c r="E13" s="129" t="str">
        <f t="shared" si="16"/>
        <v>D</v>
      </c>
      <c r="F13" s="152">
        <f t="shared" si="17"/>
        <v>0.88384615384615384</v>
      </c>
      <c r="G13" s="153">
        <f t="shared" si="18"/>
        <v>2.298</v>
      </c>
      <c r="H13" s="154">
        <f t="shared" si="19"/>
        <v>2.6</v>
      </c>
      <c r="I13" s="155">
        <f t="shared" si="24"/>
        <v>4900.9960000000001</v>
      </c>
      <c r="J13" s="156">
        <f t="shared" si="25"/>
        <v>1.2846781916470663E-2</v>
      </c>
      <c r="K13" s="156">
        <f t="shared" si="26"/>
        <v>0.32420127441480184</v>
      </c>
      <c r="L13" s="156">
        <f t="shared" si="27"/>
        <v>0.15139779750891452</v>
      </c>
      <c r="M13" s="157">
        <f t="shared" si="28"/>
        <v>9.7050000000000001</v>
      </c>
      <c r="N13" s="158">
        <f t="shared" si="29"/>
        <v>4.1000000000000002E-2</v>
      </c>
      <c r="O13" s="158">
        <f t="shared" si="30"/>
        <v>1.387</v>
      </c>
      <c r="P13" s="159">
        <f t="shared" si="31"/>
        <v>0</v>
      </c>
      <c r="Q13" s="160">
        <f t="shared" si="32"/>
        <v>58</v>
      </c>
      <c r="R13" s="161">
        <f t="shared" si="33"/>
        <v>19.991048440915584</v>
      </c>
      <c r="S13" s="146">
        <f t="shared" si="34"/>
        <v>2</v>
      </c>
      <c r="T13" s="146">
        <f t="shared" si="35"/>
        <v>68</v>
      </c>
      <c r="U13" t="s">
        <v>119</v>
      </c>
      <c r="V13" t="s">
        <v>121</v>
      </c>
      <c r="W13" s="4" t="s">
        <v>119</v>
      </c>
      <c r="X13" s="4" t="s">
        <v>121</v>
      </c>
      <c r="Y13" s="4" t="s">
        <v>211</v>
      </c>
      <c r="Z13" s="4" t="s">
        <v>197</v>
      </c>
      <c r="AA13" s="4" t="s">
        <v>48</v>
      </c>
      <c r="AB13" s="4">
        <v>515</v>
      </c>
      <c r="AC13" s="4">
        <v>4900.9960000000001</v>
      </c>
      <c r="AD13" s="4">
        <v>2133.04</v>
      </c>
      <c r="AE13" s="4">
        <v>2.298</v>
      </c>
      <c r="AF13" s="4">
        <v>2.6</v>
      </c>
      <c r="AG13" s="4">
        <v>9.7050000000000001</v>
      </c>
      <c r="AH13" s="4">
        <v>369.799848</v>
      </c>
      <c r="AI13" s="4">
        <v>4.7507380000000001</v>
      </c>
      <c r="AJ13" s="4">
        <v>119.889582</v>
      </c>
      <c r="AK13" s="4">
        <v>742</v>
      </c>
      <c r="AL13" s="4">
        <v>2</v>
      </c>
      <c r="AM13" s="4">
        <v>68</v>
      </c>
      <c r="AN13" s="4">
        <v>58</v>
      </c>
      <c r="AO13" s="4">
        <v>13.253104</v>
      </c>
      <c r="AP13" s="4">
        <v>0</v>
      </c>
      <c r="AQ13" s="4">
        <v>0</v>
      </c>
      <c r="AR13" s="4">
        <v>40</v>
      </c>
      <c r="AS13" s="4">
        <v>5919</v>
      </c>
      <c r="AT13" s="4">
        <v>4.1000000000000002E-2</v>
      </c>
      <c r="AU13" s="4">
        <v>1.387</v>
      </c>
      <c r="AV13" s="4">
        <v>27349</v>
      </c>
      <c r="AW13" s="4">
        <v>0</v>
      </c>
      <c r="AX13" s="30">
        <v>0.64</v>
      </c>
      <c r="AY13">
        <v>0.8196296296296296</v>
      </c>
      <c r="AZ13" t="s">
        <v>67</v>
      </c>
      <c r="BA13" t="s">
        <v>469</v>
      </c>
      <c r="BB13">
        <v>10</v>
      </c>
      <c r="BC13" t="s">
        <v>471</v>
      </c>
      <c r="BD13">
        <v>22</v>
      </c>
      <c r="BE13">
        <v>10048.969000000001</v>
      </c>
      <c r="BF13">
        <v>0.21162240623888876</v>
      </c>
      <c r="BG13">
        <v>0.1734519944469114</v>
      </c>
      <c r="BH13">
        <v>616440.91000000015</v>
      </c>
      <c r="BI13">
        <v>3.4497823968237273E-3</v>
      </c>
      <c r="BJ13">
        <v>2.8275438682114477E-3</v>
      </c>
      <c r="BK13">
        <v>1</v>
      </c>
      <c r="BL13" t="s">
        <v>69</v>
      </c>
      <c r="BM13">
        <v>-1</v>
      </c>
      <c r="BN13" t="s">
        <v>461</v>
      </c>
    </row>
    <row r="14" spans="1:66">
      <c r="A14" s="141" t="str">
        <f t="shared" si="20"/>
        <v>삼환운수</v>
      </c>
      <c r="B14" s="141" t="str">
        <f t="shared" si="21"/>
        <v>532</v>
      </c>
      <c r="C14" s="142" t="str">
        <f t="shared" si="22"/>
        <v>71바6203</v>
      </c>
      <c r="D14" s="116" t="str">
        <f t="shared" si="23"/>
        <v>중형</v>
      </c>
      <c r="E14" s="112" t="str">
        <f t="shared" si="16"/>
        <v>F</v>
      </c>
      <c r="F14" s="162">
        <f t="shared" si="17"/>
        <v>0.84346153846153848</v>
      </c>
      <c r="G14" s="163">
        <f t="shared" si="18"/>
        <v>2.1930000000000001</v>
      </c>
      <c r="H14" s="164">
        <f t="shared" si="19"/>
        <v>2.6</v>
      </c>
      <c r="I14" s="165">
        <f t="shared" si="24"/>
        <v>5068.8209999999999</v>
      </c>
      <c r="J14" s="166">
        <f t="shared" si="25"/>
        <v>1.0638748160489169E-2</v>
      </c>
      <c r="K14" s="166">
        <f t="shared" si="26"/>
        <v>0.34227785145761597</v>
      </c>
      <c r="L14" s="166">
        <f t="shared" si="27"/>
        <v>0.19136600010140425</v>
      </c>
      <c r="M14" s="167">
        <f t="shared" si="28"/>
        <v>10.326000000000001</v>
      </c>
      <c r="N14" s="168">
        <f t="shared" si="29"/>
        <v>0</v>
      </c>
      <c r="O14" s="168">
        <f t="shared" si="30"/>
        <v>1.9139999999999999</v>
      </c>
      <c r="P14" s="169">
        <f t="shared" si="31"/>
        <v>0</v>
      </c>
      <c r="Q14" s="170">
        <f t="shared" si="32"/>
        <v>61</v>
      </c>
      <c r="R14" s="171">
        <f t="shared" si="33"/>
        <v>19.483032137787177</v>
      </c>
      <c r="S14" s="143">
        <f t="shared" si="34"/>
        <v>0</v>
      </c>
      <c r="T14" s="143">
        <f t="shared" si="35"/>
        <v>97</v>
      </c>
      <c r="U14" t="s">
        <v>119</v>
      </c>
      <c r="V14" s="5" t="s">
        <v>121</v>
      </c>
      <c r="W14" t="s">
        <v>119</v>
      </c>
      <c r="X14" s="5" t="s">
        <v>121</v>
      </c>
      <c r="Y14" t="s">
        <v>213</v>
      </c>
      <c r="Z14" t="s">
        <v>197</v>
      </c>
      <c r="AA14" t="s">
        <v>48</v>
      </c>
      <c r="AB14">
        <v>515</v>
      </c>
      <c r="AC14" s="1">
        <v>5068.8209999999999</v>
      </c>
      <c r="AD14" s="1">
        <v>2311.59</v>
      </c>
      <c r="AE14" s="28">
        <v>2.1930000000000001</v>
      </c>
      <c r="AF14">
        <v>2.6</v>
      </c>
      <c r="AG14">
        <v>10.326000000000001</v>
      </c>
      <c r="AH14">
        <v>402.05933399999998</v>
      </c>
      <c r="AI14">
        <v>4.2774080000000003</v>
      </c>
      <c r="AJ14">
        <v>137.616005</v>
      </c>
      <c r="AK14">
        <v>970</v>
      </c>
      <c r="AL14">
        <v>0</v>
      </c>
      <c r="AM14">
        <v>97</v>
      </c>
      <c r="AN14">
        <v>61</v>
      </c>
      <c r="AO14">
        <v>12.607146</v>
      </c>
      <c r="AP14">
        <v>0</v>
      </c>
      <c r="AQ14">
        <v>0</v>
      </c>
      <c r="AR14">
        <v>30</v>
      </c>
      <c r="AS14">
        <v>3111</v>
      </c>
      <c r="AT14">
        <v>0</v>
      </c>
      <c r="AU14">
        <v>1.9139999999999999</v>
      </c>
      <c r="AV14">
        <v>36086</v>
      </c>
      <c r="AW14">
        <v>0</v>
      </c>
      <c r="AX14" s="29">
        <v>0.65</v>
      </c>
      <c r="AY14">
        <v>0.72962962962962952</v>
      </c>
      <c r="AZ14" t="s">
        <v>70</v>
      </c>
      <c r="BA14" t="s">
        <v>469</v>
      </c>
      <c r="BB14">
        <v>7</v>
      </c>
      <c r="BC14" t="s">
        <v>472</v>
      </c>
      <c r="BD14">
        <v>23</v>
      </c>
      <c r="BE14">
        <v>10048.969000000001</v>
      </c>
      <c r="BF14">
        <v>0.27774879194074531</v>
      </c>
      <c r="BG14">
        <v>0.20265374819380302</v>
      </c>
      <c r="BH14">
        <v>616440.91000000015</v>
      </c>
      <c r="BI14">
        <v>4.5277478420437719E-3</v>
      </c>
      <c r="BJ14">
        <v>3.3035789810467514E-3</v>
      </c>
      <c r="BK14">
        <v>1</v>
      </c>
      <c r="BL14" t="s">
        <v>70</v>
      </c>
      <c r="BM14">
        <v>0</v>
      </c>
      <c r="BN14" t="s">
        <v>463</v>
      </c>
    </row>
    <row r="15" spans="1:66">
      <c r="A15" s="144" t="str">
        <f t="shared" si="20"/>
        <v>삼환운수</v>
      </c>
      <c r="B15" s="144" t="str">
        <f t="shared" si="21"/>
        <v>532</v>
      </c>
      <c r="C15" s="145" t="str">
        <f t="shared" si="22"/>
        <v>71바6204</v>
      </c>
      <c r="D15" s="133" t="str">
        <f t="shared" si="23"/>
        <v>중형</v>
      </c>
      <c r="E15" s="129" t="str">
        <f t="shared" si="16"/>
        <v>F</v>
      </c>
      <c r="F15" s="152">
        <f t="shared" si="17"/>
        <v>0.81115384615384611</v>
      </c>
      <c r="G15" s="153">
        <f t="shared" si="18"/>
        <v>2.109</v>
      </c>
      <c r="H15" s="154">
        <f t="shared" si="19"/>
        <v>2.6</v>
      </c>
      <c r="I15" s="155">
        <f t="shared" si="24"/>
        <v>3710.4450000000002</v>
      </c>
      <c r="J15" s="156">
        <f t="shared" si="25"/>
        <v>1.9890807049268107E-2</v>
      </c>
      <c r="K15" s="156">
        <f t="shared" si="26"/>
        <v>0.33340748507512574</v>
      </c>
      <c r="L15" s="156">
        <f t="shared" si="27"/>
        <v>0.13205963166143145</v>
      </c>
      <c r="M15" s="157">
        <f t="shared" si="28"/>
        <v>10.432</v>
      </c>
      <c r="N15" s="158">
        <f t="shared" si="29"/>
        <v>0.13500000000000001</v>
      </c>
      <c r="O15" s="158">
        <f t="shared" si="30"/>
        <v>2.9649999999999999</v>
      </c>
      <c r="P15" s="159">
        <f t="shared" si="31"/>
        <v>0</v>
      </c>
      <c r="Q15" s="160">
        <f t="shared" si="32"/>
        <v>62</v>
      </c>
      <c r="R15" s="161">
        <f t="shared" si="33"/>
        <v>19.769439365287646</v>
      </c>
      <c r="S15" s="146">
        <f t="shared" si="34"/>
        <v>5</v>
      </c>
      <c r="T15" s="146">
        <f t="shared" si="35"/>
        <v>110</v>
      </c>
      <c r="U15" t="s">
        <v>119</v>
      </c>
      <c r="V15" s="5" t="s">
        <v>121</v>
      </c>
      <c r="W15" t="s">
        <v>119</v>
      </c>
      <c r="X15" s="5" t="s">
        <v>121</v>
      </c>
      <c r="Y15" t="s">
        <v>214</v>
      </c>
      <c r="Z15" t="s">
        <v>197</v>
      </c>
      <c r="AA15" t="s">
        <v>48</v>
      </c>
      <c r="AB15">
        <v>515</v>
      </c>
      <c r="AC15" s="1">
        <v>3710.4450000000002</v>
      </c>
      <c r="AD15" s="1">
        <v>1759.0070000000001</v>
      </c>
      <c r="AE15" s="28">
        <v>2.109</v>
      </c>
      <c r="AF15">
        <v>2.6</v>
      </c>
      <c r="AG15">
        <v>10.432</v>
      </c>
      <c r="AH15">
        <v>290.22019999999998</v>
      </c>
      <c r="AI15">
        <v>5.7727139999999997</v>
      </c>
      <c r="AJ15">
        <v>96.761587000000006</v>
      </c>
      <c r="AK15">
        <v>490</v>
      </c>
      <c r="AL15">
        <v>5</v>
      </c>
      <c r="AM15">
        <v>110</v>
      </c>
      <c r="AN15">
        <v>62</v>
      </c>
      <c r="AO15">
        <v>12.784929999999999</v>
      </c>
      <c r="AP15">
        <v>0</v>
      </c>
      <c r="AQ15">
        <v>0</v>
      </c>
      <c r="AR15">
        <v>44</v>
      </c>
      <c r="AS15">
        <v>3475</v>
      </c>
      <c r="AT15">
        <v>0.13500000000000001</v>
      </c>
      <c r="AU15">
        <v>2.9649999999999999</v>
      </c>
      <c r="AV15">
        <v>19198</v>
      </c>
      <c r="AW15">
        <v>0</v>
      </c>
      <c r="AX15" s="29">
        <v>0.62</v>
      </c>
      <c r="AY15">
        <v>0.79413793103448271</v>
      </c>
      <c r="AZ15" t="s">
        <v>70</v>
      </c>
      <c r="BA15" t="s">
        <v>469</v>
      </c>
      <c r="BB15">
        <v>2</v>
      </c>
      <c r="BC15" t="s">
        <v>473</v>
      </c>
      <c r="BD15">
        <v>19</v>
      </c>
      <c r="BE15">
        <v>10048.969000000001</v>
      </c>
      <c r="BF15">
        <v>0.25992218704227266</v>
      </c>
      <c r="BG15">
        <v>0.20641406784770824</v>
      </c>
      <c r="BH15">
        <v>616440.91000000015</v>
      </c>
      <c r="BI15">
        <v>4.2371457793091627E-3</v>
      </c>
      <c r="BJ15">
        <v>3.3648781826720693E-3</v>
      </c>
      <c r="BK15">
        <v>1</v>
      </c>
      <c r="BL15" t="s">
        <v>67</v>
      </c>
      <c r="BM15">
        <v>-1</v>
      </c>
      <c r="BN15" t="s">
        <v>461</v>
      </c>
    </row>
    <row r="16" spans="1:66">
      <c r="A16" s="141" t="str">
        <f t="shared" si="20"/>
        <v>삼환운수</v>
      </c>
      <c r="B16" s="141" t="str">
        <f t="shared" si="21"/>
        <v>532</v>
      </c>
      <c r="C16" s="142" t="str">
        <f t="shared" si="22"/>
        <v>71바6205</v>
      </c>
      <c r="D16" s="116" t="str">
        <f t="shared" si="23"/>
        <v>중형</v>
      </c>
      <c r="E16" s="112" t="str">
        <f t="shared" si="16"/>
        <v>C</v>
      </c>
      <c r="F16" s="162">
        <f t="shared" si="17"/>
        <v>0.78947368421052633</v>
      </c>
      <c r="G16" s="163">
        <f t="shared" si="18"/>
        <v>3</v>
      </c>
      <c r="H16" s="164">
        <f t="shared" si="19"/>
        <v>3.8</v>
      </c>
      <c r="I16" s="165">
        <f t="shared" si="24"/>
        <v>4188.8050000000003</v>
      </c>
      <c r="J16" s="166">
        <f t="shared" si="25"/>
        <v>2.4079369848656502E-2</v>
      </c>
      <c r="K16" s="166">
        <f t="shared" si="26"/>
        <v>0.34060295930329382</v>
      </c>
      <c r="L16" s="166">
        <f t="shared" si="27"/>
        <v>0.25066814998549702</v>
      </c>
      <c r="M16" s="167">
        <f t="shared" si="28"/>
        <v>13.327</v>
      </c>
      <c r="N16" s="168">
        <f t="shared" si="29"/>
        <v>9.5000000000000001E-2</v>
      </c>
      <c r="O16" s="168">
        <f t="shared" si="30"/>
        <v>0.54900000000000004</v>
      </c>
      <c r="P16" s="169">
        <f t="shared" si="31"/>
        <v>0</v>
      </c>
      <c r="Q16" s="170">
        <f t="shared" si="32"/>
        <v>66</v>
      </c>
      <c r="R16" s="171">
        <f t="shared" si="33"/>
        <v>19.355372241004446</v>
      </c>
      <c r="S16" s="143">
        <f t="shared" si="34"/>
        <v>4</v>
      </c>
      <c r="T16" s="143">
        <f t="shared" si="35"/>
        <v>23</v>
      </c>
      <c r="U16" t="s">
        <v>119</v>
      </c>
      <c r="V16" t="s">
        <v>121</v>
      </c>
      <c r="W16" s="4" t="s">
        <v>119</v>
      </c>
      <c r="X16" s="4" t="s">
        <v>121</v>
      </c>
      <c r="Y16" s="4" t="s">
        <v>215</v>
      </c>
      <c r="Z16" s="4" t="s">
        <v>197</v>
      </c>
      <c r="AA16" s="4" t="s">
        <v>203</v>
      </c>
      <c r="AB16" s="4">
        <v>515</v>
      </c>
      <c r="AC16" s="4">
        <v>4188.8050000000003</v>
      </c>
      <c r="AD16" s="4">
        <v>1396.4960000000001</v>
      </c>
      <c r="AE16" s="4">
        <v>3</v>
      </c>
      <c r="AF16" s="4">
        <v>3.8</v>
      </c>
      <c r="AG16" s="4">
        <v>13.327</v>
      </c>
      <c r="AH16" s="4">
        <v>340.64159699999999</v>
      </c>
      <c r="AI16" s="4">
        <v>8.2024349999999995</v>
      </c>
      <c r="AJ16" s="4">
        <v>116.02353600000001</v>
      </c>
      <c r="AK16" s="4">
        <v>1050</v>
      </c>
      <c r="AL16" s="4">
        <v>4</v>
      </c>
      <c r="AM16" s="4">
        <v>23</v>
      </c>
      <c r="AN16" s="4">
        <v>66</v>
      </c>
      <c r="AO16" s="4">
        <v>12.296810000000001</v>
      </c>
      <c r="AP16" s="4">
        <v>15.1</v>
      </c>
      <c r="AQ16" s="4">
        <v>0</v>
      </c>
      <c r="AR16" s="4">
        <v>32</v>
      </c>
      <c r="AS16" s="4">
        <v>7176</v>
      </c>
      <c r="AT16" s="4">
        <v>9.5000000000000001E-2</v>
      </c>
      <c r="AU16" s="4">
        <v>0.54900000000000004</v>
      </c>
      <c r="AV16" s="4">
        <v>27289</v>
      </c>
      <c r="AW16" s="4">
        <v>0</v>
      </c>
      <c r="AX16" s="30">
        <v>1.05</v>
      </c>
      <c r="AY16">
        <v>0.8899999999999999</v>
      </c>
      <c r="AZ16" t="s">
        <v>69</v>
      </c>
      <c r="BA16" t="s">
        <v>200</v>
      </c>
      <c r="BB16">
        <v>2</v>
      </c>
      <c r="BC16" t="s">
        <v>474</v>
      </c>
      <c r="BD16">
        <v>10</v>
      </c>
      <c r="BE16">
        <v>29619.948</v>
      </c>
      <c r="BF16">
        <v>0.11117517829538391</v>
      </c>
      <c r="BG16">
        <v>9.8945908682891673E-2</v>
      </c>
      <c r="BH16">
        <v>190452.16999999995</v>
      </c>
      <c r="BI16">
        <v>1.7290446204944795E-2</v>
      </c>
      <c r="BJ16">
        <v>1.5388497122400866E-2</v>
      </c>
      <c r="BK16">
        <v>1</v>
      </c>
      <c r="BL16" t="s">
        <v>68</v>
      </c>
      <c r="BM16">
        <v>-1</v>
      </c>
      <c r="BN16" t="s">
        <v>461</v>
      </c>
    </row>
    <row r="17" spans="1:66">
      <c r="A17" s="144" t="str">
        <f t="shared" si="20"/>
        <v>삼환운수</v>
      </c>
      <c r="B17" s="144" t="str">
        <f t="shared" si="21"/>
        <v>532</v>
      </c>
      <c r="C17" s="145" t="str">
        <f t="shared" si="22"/>
        <v>71바6206</v>
      </c>
      <c r="D17" s="133" t="str">
        <f t="shared" si="23"/>
        <v>중형</v>
      </c>
      <c r="E17" s="129" t="str">
        <f t="shared" si="16"/>
        <v>D</v>
      </c>
      <c r="F17" s="152">
        <f t="shared" si="17"/>
        <v>0.58473684210526322</v>
      </c>
      <c r="G17" s="153">
        <f t="shared" si="18"/>
        <v>2.222</v>
      </c>
      <c r="H17" s="154">
        <f t="shared" si="19"/>
        <v>3.8</v>
      </c>
      <c r="I17" s="155">
        <f t="shared" si="24"/>
        <v>3912.37</v>
      </c>
      <c r="J17" s="156">
        <f t="shared" si="25"/>
        <v>3.1143223929116018E-2</v>
      </c>
      <c r="K17" s="156">
        <f t="shared" si="26"/>
        <v>0.35656184479268338</v>
      </c>
      <c r="L17" s="156">
        <f t="shared" si="27"/>
        <v>0.19297765804358996</v>
      </c>
      <c r="M17" s="157">
        <f t="shared" si="28"/>
        <v>22.085000000000001</v>
      </c>
      <c r="N17" s="158">
        <f t="shared" si="29"/>
        <v>2.5999999999999999E-2</v>
      </c>
      <c r="O17" s="158">
        <f t="shared" si="30"/>
        <v>1.9430000000000001</v>
      </c>
      <c r="P17" s="159">
        <f t="shared" si="31"/>
        <v>0</v>
      </c>
      <c r="Q17" s="160">
        <f t="shared" si="32"/>
        <v>65</v>
      </c>
      <c r="R17" s="161">
        <f t="shared" si="33"/>
        <v>20.506301445959547</v>
      </c>
      <c r="S17" s="146">
        <f t="shared" si="34"/>
        <v>1</v>
      </c>
      <c r="T17" s="146">
        <f t="shared" si="35"/>
        <v>76</v>
      </c>
      <c r="U17" t="s">
        <v>119</v>
      </c>
      <c r="V17" s="5" t="s">
        <v>121</v>
      </c>
      <c r="W17" t="s">
        <v>119</v>
      </c>
      <c r="X17" s="5" t="s">
        <v>121</v>
      </c>
      <c r="Y17" t="s">
        <v>216</v>
      </c>
      <c r="Z17" t="s">
        <v>197</v>
      </c>
      <c r="AA17" t="s">
        <v>203</v>
      </c>
      <c r="AB17">
        <v>515</v>
      </c>
      <c r="AC17" s="1">
        <v>3912.37</v>
      </c>
      <c r="AD17" s="1">
        <v>1760.9069999999999</v>
      </c>
      <c r="AE17" s="28">
        <v>2.222</v>
      </c>
      <c r="AF17">
        <v>3.8</v>
      </c>
      <c r="AG17">
        <v>22.085000000000001</v>
      </c>
      <c r="AH17">
        <v>311.59603199999998</v>
      </c>
      <c r="AI17">
        <v>9.7041050000000002</v>
      </c>
      <c r="AJ17">
        <v>111.103256</v>
      </c>
      <c r="AK17">
        <v>755</v>
      </c>
      <c r="AL17">
        <v>1</v>
      </c>
      <c r="AM17">
        <v>76</v>
      </c>
      <c r="AN17">
        <v>65</v>
      </c>
      <c r="AO17">
        <v>12.555904</v>
      </c>
      <c r="AP17">
        <v>4.9000000000000004</v>
      </c>
      <c r="AQ17">
        <v>0</v>
      </c>
      <c r="AR17">
        <v>21</v>
      </c>
      <c r="AS17">
        <v>4680</v>
      </c>
      <c r="AT17">
        <v>2.5999999999999999E-2</v>
      </c>
      <c r="AU17">
        <v>1.9430000000000001</v>
      </c>
      <c r="AV17">
        <v>31354</v>
      </c>
      <c r="AW17">
        <v>0</v>
      </c>
      <c r="AX17" s="29">
        <v>1.05</v>
      </c>
      <c r="AY17">
        <v>0.8362857142857143</v>
      </c>
      <c r="AZ17" t="s">
        <v>67</v>
      </c>
      <c r="BA17" t="s">
        <v>200</v>
      </c>
      <c r="BB17">
        <v>1</v>
      </c>
      <c r="BC17" t="s">
        <v>421</v>
      </c>
      <c r="BD17">
        <v>9</v>
      </c>
      <c r="BE17">
        <v>29619.948</v>
      </c>
      <c r="BF17">
        <v>0.18570258799914166</v>
      </c>
      <c r="BG17">
        <v>0.1553004214495679</v>
      </c>
      <c r="BH17">
        <v>190452.16999999995</v>
      </c>
      <c r="BI17">
        <v>2.8881272395058569E-2</v>
      </c>
      <c r="BJ17">
        <v>2.4152995514381839E-2</v>
      </c>
      <c r="BK17">
        <v>1</v>
      </c>
      <c r="BL17" t="s">
        <v>69</v>
      </c>
      <c r="BM17">
        <v>-1</v>
      </c>
      <c r="BN17" t="s">
        <v>461</v>
      </c>
    </row>
    <row r="18" spans="1:66">
      <c r="A18" s="141" t="str">
        <f t="shared" si="20"/>
        <v>삼환운수</v>
      </c>
      <c r="B18" s="141" t="str">
        <f t="shared" si="21"/>
        <v>532</v>
      </c>
      <c r="C18" s="142" t="str">
        <f t="shared" si="22"/>
        <v>71바6207</v>
      </c>
      <c r="D18" s="116" t="str">
        <f t="shared" si="23"/>
        <v>중형</v>
      </c>
      <c r="E18" s="112" t="str">
        <f t="shared" si="16"/>
        <v>D</v>
      </c>
      <c r="F18" s="162">
        <f t="shared" si="17"/>
        <v>0.84076923076923071</v>
      </c>
      <c r="G18" s="163">
        <f t="shared" si="18"/>
        <v>2.1859999999999999</v>
      </c>
      <c r="H18" s="164">
        <f t="shared" si="19"/>
        <v>2.6</v>
      </c>
      <c r="I18" s="165">
        <f t="shared" si="24"/>
        <v>5392.6469999999999</v>
      </c>
      <c r="J18" s="166">
        <f t="shared" si="25"/>
        <v>1.7189979492932814E-2</v>
      </c>
      <c r="K18" s="166">
        <f t="shared" si="26"/>
        <v>0.346294462710106</v>
      </c>
      <c r="L18" s="166">
        <f t="shared" si="27"/>
        <v>0.13110444648055028</v>
      </c>
      <c r="M18" s="167">
        <f t="shared" si="28"/>
        <v>11.037000000000001</v>
      </c>
      <c r="N18" s="168">
        <f t="shared" si="29"/>
        <v>1.9E-2</v>
      </c>
      <c r="O18" s="168">
        <f t="shared" si="30"/>
        <v>3.8759999999999999</v>
      </c>
      <c r="P18" s="169">
        <f t="shared" si="31"/>
        <v>0</v>
      </c>
      <c r="Q18" s="170">
        <f t="shared" si="32"/>
        <v>66</v>
      </c>
      <c r="R18" s="171">
        <f t="shared" si="33"/>
        <v>20.214206875539062</v>
      </c>
      <c r="S18" s="143">
        <f t="shared" si="34"/>
        <v>1</v>
      </c>
      <c r="T18" s="143">
        <f t="shared" si="35"/>
        <v>209</v>
      </c>
      <c r="U18" t="s">
        <v>119</v>
      </c>
      <c r="V18" s="5" t="s">
        <v>121</v>
      </c>
      <c r="W18" t="s">
        <v>119</v>
      </c>
      <c r="X18" s="5" t="s">
        <v>121</v>
      </c>
      <c r="Y18" t="s">
        <v>217</v>
      </c>
      <c r="Z18" t="s">
        <v>197</v>
      </c>
      <c r="AA18" t="s">
        <v>48</v>
      </c>
      <c r="AB18">
        <v>515</v>
      </c>
      <c r="AC18" s="1">
        <v>5392.6469999999999</v>
      </c>
      <c r="AD18" s="1">
        <v>2467.0740000000001</v>
      </c>
      <c r="AE18" s="28">
        <v>2.1859999999999999</v>
      </c>
      <c r="AF18">
        <v>2.6</v>
      </c>
      <c r="AG18">
        <v>11.037000000000001</v>
      </c>
      <c r="AH18">
        <v>419.117952</v>
      </c>
      <c r="AI18">
        <v>7.2046289999999997</v>
      </c>
      <c r="AJ18">
        <v>145.138226</v>
      </c>
      <c r="AK18">
        <v>707</v>
      </c>
      <c r="AL18">
        <v>1</v>
      </c>
      <c r="AM18">
        <v>209</v>
      </c>
      <c r="AN18">
        <v>66</v>
      </c>
      <c r="AO18">
        <v>12.866657</v>
      </c>
      <c r="AP18">
        <v>15.4</v>
      </c>
      <c r="AQ18">
        <v>0</v>
      </c>
      <c r="AR18">
        <v>42</v>
      </c>
      <c r="AS18">
        <v>5779</v>
      </c>
      <c r="AT18">
        <v>1.9E-2</v>
      </c>
      <c r="AU18">
        <v>3.8759999999999999</v>
      </c>
      <c r="AV18">
        <v>42425</v>
      </c>
      <c r="AW18">
        <v>0</v>
      </c>
      <c r="AX18" s="29">
        <v>0.65</v>
      </c>
      <c r="AY18">
        <v>0.82064516129032261</v>
      </c>
      <c r="AZ18" t="s">
        <v>67</v>
      </c>
      <c r="BA18" t="s">
        <v>200</v>
      </c>
      <c r="BB18">
        <v>3</v>
      </c>
      <c r="BC18" t="s">
        <v>438</v>
      </c>
      <c r="BD18">
        <v>7</v>
      </c>
      <c r="BE18">
        <v>29619.948</v>
      </c>
      <c r="BF18">
        <v>0.13132923123295154</v>
      </c>
      <c r="BG18">
        <v>0.10777469814729959</v>
      </c>
      <c r="BH18">
        <v>190452.16999999995</v>
      </c>
      <c r="BI18">
        <v>2.0424891982065634E-2</v>
      </c>
      <c r="BJ18">
        <v>1.676158877495967E-2</v>
      </c>
      <c r="BK18">
        <v>1</v>
      </c>
      <c r="BL18" t="s">
        <v>69</v>
      </c>
      <c r="BM18">
        <v>-1</v>
      </c>
      <c r="BN18" t="s">
        <v>461</v>
      </c>
    </row>
    <row r="19" spans="1:66">
      <c r="A19" s="144" t="str">
        <f t="shared" si="20"/>
        <v>삼환운수</v>
      </c>
      <c r="B19" s="144" t="str">
        <f t="shared" si="21"/>
        <v>532</v>
      </c>
      <c r="C19" s="145" t="str">
        <f t="shared" si="22"/>
        <v>71바6208</v>
      </c>
      <c r="D19" s="133" t="str">
        <f t="shared" si="23"/>
        <v>중형</v>
      </c>
      <c r="E19" s="129" t="str">
        <f t="shared" si="16"/>
        <v>C</v>
      </c>
      <c r="F19" s="152">
        <f t="shared" si="17"/>
        <v>0.72074074074074068</v>
      </c>
      <c r="G19" s="153">
        <f t="shared" si="18"/>
        <v>1.946</v>
      </c>
      <c r="H19" s="154">
        <f t="shared" si="19"/>
        <v>2.7</v>
      </c>
      <c r="I19" s="155">
        <f t="shared" si="24"/>
        <v>4169.0749999999998</v>
      </c>
      <c r="J19" s="156">
        <f t="shared" si="25"/>
        <v>3.0576187479079989E-2</v>
      </c>
      <c r="K19" s="156">
        <f t="shared" si="26"/>
        <v>0.36370253572671335</v>
      </c>
      <c r="L19" s="156">
        <f t="shared" si="27"/>
        <v>0.15495043864646235</v>
      </c>
      <c r="M19" s="157">
        <f t="shared" si="28"/>
        <v>12.772</v>
      </c>
      <c r="N19" s="158">
        <f t="shared" si="29"/>
        <v>7.1999999999999995E-2</v>
      </c>
      <c r="O19" s="158">
        <f t="shared" si="30"/>
        <v>10.17</v>
      </c>
      <c r="P19" s="159">
        <f t="shared" si="31"/>
        <v>0</v>
      </c>
      <c r="Q19" s="160">
        <f t="shared" si="32"/>
        <v>64</v>
      </c>
      <c r="R19" s="161">
        <f t="shared" si="33"/>
        <v>20.682664581153389</v>
      </c>
      <c r="S19" s="146">
        <f t="shared" si="34"/>
        <v>3</v>
      </c>
      <c r="T19" s="146">
        <f t="shared" si="35"/>
        <v>424</v>
      </c>
      <c r="U19" t="s">
        <v>119</v>
      </c>
      <c r="V19" t="s">
        <v>121</v>
      </c>
      <c r="W19" s="4" t="s">
        <v>119</v>
      </c>
      <c r="X19" s="4" t="s">
        <v>121</v>
      </c>
      <c r="Y19" s="4" t="s">
        <v>218</v>
      </c>
      <c r="Z19" s="4" t="s">
        <v>197</v>
      </c>
      <c r="AA19" s="4" t="s">
        <v>48</v>
      </c>
      <c r="AB19" s="4">
        <v>515</v>
      </c>
      <c r="AC19" s="4">
        <v>4169.0749999999998</v>
      </c>
      <c r="AD19" s="4">
        <v>2142.5569999999998</v>
      </c>
      <c r="AE19" s="4">
        <v>1.946</v>
      </c>
      <c r="AF19" s="4">
        <v>2.7</v>
      </c>
      <c r="AG19" s="4">
        <v>12.772</v>
      </c>
      <c r="AH19" s="4">
        <v>332.78243099999997</v>
      </c>
      <c r="AI19" s="4">
        <v>10.175217999999999</v>
      </c>
      <c r="AJ19" s="4">
        <v>121.03381400000001</v>
      </c>
      <c r="AK19" s="4">
        <v>646</v>
      </c>
      <c r="AL19" s="4">
        <v>3</v>
      </c>
      <c r="AM19" s="4">
        <v>424</v>
      </c>
      <c r="AN19" s="4">
        <v>64</v>
      </c>
      <c r="AO19" s="4">
        <v>12.527929</v>
      </c>
      <c r="AP19" s="4">
        <v>8.5</v>
      </c>
      <c r="AQ19" s="4">
        <v>0</v>
      </c>
      <c r="AR19" s="4">
        <v>79</v>
      </c>
      <c r="AS19" s="4">
        <v>13139</v>
      </c>
      <c r="AT19" s="4">
        <v>7.1999999999999995E-2</v>
      </c>
      <c r="AU19" s="4">
        <v>10.17</v>
      </c>
      <c r="AV19" s="4">
        <v>549</v>
      </c>
      <c r="AW19" s="4">
        <v>0</v>
      </c>
      <c r="AX19" s="30">
        <v>0.62</v>
      </c>
      <c r="AY19">
        <v>0.89857142857142858</v>
      </c>
      <c r="AZ19" t="s">
        <v>69</v>
      </c>
      <c r="BA19" t="s">
        <v>200</v>
      </c>
      <c r="BB19">
        <v>1</v>
      </c>
      <c r="BC19" t="s">
        <v>201</v>
      </c>
      <c r="BD19">
        <v>9</v>
      </c>
      <c r="BE19">
        <v>29619.948</v>
      </c>
      <c r="BF19">
        <v>0.19968887183731721</v>
      </c>
      <c r="BG19">
        <v>0.17943471483667503</v>
      </c>
      <c r="BH19">
        <v>190452.16999999995</v>
      </c>
      <c r="BI19">
        <v>3.105647995504594E-2</v>
      </c>
      <c r="BJ19">
        <v>2.7906465559605565E-2</v>
      </c>
      <c r="BK19">
        <v>1</v>
      </c>
      <c r="BL19" t="s">
        <v>66</v>
      </c>
      <c r="BM19">
        <v>-2</v>
      </c>
      <c r="BN19" t="s">
        <v>461</v>
      </c>
    </row>
    <row r="20" spans="1:66">
      <c r="A20" s="141" t="str">
        <f t="shared" si="20"/>
        <v>삼환운수</v>
      </c>
      <c r="B20" s="141" t="str">
        <f t="shared" si="21"/>
        <v>532</v>
      </c>
      <c r="C20" s="142" t="str">
        <f t="shared" si="22"/>
        <v>71바6209</v>
      </c>
      <c r="D20" s="116" t="str">
        <f t="shared" si="23"/>
        <v>중형</v>
      </c>
      <c r="E20" s="112" t="str">
        <f t="shared" si="16"/>
        <v>A</v>
      </c>
      <c r="F20" s="162">
        <f t="shared" si="17"/>
        <v>0.79473684210526319</v>
      </c>
      <c r="G20" s="163">
        <f t="shared" si="18"/>
        <v>3.02</v>
      </c>
      <c r="H20" s="164">
        <f t="shared" si="19"/>
        <v>3.8</v>
      </c>
      <c r="I20" s="165">
        <f t="shared" si="24"/>
        <v>5052.6019999999999</v>
      </c>
      <c r="J20" s="166">
        <f t="shared" si="25"/>
        <v>3.9602749220413083E-2</v>
      </c>
      <c r="K20" s="166">
        <f t="shared" si="26"/>
        <v>0.36729907981866672</v>
      </c>
      <c r="L20" s="166">
        <f t="shared" si="27"/>
        <v>0.25709525507847247</v>
      </c>
      <c r="M20" s="167">
        <f t="shared" si="28"/>
        <v>19.452000000000002</v>
      </c>
      <c r="N20" s="168">
        <f t="shared" si="29"/>
        <v>7.9000000000000001E-2</v>
      </c>
      <c r="O20" s="168">
        <f t="shared" si="30"/>
        <v>1.1679999999999999</v>
      </c>
      <c r="P20" s="169">
        <f t="shared" si="31"/>
        <v>0</v>
      </c>
      <c r="Q20" s="170">
        <f t="shared" si="32"/>
        <v>64</v>
      </c>
      <c r="R20" s="171">
        <f t="shared" si="33"/>
        <v>23.360118568713538</v>
      </c>
      <c r="S20" s="143">
        <f t="shared" si="34"/>
        <v>4</v>
      </c>
      <c r="T20" s="143">
        <f t="shared" si="35"/>
        <v>59</v>
      </c>
      <c r="U20" t="s">
        <v>119</v>
      </c>
      <c r="V20" s="5" t="s">
        <v>121</v>
      </c>
      <c r="W20" t="s">
        <v>119</v>
      </c>
      <c r="X20" s="5" t="s">
        <v>121</v>
      </c>
      <c r="Y20" t="s">
        <v>219</v>
      </c>
      <c r="Z20" t="s">
        <v>197</v>
      </c>
      <c r="AA20" t="s">
        <v>203</v>
      </c>
      <c r="AB20">
        <v>515</v>
      </c>
      <c r="AC20" s="1">
        <v>5052.6019999999999</v>
      </c>
      <c r="AD20" s="1">
        <v>1673.2239999999999</v>
      </c>
      <c r="AE20" s="28">
        <v>3.02</v>
      </c>
      <c r="AF20">
        <v>3.8</v>
      </c>
      <c r="AG20">
        <v>19.452000000000002</v>
      </c>
      <c r="AH20">
        <v>364.68127299999998</v>
      </c>
      <c r="AI20">
        <v>14.442380999999999</v>
      </c>
      <c r="AJ20">
        <v>133.94709599999999</v>
      </c>
      <c r="AK20">
        <v>1299</v>
      </c>
      <c r="AL20">
        <v>4</v>
      </c>
      <c r="AM20">
        <v>59</v>
      </c>
      <c r="AN20">
        <v>64</v>
      </c>
      <c r="AO20">
        <v>13.854843000000001</v>
      </c>
      <c r="AP20">
        <v>52.6</v>
      </c>
      <c r="AQ20">
        <v>0</v>
      </c>
      <c r="AR20">
        <v>19</v>
      </c>
      <c r="AS20">
        <v>2264</v>
      </c>
      <c r="AT20">
        <v>7.9000000000000001E-2</v>
      </c>
      <c r="AU20">
        <v>1.1679999999999999</v>
      </c>
      <c r="AV20">
        <v>41197</v>
      </c>
      <c r="AW20">
        <v>0</v>
      </c>
      <c r="AX20" s="29">
        <v>1.1399999999999999</v>
      </c>
      <c r="AY20">
        <v>0.9562962962962962</v>
      </c>
      <c r="AZ20" t="s">
        <v>66</v>
      </c>
      <c r="BA20" t="s">
        <v>200</v>
      </c>
      <c r="BB20">
        <v>1</v>
      </c>
      <c r="BC20" t="s">
        <v>475</v>
      </c>
      <c r="BD20">
        <v>4</v>
      </c>
      <c r="BE20">
        <v>29619.948</v>
      </c>
      <c r="BF20">
        <v>0.15605773514524737</v>
      </c>
      <c r="BG20">
        <v>0.14923743412778839</v>
      </c>
      <c r="BH20">
        <v>190452.16999999995</v>
      </c>
      <c r="BI20">
        <v>2.4270776226913038E-2</v>
      </c>
      <c r="BJ20">
        <v>2.3210053414033132E-2</v>
      </c>
      <c r="BK20">
        <v>1</v>
      </c>
      <c r="BL20" t="s">
        <v>66</v>
      </c>
      <c r="BM20">
        <v>0</v>
      </c>
      <c r="BN20" t="s">
        <v>463</v>
      </c>
    </row>
    <row r="21" spans="1:66">
      <c r="A21" s="144" t="str">
        <f t="shared" si="20"/>
        <v>삼환운수</v>
      </c>
      <c r="B21" s="144" t="str">
        <f t="shared" si="21"/>
        <v>532</v>
      </c>
      <c r="C21" s="145" t="str">
        <f t="shared" si="22"/>
        <v>71바6214</v>
      </c>
      <c r="D21" s="133" t="str">
        <f t="shared" si="23"/>
        <v>중형</v>
      </c>
      <c r="E21" s="129" t="str">
        <f t="shared" si="16"/>
        <v>D</v>
      </c>
      <c r="F21" s="152">
        <f t="shared" si="17"/>
        <v>0.76769230769230767</v>
      </c>
      <c r="G21" s="153">
        <f t="shared" si="18"/>
        <v>1.996</v>
      </c>
      <c r="H21" s="154">
        <f t="shared" si="19"/>
        <v>2.6</v>
      </c>
      <c r="I21" s="155">
        <f t="shared" si="24"/>
        <v>5191.3959999999997</v>
      </c>
      <c r="J21" s="156">
        <f t="shared" si="25"/>
        <v>3.3532559086464603E-2</v>
      </c>
      <c r="K21" s="156">
        <f t="shared" si="26"/>
        <v>0.36261839032947374</v>
      </c>
      <c r="L21" s="156">
        <f t="shared" si="27"/>
        <v>0.15333062629011543</v>
      </c>
      <c r="M21" s="157">
        <f t="shared" si="28"/>
        <v>11.36</v>
      </c>
      <c r="N21" s="158">
        <f t="shared" si="29"/>
        <v>3.9E-2</v>
      </c>
      <c r="O21" s="158">
        <f t="shared" si="30"/>
        <v>3.2549999999999999</v>
      </c>
      <c r="P21" s="159">
        <f t="shared" si="31"/>
        <v>0</v>
      </c>
      <c r="Q21" s="160">
        <f t="shared" si="32"/>
        <v>65</v>
      </c>
      <c r="R21" s="161">
        <f t="shared" si="33"/>
        <v>20.699132250990182</v>
      </c>
      <c r="S21" s="146">
        <f t="shared" si="34"/>
        <v>2</v>
      </c>
      <c r="T21" s="146">
        <f t="shared" si="35"/>
        <v>169</v>
      </c>
      <c r="U21" t="s">
        <v>119</v>
      </c>
      <c r="V21" s="5" t="s">
        <v>121</v>
      </c>
      <c r="W21" t="s">
        <v>119</v>
      </c>
      <c r="X21" s="5" t="s">
        <v>121</v>
      </c>
      <c r="Y21" t="s">
        <v>220</v>
      </c>
      <c r="Z21" t="s">
        <v>197</v>
      </c>
      <c r="AA21" t="s">
        <v>48</v>
      </c>
      <c r="AB21">
        <v>515</v>
      </c>
      <c r="AC21" s="1">
        <v>5191.3959999999997</v>
      </c>
      <c r="AD21" s="1">
        <v>2601.5250000000001</v>
      </c>
      <c r="AE21" s="28">
        <v>1.996</v>
      </c>
      <c r="AF21">
        <v>2.6</v>
      </c>
      <c r="AG21">
        <v>11.36</v>
      </c>
      <c r="AH21">
        <v>415.339878</v>
      </c>
      <c r="AI21">
        <v>13.927409000000001</v>
      </c>
      <c r="AJ21">
        <v>150.60987800000001</v>
      </c>
      <c r="AK21">
        <v>796</v>
      </c>
      <c r="AL21">
        <v>2</v>
      </c>
      <c r="AM21">
        <v>169</v>
      </c>
      <c r="AN21">
        <v>65</v>
      </c>
      <c r="AO21">
        <v>12.499150999999999</v>
      </c>
      <c r="AP21">
        <v>0</v>
      </c>
      <c r="AQ21">
        <v>0</v>
      </c>
      <c r="AR21">
        <v>71</v>
      </c>
      <c r="AS21">
        <v>16762</v>
      </c>
      <c r="AT21">
        <v>3.9E-2</v>
      </c>
      <c r="AU21">
        <v>3.2549999999999999</v>
      </c>
      <c r="AV21">
        <v>39658</v>
      </c>
      <c r="AW21">
        <v>0</v>
      </c>
      <c r="AX21" s="29">
        <v>0.59</v>
      </c>
      <c r="AY21">
        <v>0.83567567567567569</v>
      </c>
      <c r="AZ21" t="s">
        <v>67</v>
      </c>
      <c r="BA21" t="s">
        <v>200</v>
      </c>
      <c r="BB21">
        <v>2</v>
      </c>
      <c r="BC21" t="s">
        <v>437</v>
      </c>
      <c r="BD21">
        <v>6</v>
      </c>
      <c r="BE21">
        <v>29619.948</v>
      </c>
      <c r="BF21">
        <v>0.11683514771869281</v>
      </c>
      <c r="BG21">
        <v>9.7636291012485998E-2</v>
      </c>
      <c r="BH21">
        <v>190452.16999999995</v>
      </c>
      <c r="BI21">
        <v>1.8170709212712046E-2</v>
      </c>
      <c r="BJ21">
        <v>1.5184819698839364E-2</v>
      </c>
      <c r="BK21">
        <v>1</v>
      </c>
      <c r="BL21" t="s">
        <v>66</v>
      </c>
      <c r="BM21">
        <v>-3</v>
      </c>
      <c r="BN21" t="s">
        <v>461</v>
      </c>
    </row>
    <row r="22" spans="1:66">
      <c r="A22" s="141" t="str">
        <f t="shared" si="20"/>
        <v>삼환운수</v>
      </c>
      <c r="B22" s="141" t="str">
        <f t="shared" si="21"/>
        <v>532</v>
      </c>
      <c r="C22" s="142" t="str">
        <f t="shared" si="22"/>
        <v>71바6216</v>
      </c>
      <c r="D22" s="116" t="str">
        <f t="shared" si="23"/>
        <v>중형</v>
      </c>
      <c r="E22" s="112" t="str">
        <f t="shared" si="16"/>
        <v>D</v>
      </c>
      <c r="F22" s="162">
        <f t="shared" si="17"/>
        <v>0.84</v>
      </c>
      <c r="G22" s="163">
        <f t="shared" si="18"/>
        <v>2.3519999999999999</v>
      </c>
      <c r="H22" s="164">
        <f t="shared" si="19"/>
        <v>2.8</v>
      </c>
      <c r="I22" s="165">
        <f t="shared" si="24"/>
        <v>4525.0550000000003</v>
      </c>
      <c r="J22" s="166">
        <f t="shared" si="25"/>
        <v>2.2841455742655611E-2</v>
      </c>
      <c r="K22" s="166">
        <f t="shared" si="26"/>
        <v>0.34526455459874622</v>
      </c>
      <c r="L22" s="166">
        <f t="shared" si="27"/>
        <v>0.15624119485840501</v>
      </c>
      <c r="M22" s="167">
        <f t="shared" si="28"/>
        <v>9.7050000000000001</v>
      </c>
      <c r="N22" s="168">
        <f t="shared" si="29"/>
        <v>4.3999999999999997E-2</v>
      </c>
      <c r="O22" s="168">
        <f t="shared" si="30"/>
        <v>3.05</v>
      </c>
      <c r="P22" s="169">
        <f t="shared" si="31"/>
        <v>0</v>
      </c>
      <c r="Q22" s="170">
        <f t="shared" si="32"/>
        <v>61</v>
      </c>
      <c r="R22" s="171">
        <f t="shared" si="33"/>
        <v>20.150480175653048</v>
      </c>
      <c r="S22" s="143">
        <f t="shared" si="34"/>
        <v>2</v>
      </c>
      <c r="T22" s="143">
        <f t="shared" si="35"/>
        <v>138</v>
      </c>
      <c r="U22" t="s">
        <v>119</v>
      </c>
      <c r="V22" t="s">
        <v>121</v>
      </c>
      <c r="W22" s="4" t="s">
        <v>119</v>
      </c>
      <c r="X22" s="4" t="s">
        <v>121</v>
      </c>
      <c r="Y22" s="4" t="s">
        <v>221</v>
      </c>
      <c r="Z22" s="4" t="s">
        <v>197</v>
      </c>
      <c r="AA22" s="4" t="s">
        <v>48</v>
      </c>
      <c r="AB22" s="4">
        <v>515</v>
      </c>
      <c r="AC22" s="4">
        <v>4525.0550000000003</v>
      </c>
      <c r="AD22" s="4">
        <v>1923.6769999999999</v>
      </c>
      <c r="AE22" s="4">
        <v>2.3519999999999999</v>
      </c>
      <c r="AF22" s="4">
        <v>2.8</v>
      </c>
      <c r="AG22" s="4">
        <v>9.7050000000000001</v>
      </c>
      <c r="AH22" s="4">
        <v>355.38102700000002</v>
      </c>
      <c r="AI22" s="4">
        <v>8.1174199999999992</v>
      </c>
      <c r="AJ22" s="4">
        <v>122.700472</v>
      </c>
      <c r="AK22" s="4">
        <v>707</v>
      </c>
      <c r="AL22" s="4">
        <v>2</v>
      </c>
      <c r="AM22" s="4">
        <v>138</v>
      </c>
      <c r="AN22" s="4">
        <v>61</v>
      </c>
      <c r="AO22" s="4">
        <v>12.732967</v>
      </c>
      <c r="AP22" s="4">
        <v>0</v>
      </c>
      <c r="AQ22" s="4">
        <v>0</v>
      </c>
      <c r="AR22" s="4">
        <v>41</v>
      </c>
      <c r="AS22" s="4">
        <v>6611</v>
      </c>
      <c r="AT22" s="4">
        <v>4.3999999999999997E-2</v>
      </c>
      <c r="AU22" s="4">
        <v>3.05</v>
      </c>
      <c r="AV22" s="4">
        <v>6404</v>
      </c>
      <c r="AW22" s="4">
        <v>0</v>
      </c>
      <c r="AX22" s="30">
        <v>0.65</v>
      </c>
      <c r="AY22">
        <v>0.80096774193548392</v>
      </c>
      <c r="AZ22" t="s">
        <v>67</v>
      </c>
      <c r="BA22" t="s">
        <v>200</v>
      </c>
      <c r="BB22">
        <v>4</v>
      </c>
      <c r="BC22" t="s">
        <v>476</v>
      </c>
      <c r="BD22">
        <v>8</v>
      </c>
      <c r="BE22">
        <v>29619.948</v>
      </c>
      <c r="BF22">
        <v>9.9211247771265498E-2</v>
      </c>
      <c r="BG22">
        <v>7.9465009101952339E-2</v>
      </c>
      <c r="BH22">
        <v>190452.16999999995</v>
      </c>
      <c r="BI22">
        <v>1.5429763808939539E-2</v>
      </c>
      <c r="BJ22">
        <v>1.2358743076644155E-2</v>
      </c>
      <c r="BK22">
        <v>1</v>
      </c>
      <c r="BL22" t="s">
        <v>67</v>
      </c>
      <c r="BM22">
        <v>0</v>
      </c>
      <c r="BN22" t="s">
        <v>463</v>
      </c>
    </row>
    <row r="23" spans="1:66">
      <c r="A23" s="144" t="str">
        <f t="shared" si="20"/>
        <v>삼환운수</v>
      </c>
      <c r="B23" s="144" t="str">
        <f t="shared" si="21"/>
        <v>532</v>
      </c>
      <c r="C23" s="145" t="str">
        <f t="shared" si="22"/>
        <v>71바6217</v>
      </c>
      <c r="D23" s="133" t="str">
        <f t="shared" si="23"/>
        <v>중형</v>
      </c>
      <c r="E23" s="129" t="str">
        <f t="shared" si="16"/>
        <v>F</v>
      </c>
      <c r="F23" s="152">
        <f t="shared" si="17"/>
        <v>0.79884615384615376</v>
      </c>
      <c r="G23" s="153">
        <f t="shared" si="18"/>
        <v>2.077</v>
      </c>
      <c r="H23" s="154">
        <f t="shared" si="19"/>
        <v>2.6</v>
      </c>
      <c r="I23" s="155">
        <f t="shared" si="24"/>
        <v>4307.0410000000002</v>
      </c>
      <c r="J23" s="156">
        <f t="shared" si="25"/>
        <v>2.11070613504638E-2</v>
      </c>
      <c r="K23" s="156">
        <f t="shared" si="26"/>
        <v>0.32705710976230967</v>
      </c>
      <c r="L23" s="156">
        <f t="shared" si="27"/>
        <v>0.24494774951062689</v>
      </c>
      <c r="M23" s="157">
        <f t="shared" si="28"/>
        <v>9.7620000000000005</v>
      </c>
      <c r="N23" s="158">
        <f t="shared" si="29"/>
        <v>0</v>
      </c>
      <c r="O23" s="158">
        <f t="shared" si="30"/>
        <v>2.7160000000000002</v>
      </c>
      <c r="P23" s="159">
        <f t="shared" si="31"/>
        <v>0</v>
      </c>
      <c r="Q23" s="160">
        <f t="shared" si="32"/>
        <v>60</v>
      </c>
      <c r="R23" s="161">
        <f t="shared" si="33"/>
        <v>19.340604466225301</v>
      </c>
      <c r="S23" s="146">
        <f t="shared" si="34"/>
        <v>0</v>
      </c>
      <c r="T23" s="146">
        <f t="shared" si="35"/>
        <v>117</v>
      </c>
      <c r="U23" t="s">
        <v>119</v>
      </c>
      <c r="V23" s="5" t="s">
        <v>121</v>
      </c>
      <c r="W23" t="s">
        <v>119</v>
      </c>
      <c r="X23" s="5" t="s">
        <v>121</v>
      </c>
      <c r="Y23" t="s">
        <v>222</v>
      </c>
      <c r="Z23" t="s">
        <v>197</v>
      </c>
      <c r="AA23" t="s">
        <v>48</v>
      </c>
      <c r="AB23">
        <v>515</v>
      </c>
      <c r="AC23" s="1">
        <v>4307.0410000000002</v>
      </c>
      <c r="AD23" s="1">
        <v>2073.5100000000002</v>
      </c>
      <c r="AE23" s="28">
        <v>2.077</v>
      </c>
      <c r="AF23">
        <v>2.6</v>
      </c>
      <c r="AG23">
        <v>9.7620000000000005</v>
      </c>
      <c r="AH23">
        <v>341.64159000000001</v>
      </c>
      <c r="AI23">
        <v>7.2110500000000002</v>
      </c>
      <c r="AJ23">
        <v>111.736311</v>
      </c>
      <c r="AK23">
        <v>1055</v>
      </c>
      <c r="AL23">
        <v>0</v>
      </c>
      <c r="AM23">
        <v>117</v>
      </c>
      <c r="AN23">
        <v>60</v>
      </c>
      <c r="AO23">
        <v>12.606897999999999</v>
      </c>
      <c r="AP23">
        <v>0</v>
      </c>
      <c r="AQ23">
        <v>0</v>
      </c>
      <c r="AR23">
        <v>22</v>
      </c>
      <c r="AS23">
        <v>5184</v>
      </c>
      <c r="AT23">
        <v>0</v>
      </c>
      <c r="AU23">
        <v>2.7160000000000002</v>
      </c>
      <c r="AV23">
        <v>12862</v>
      </c>
      <c r="AW23">
        <v>0</v>
      </c>
      <c r="AX23" s="29">
        <v>0.6</v>
      </c>
      <c r="AY23">
        <v>0.77393939393939393</v>
      </c>
      <c r="AZ23" t="s">
        <v>70</v>
      </c>
      <c r="BA23" t="s">
        <v>210</v>
      </c>
      <c r="BB23">
        <v>4</v>
      </c>
      <c r="BC23" t="s">
        <v>444</v>
      </c>
      <c r="BD23">
        <v>10</v>
      </c>
      <c r="BE23">
        <v>77508.637000000002</v>
      </c>
      <c r="BF23">
        <v>7.1887872315442719E-2</v>
      </c>
      <c r="BG23">
        <v>5.5636856331406276E-2</v>
      </c>
      <c r="BH23">
        <v>190452.16999999995</v>
      </c>
      <c r="BI23">
        <v>2.9256327192281405E-2</v>
      </c>
      <c r="BJ23">
        <v>2.2642624136086881E-2</v>
      </c>
      <c r="BK23">
        <v>1</v>
      </c>
      <c r="BL23" t="s">
        <v>69</v>
      </c>
      <c r="BM23">
        <v>-2</v>
      </c>
      <c r="BN23" t="s">
        <v>461</v>
      </c>
    </row>
    <row r="24" spans="1:66">
      <c r="A24" s="141" t="str">
        <f t="shared" si="20"/>
        <v>삼환운수</v>
      </c>
      <c r="B24" s="141" t="str">
        <f t="shared" si="21"/>
        <v>532</v>
      </c>
      <c r="C24" s="142" t="str">
        <f t="shared" si="22"/>
        <v>71바6218</v>
      </c>
      <c r="D24" s="116" t="str">
        <f t="shared" si="23"/>
        <v>중형</v>
      </c>
      <c r="E24" s="112" t="str">
        <f t="shared" si="16"/>
        <v>C</v>
      </c>
      <c r="F24" s="162">
        <f t="shared" si="17"/>
        <v>0.76115384615384618</v>
      </c>
      <c r="G24" s="163">
        <f t="shared" si="18"/>
        <v>1.9790000000000001</v>
      </c>
      <c r="H24" s="164">
        <f t="shared" si="19"/>
        <v>2.6</v>
      </c>
      <c r="I24" s="165">
        <f t="shared" si="24"/>
        <v>5176.3819999999996</v>
      </c>
      <c r="J24" s="166">
        <f t="shared" si="25"/>
        <v>2.4329361559834214E-2</v>
      </c>
      <c r="K24" s="166">
        <f t="shared" si="26"/>
        <v>0.36386323973284385</v>
      </c>
      <c r="L24" s="166">
        <f t="shared" si="27"/>
        <v>0.20342393586872068</v>
      </c>
      <c r="M24" s="167">
        <f t="shared" si="28"/>
        <v>11.798999999999999</v>
      </c>
      <c r="N24" s="168">
        <f t="shared" si="29"/>
        <v>9.7000000000000003E-2</v>
      </c>
      <c r="O24" s="168">
        <f t="shared" si="30"/>
        <v>9.7750000000000004</v>
      </c>
      <c r="P24" s="169">
        <f t="shared" si="31"/>
        <v>0</v>
      </c>
      <c r="Q24" s="170">
        <f t="shared" si="32"/>
        <v>61</v>
      </c>
      <c r="R24" s="171">
        <f t="shared" si="33"/>
        <v>21.014978688848089</v>
      </c>
      <c r="S24" s="143">
        <f t="shared" si="34"/>
        <v>5</v>
      </c>
      <c r="T24" s="143">
        <f t="shared" si="35"/>
        <v>506</v>
      </c>
      <c r="U24" t="s">
        <v>119</v>
      </c>
      <c r="V24" s="5" t="s">
        <v>121</v>
      </c>
      <c r="W24" t="s">
        <v>119</v>
      </c>
      <c r="X24" s="5" t="s">
        <v>121</v>
      </c>
      <c r="Y24" t="s">
        <v>223</v>
      </c>
      <c r="Z24" t="s">
        <v>197</v>
      </c>
      <c r="AA24" t="s">
        <v>48</v>
      </c>
      <c r="AB24">
        <v>515</v>
      </c>
      <c r="AC24" s="1">
        <v>5176.3819999999996</v>
      </c>
      <c r="AD24" s="1">
        <v>2615.9009999999998</v>
      </c>
      <c r="AE24" s="28">
        <v>1.9790000000000001</v>
      </c>
      <c r="AF24">
        <v>2.6</v>
      </c>
      <c r="AG24">
        <v>11.798999999999999</v>
      </c>
      <c r="AH24">
        <v>402.60822200000001</v>
      </c>
      <c r="AI24">
        <v>9.7952010000000005</v>
      </c>
      <c r="AJ24">
        <v>146.49433200000001</v>
      </c>
      <c r="AK24">
        <v>1053</v>
      </c>
      <c r="AL24">
        <v>5</v>
      </c>
      <c r="AM24">
        <v>506</v>
      </c>
      <c r="AN24">
        <v>61</v>
      </c>
      <c r="AO24">
        <v>12.857119000000001</v>
      </c>
      <c r="AP24">
        <v>0</v>
      </c>
      <c r="AQ24">
        <v>0</v>
      </c>
      <c r="AR24">
        <v>40</v>
      </c>
      <c r="AS24">
        <v>12515</v>
      </c>
      <c r="AT24">
        <v>9.7000000000000003E-2</v>
      </c>
      <c r="AU24">
        <v>9.7750000000000004</v>
      </c>
      <c r="AV24">
        <v>2605</v>
      </c>
      <c r="AW24">
        <v>0</v>
      </c>
      <c r="AX24" s="29">
        <v>0.59</v>
      </c>
      <c r="AY24">
        <v>0.87192307692307691</v>
      </c>
      <c r="AZ24" t="s">
        <v>69</v>
      </c>
      <c r="BA24" t="s">
        <v>210</v>
      </c>
      <c r="BB24">
        <v>4</v>
      </c>
      <c r="BC24" t="s">
        <v>445</v>
      </c>
      <c r="BD24">
        <v>5</v>
      </c>
      <c r="BE24">
        <v>77508.637000000002</v>
      </c>
      <c r="BF24">
        <v>7.0516889620959269E-2</v>
      </c>
      <c r="BG24">
        <v>6.1485303373351792E-2</v>
      </c>
      <c r="BH24">
        <v>190452.16999999995</v>
      </c>
      <c r="BI24">
        <v>2.8698376080461573E-2</v>
      </c>
      <c r="BJ24">
        <v>2.5022776374771686E-2</v>
      </c>
      <c r="BK24">
        <v>1</v>
      </c>
      <c r="BL24" t="s">
        <v>68</v>
      </c>
      <c r="BM24">
        <v>-1</v>
      </c>
      <c r="BN24" t="s">
        <v>461</v>
      </c>
    </row>
    <row r="25" spans="1:66">
      <c r="A25" s="144" t="str">
        <f t="shared" si="20"/>
        <v>삼환운수</v>
      </c>
      <c r="B25" s="144" t="str">
        <f t="shared" si="21"/>
        <v>532</v>
      </c>
      <c r="C25" s="145" t="str">
        <f t="shared" si="22"/>
        <v>71바6219</v>
      </c>
      <c r="D25" s="133" t="str">
        <f t="shared" si="23"/>
        <v>중형</v>
      </c>
      <c r="E25" s="129" t="str">
        <f t="shared" si="16"/>
        <v>C</v>
      </c>
      <c r="F25" s="152">
        <f t="shared" si="17"/>
        <v>0.82107142857142856</v>
      </c>
      <c r="G25" s="153">
        <f t="shared" si="18"/>
        <v>2.2989999999999999</v>
      </c>
      <c r="H25" s="154">
        <f t="shared" si="19"/>
        <v>2.8</v>
      </c>
      <c r="I25" s="155">
        <f t="shared" si="24"/>
        <v>4679.232</v>
      </c>
      <c r="J25" s="156">
        <f t="shared" si="25"/>
        <v>1.3545714872374826E-2</v>
      </c>
      <c r="K25" s="156">
        <f t="shared" si="26"/>
        <v>0.34297455154957968</v>
      </c>
      <c r="L25" s="156">
        <f t="shared" si="27"/>
        <v>0.2258917702734124</v>
      </c>
      <c r="M25" s="157">
        <f t="shared" si="28"/>
        <v>8.9130000000000003</v>
      </c>
      <c r="N25" s="158">
        <f t="shared" si="29"/>
        <v>0.107</v>
      </c>
      <c r="O25" s="158">
        <f t="shared" si="30"/>
        <v>1.923</v>
      </c>
      <c r="P25" s="159">
        <f t="shared" si="31"/>
        <v>0</v>
      </c>
      <c r="Q25" s="160">
        <f t="shared" si="32"/>
        <v>59</v>
      </c>
      <c r="R25" s="161">
        <f t="shared" si="33"/>
        <v>20.325061941345059</v>
      </c>
      <c r="S25" s="146">
        <f t="shared" si="34"/>
        <v>5</v>
      </c>
      <c r="T25" s="146">
        <f t="shared" si="35"/>
        <v>90</v>
      </c>
      <c r="U25" t="s">
        <v>119</v>
      </c>
      <c r="V25" t="s">
        <v>121</v>
      </c>
      <c r="W25" s="4" t="s">
        <v>119</v>
      </c>
      <c r="X25" s="4" t="s">
        <v>121</v>
      </c>
      <c r="Y25" s="4" t="s">
        <v>225</v>
      </c>
      <c r="Z25" s="4" t="s">
        <v>197</v>
      </c>
      <c r="AA25" s="4" t="s">
        <v>48</v>
      </c>
      <c r="AB25" s="4">
        <v>515</v>
      </c>
      <c r="AC25" s="4">
        <v>4679.232</v>
      </c>
      <c r="AD25" s="4">
        <v>2035.1759999999999</v>
      </c>
      <c r="AE25" s="4">
        <v>2.2989999999999999</v>
      </c>
      <c r="AF25" s="4">
        <v>2.8</v>
      </c>
      <c r="AG25" s="4">
        <v>8.9130000000000003</v>
      </c>
      <c r="AH25" s="4">
        <v>357.77321799999999</v>
      </c>
      <c r="AI25" s="4">
        <v>4.8462940000000003</v>
      </c>
      <c r="AJ25" s="4">
        <v>122.707109</v>
      </c>
      <c r="AK25" s="4">
        <v>1057</v>
      </c>
      <c r="AL25" s="4">
        <v>5</v>
      </c>
      <c r="AM25" s="4">
        <v>90</v>
      </c>
      <c r="AN25" s="4">
        <v>59</v>
      </c>
      <c r="AO25" s="4">
        <v>13.078765000000001</v>
      </c>
      <c r="AP25" s="4">
        <v>0</v>
      </c>
      <c r="AQ25" s="4">
        <v>0</v>
      </c>
      <c r="AR25" s="4">
        <v>24</v>
      </c>
      <c r="AS25" s="4">
        <v>3169</v>
      </c>
      <c r="AT25" s="4">
        <v>0.107</v>
      </c>
      <c r="AU25" s="4">
        <v>1.923</v>
      </c>
      <c r="AV25" s="4">
        <v>15529</v>
      </c>
      <c r="AW25" s="4">
        <v>0</v>
      </c>
      <c r="AX25" s="30">
        <v>0.6</v>
      </c>
      <c r="AY25">
        <v>0.86769230769230754</v>
      </c>
      <c r="AZ25" t="s">
        <v>69</v>
      </c>
      <c r="BA25" t="s">
        <v>210</v>
      </c>
      <c r="BB25">
        <v>6</v>
      </c>
      <c r="BC25" t="s">
        <v>440</v>
      </c>
      <c r="BD25">
        <v>12</v>
      </c>
      <c r="BE25">
        <v>77508.637000000002</v>
      </c>
      <c r="BF25">
        <v>6.8805080393814694E-2</v>
      </c>
      <c r="BG25">
        <v>5.9701638987863813E-2</v>
      </c>
      <c r="BH25">
        <v>190452.16999999995</v>
      </c>
      <c r="BI25">
        <v>2.800171822668128E-2</v>
      </c>
      <c r="BJ25">
        <v>2.4296875507458831E-2</v>
      </c>
      <c r="BK25">
        <v>1</v>
      </c>
      <c r="BL25" t="s">
        <v>68</v>
      </c>
      <c r="BM25">
        <v>-1</v>
      </c>
      <c r="BN25" t="s">
        <v>461</v>
      </c>
    </row>
    <row r="26" spans="1:66">
      <c r="A26" s="141" t="str">
        <f t="shared" si="20"/>
        <v>삼환운수</v>
      </c>
      <c r="B26" s="141" t="str">
        <f t="shared" si="21"/>
        <v>532</v>
      </c>
      <c r="C26" s="142" t="str">
        <f t="shared" si="22"/>
        <v>71바6221</v>
      </c>
      <c r="D26" s="116" t="str">
        <f t="shared" si="23"/>
        <v>중형</v>
      </c>
      <c r="E26" s="112" t="str">
        <f t="shared" si="16"/>
        <v>D</v>
      </c>
      <c r="F26" s="162">
        <f t="shared" si="17"/>
        <v>0.8684615384615384</v>
      </c>
      <c r="G26" s="163">
        <f t="shared" si="18"/>
        <v>2.258</v>
      </c>
      <c r="H26" s="164">
        <f t="shared" si="19"/>
        <v>2.6</v>
      </c>
      <c r="I26" s="165">
        <f t="shared" si="24"/>
        <v>5049.7709999999997</v>
      </c>
      <c r="J26" s="166">
        <f t="shared" si="25"/>
        <v>2.3401928191262251E-2</v>
      </c>
      <c r="K26" s="166">
        <f t="shared" si="26"/>
        <v>0.33116770576047372</v>
      </c>
      <c r="L26" s="166">
        <f t="shared" si="27"/>
        <v>8.7528721599454712E-2</v>
      </c>
      <c r="M26" s="167">
        <f t="shared" si="28"/>
        <v>8.7759999999999998</v>
      </c>
      <c r="N26" s="168">
        <f t="shared" si="29"/>
        <v>9.9000000000000005E-2</v>
      </c>
      <c r="O26" s="168">
        <f t="shared" si="30"/>
        <v>2.04</v>
      </c>
      <c r="P26" s="169">
        <f t="shared" si="31"/>
        <v>0</v>
      </c>
      <c r="Q26" s="170">
        <f t="shared" si="32"/>
        <v>59</v>
      </c>
      <c r="R26" s="171">
        <f t="shared" si="33"/>
        <v>19.79590018821423</v>
      </c>
      <c r="S26" s="143">
        <f t="shared" si="34"/>
        <v>5</v>
      </c>
      <c r="T26" s="143">
        <f t="shared" si="35"/>
        <v>103</v>
      </c>
      <c r="U26" t="s">
        <v>119</v>
      </c>
      <c r="V26" s="5" t="s">
        <v>121</v>
      </c>
      <c r="W26" t="s">
        <v>119</v>
      </c>
      <c r="X26" s="5" t="s">
        <v>121</v>
      </c>
      <c r="Y26" t="s">
        <v>226</v>
      </c>
      <c r="Z26" t="s">
        <v>197</v>
      </c>
      <c r="AA26" t="s">
        <v>48</v>
      </c>
      <c r="AB26">
        <v>515</v>
      </c>
      <c r="AC26" s="1">
        <v>5049.7709999999997</v>
      </c>
      <c r="AD26" s="1">
        <v>2235.9659999999999</v>
      </c>
      <c r="AE26" s="28">
        <v>2.258</v>
      </c>
      <c r="AF26">
        <v>2.6</v>
      </c>
      <c r="AG26">
        <v>8.7759999999999998</v>
      </c>
      <c r="AH26">
        <v>395.22739000000001</v>
      </c>
      <c r="AI26">
        <v>9.2490830000000006</v>
      </c>
      <c r="AJ26">
        <v>130.886548</v>
      </c>
      <c r="AK26">
        <v>442</v>
      </c>
      <c r="AL26">
        <v>5</v>
      </c>
      <c r="AM26">
        <v>103</v>
      </c>
      <c r="AN26">
        <v>59</v>
      </c>
      <c r="AO26">
        <v>12.776875</v>
      </c>
      <c r="AP26">
        <v>0</v>
      </c>
      <c r="AQ26">
        <v>0</v>
      </c>
      <c r="AR26">
        <v>21</v>
      </c>
      <c r="AS26">
        <v>6319</v>
      </c>
      <c r="AT26">
        <v>9.9000000000000005E-2</v>
      </c>
      <c r="AU26">
        <v>2.04</v>
      </c>
      <c r="AV26">
        <v>31671</v>
      </c>
      <c r="AW26">
        <v>0</v>
      </c>
      <c r="AX26" s="29">
        <v>0.6</v>
      </c>
      <c r="AY26">
        <v>0.80076923076923068</v>
      </c>
      <c r="AZ26" t="s">
        <v>67</v>
      </c>
      <c r="BA26" t="s">
        <v>210</v>
      </c>
      <c r="BB26">
        <v>4</v>
      </c>
      <c r="BC26" t="s">
        <v>477</v>
      </c>
      <c r="BD26">
        <v>4</v>
      </c>
      <c r="BE26">
        <v>77508.637000000002</v>
      </c>
      <c r="BF26">
        <v>6.794593743146328E-2</v>
      </c>
      <c r="BG26">
        <v>5.4409016050887125E-2</v>
      </c>
      <c r="BH26">
        <v>190452.16999999995</v>
      </c>
      <c r="BI26">
        <v>2.7652071383592013E-2</v>
      </c>
      <c r="BJ26">
        <v>2.2142927931014831E-2</v>
      </c>
      <c r="BK26">
        <v>1</v>
      </c>
      <c r="BL26" t="s">
        <v>67</v>
      </c>
      <c r="BM26">
        <v>0</v>
      </c>
      <c r="BN26" t="s">
        <v>463</v>
      </c>
    </row>
    <row r="27" spans="1:66">
      <c r="A27" s="144" t="str">
        <f t="shared" si="20"/>
        <v>삼환운수</v>
      </c>
      <c r="B27" s="144" t="str">
        <f t="shared" si="21"/>
        <v>532</v>
      </c>
      <c r="C27" s="145" t="str">
        <f t="shared" si="22"/>
        <v>71바6222</v>
      </c>
      <c r="D27" s="133" t="str">
        <f t="shared" si="23"/>
        <v>중형</v>
      </c>
      <c r="E27" s="129" t="str">
        <f t="shared" si="16"/>
        <v>D</v>
      </c>
      <c r="F27" s="152">
        <f t="shared" si="17"/>
        <v>0.88192307692307692</v>
      </c>
      <c r="G27" s="153">
        <f t="shared" si="18"/>
        <v>2.2930000000000001</v>
      </c>
      <c r="H27" s="154">
        <f t="shared" si="19"/>
        <v>2.6</v>
      </c>
      <c r="I27" s="155">
        <f t="shared" si="24"/>
        <v>4861.5829999999996</v>
      </c>
      <c r="J27" s="156">
        <f t="shared" si="25"/>
        <v>1.4432717748920408E-2</v>
      </c>
      <c r="K27" s="156">
        <f t="shared" si="26"/>
        <v>0.33978745674799249</v>
      </c>
      <c r="L27" s="156">
        <f t="shared" si="27"/>
        <v>0.15447643288204688</v>
      </c>
      <c r="M27" s="157">
        <f t="shared" si="28"/>
        <v>10</v>
      </c>
      <c r="N27" s="158">
        <f t="shared" si="29"/>
        <v>0.10299999999999999</v>
      </c>
      <c r="O27" s="158">
        <f t="shared" si="30"/>
        <v>2.427</v>
      </c>
      <c r="P27" s="159">
        <f t="shared" si="31"/>
        <v>0</v>
      </c>
      <c r="Q27" s="160">
        <f t="shared" si="32"/>
        <v>66</v>
      </c>
      <c r="R27" s="161">
        <f t="shared" si="33"/>
        <v>19.986561974746319</v>
      </c>
      <c r="S27" s="146">
        <f t="shared" si="34"/>
        <v>5</v>
      </c>
      <c r="T27" s="146">
        <f t="shared" si="35"/>
        <v>118</v>
      </c>
      <c r="U27" t="s">
        <v>119</v>
      </c>
      <c r="V27" t="s">
        <v>121</v>
      </c>
      <c r="W27" t="s">
        <v>119</v>
      </c>
      <c r="X27" s="4" t="s">
        <v>121</v>
      </c>
      <c r="Y27" s="4" t="s">
        <v>227</v>
      </c>
      <c r="Z27" s="4" t="s">
        <v>197</v>
      </c>
      <c r="AA27" s="4" t="s">
        <v>48</v>
      </c>
      <c r="AB27" s="4">
        <v>515</v>
      </c>
      <c r="AC27" s="4">
        <v>4861.5829999999996</v>
      </c>
      <c r="AD27" s="4">
        <v>2120.14</v>
      </c>
      <c r="AE27" s="4">
        <v>2.2930000000000001</v>
      </c>
      <c r="AF27" s="4">
        <v>2.6</v>
      </c>
      <c r="AG27" s="4">
        <v>10</v>
      </c>
      <c r="AH27" s="4">
        <v>376.66488700000002</v>
      </c>
      <c r="AI27" s="4">
        <v>5.4362979999999999</v>
      </c>
      <c r="AJ27" s="4">
        <v>127.98600399999999</v>
      </c>
      <c r="AK27" s="4">
        <v>751</v>
      </c>
      <c r="AL27" s="4">
        <v>5</v>
      </c>
      <c r="AM27" s="4">
        <v>118</v>
      </c>
      <c r="AN27" s="4">
        <v>66</v>
      </c>
      <c r="AO27" s="4">
        <v>12.906917999999999</v>
      </c>
      <c r="AP27" s="4">
        <v>0</v>
      </c>
      <c r="AQ27" s="4">
        <v>0</v>
      </c>
      <c r="AR27" s="4">
        <v>16</v>
      </c>
      <c r="AS27" s="4">
        <v>746</v>
      </c>
      <c r="AT27" s="4">
        <v>0.10299999999999999</v>
      </c>
      <c r="AU27" s="4">
        <v>2.427</v>
      </c>
      <c r="AV27" s="4">
        <v>29693</v>
      </c>
      <c r="AW27" s="4">
        <v>0</v>
      </c>
      <c r="AX27" s="30">
        <v>0.65</v>
      </c>
      <c r="AY27">
        <v>0.80447368421052634</v>
      </c>
      <c r="AZ27" t="s">
        <v>67</v>
      </c>
      <c r="BA27" t="s">
        <v>210</v>
      </c>
      <c r="BB27">
        <v>3</v>
      </c>
      <c r="BC27" t="s">
        <v>478</v>
      </c>
      <c r="BD27">
        <v>7</v>
      </c>
      <c r="BE27">
        <v>77508.637000000002</v>
      </c>
      <c r="BF27">
        <v>5.2628831545573428E-2</v>
      </c>
      <c r="BG27">
        <v>4.2338510009162625E-2</v>
      </c>
      <c r="BH27">
        <v>190452.16999999995</v>
      </c>
      <c r="BI27">
        <v>2.1418443276335474E-2</v>
      </c>
      <c r="BJ27">
        <v>1.7230573972567775E-2</v>
      </c>
      <c r="BK27">
        <v>1</v>
      </c>
      <c r="BL27" t="s">
        <v>69</v>
      </c>
      <c r="BM27">
        <v>-1</v>
      </c>
      <c r="BN27" t="s">
        <v>461</v>
      </c>
    </row>
    <row r="28" spans="1:66">
      <c r="A28" s="141" t="str">
        <f t="shared" si="20"/>
        <v>삼환운수</v>
      </c>
      <c r="B28" s="141" t="str">
        <f t="shared" si="21"/>
        <v>540</v>
      </c>
      <c r="C28" s="142" t="str">
        <f t="shared" si="22"/>
        <v>71바6452</v>
      </c>
      <c r="D28" s="116" t="str">
        <f t="shared" si="23"/>
        <v>중형</v>
      </c>
      <c r="E28" s="112" t="str">
        <f t="shared" si="16"/>
        <v>이상</v>
      </c>
      <c r="F28" s="162">
        <f t="shared" si="17"/>
        <v>0.93105263157894735</v>
      </c>
      <c r="G28" s="163">
        <f t="shared" si="18"/>
        <v>1.7689999999999999</v>
      </c>
      <c r="H28" s="164">
        <f t="shared" si="19"/>
        <v>1.9</v>
      </c>
      <c r="I28" s="165">
        <f t="shared" si="24"/>
        <v>3138.5479999999998</v>
      </c>
      <c r="J28" s="166">
        <f t="shared" si="25"/>
        <v>2.1777396241764082E-2</v>
      </c>
      <c r="K28" s="166">
        <f t="shared" si="26"/>
        <v>0.34891909850686093</v>
      </c>
      <c r="L28" s="166">
        <f t="shared" si="27"/>
        <v>0.15229972586049345</v>
      </c>
      <c r="M28" s="167">
        <f t="shared" si="28"/>
        <v>6.4729999999999999</v>
      </c>
      <c r="N28" s="168">
        <f t="shared" si="29"/>
        <v>0</v>
      </c>
      <c r="O28" s="168">
        <f t="shared" si="30"/>
        <v>4.4610000000000003</v>
      </c>
      <c r="P28" s="169">
        <f t="shared" si="31"/>
        <v>0</v>
      </c>
      <c r="Q28" s="170">
        <f t="shared" si="32"/>
        <v>57</v>
      </c>
      <c r="R28" s="171">
        <f t="shared" si="33"/>
        <v>18.473298601669494</v>
      </c>
      <c r="S28" s="143">
        <f t="shared" si="34"/>
        <v>0</v>
      </c>
      <c r="T28" s="143">
        <f t="shared" si="35"/>
        <v>140</v>
      </c>
      <c r="U28" t="s">
        <v>119</v>
      </c>
      <c r="V28" t="s">
        <v>122</v>
      </c>
      <c r="W28" s="4" t="s">
        <v>119</v>
      </c>
      <c r="X28" s="4" t="s">
        <v>122</v>
      </c>
      <c r="Y28" s="4" t="s">
        <v>228</v>
      </c>
      <c r="Z28" s="4" t="s">
        <v>197</v>
      </c>
      <c r="AA28" s="4" t="s">
        <v>48</v>
      </c>
      <c r="AB28" s="4">
        <v>515</v>
      </c>
      <c r="AC28" s="4">
        <v>3138.5479999999998</v>
      </c>
      <c r="AD28" s="4">
        <v>1774.1980000000001</v>
      </c>
      <c r="AE28" s="4">
        <v>1.7689999999999999</v>
      </c>
      <c r="AF28" s="4">
        <v>1.9</v>
      </c>
      <c r="AG28" s="4">
        <v>6.4729999999999999</v>
      </c>
      <c r="AH28" s="4">
        <v>269.97538800000001</v>
      </c>
      <c r="AI28" s="4">
        <v>5.8793610000000003</v>
      </c>
      <c r="AJ28" s="4">
        <v>94.199568999999997</v>
      </c>
      <c r="AK28" s="4">
        <v>478</v>
      </c>
      <c r="AL28" s="4">
        <v>0</v>
      </c>
      <c r="AM28" s="4">
        <v>140</v>
      </c>
      <c r="AN28" s="4">
        <v>57</v>
      </c>
      <c r="AO28" s="4">
        <v>11.625311</v>
      </c>
      <c r="AP28" s="4">
        <v>0</v>
      </c>
      <c r="AQ28" s="4">
        <v>0</v>
      </c>
      <c r="AR28" s="4">
        <v>40</v>
      </c>
      <c r="AS28" s="4">
        <v>10002</v>
      </c>
      <c r="AT28" s="4">
        <v>0</v>
      </c>
      <c r="AU28" s="4">
        <v>4.4610000000000003</v>
      </c>
      <c r="AV28" s="4">
        <v>19729</v>
      </c>
      <c r="AW28" s="4">
        <v>0</v>
      </c>
      <c r="AX28" s="30">
        <v>0.43</v>
      </c>
      <c r="AY28">
        <v>0.62868421052631573</v>
      </c>
      <c r="AZ28" t="s">
        <v>126</v>
      </c>
      <c r="BA28" t="s">
        <v>210</v>
      </c>
      <c r="BB28">
        <v>1</v>
      </c>
      <c r="BC28" t="s">
        <v>432</v>
      </c>
      <c r="BD28">
        <v>10</v>
      </c>
      <c r="BE28">
        <v>77508.637000000002</v>
      </c>
      <c r="BF28">
        <v>6.7053417543647423E-2</v>
      </c>
      <c r="BG28">
        <v>4.2155424871519388E-2</v>
      </c>
      <c r="BH28">
        <v>190452.16999999995</v>
      </c>
      <c r="BI28">
        <v>2.7288841077526192E-2</v>
      </c>
      <c r="BJ28">
        <v>1.7156063509002648E-2</v>
      </c>
      <c r="BK28">
        <v>1</v>
      </c>
      <c r="BL28" t="s">
        <v>126</v>
      </c>
      <c r="BM28">
        <v>0</v>
      </c>
      <c r="BN28" t="s">
        <v>463</v>
      </c>
    </row>
    <row r="29" spans="1:66">
      <c r="A29" s="144" t="str">
        <f t="shared" si="20"/>
        <v>삼환운수</v>
      </c>
      <c r="B29" s="144" t="str">
        <f t="shared" si="21"/>
        <v>540</v>
      </c>
      <c r="C29" s="145" t="str">
        <f t="shared" si="22"/>
        <v>71바6453</v>
      </c>
      <c r="D29" s="133" t="str">
        <f t="shared" si="23"/>
        <v>중형</v>
      </c>
      <c r="E29" s="129" t="str">
        <f t="shared" si="16"/>
        <v>C</v>
      </c>
      <c r="F29" s="152">
        <f t="shared" si="17"/>
        <v>0.92315789473684218</v>
      </c>
      <c r="G29" s="153">
        <f t="shared" si="18"/>
        <v>1.754</v>
      </c>
      <c r="H29" s="154">
        <f t="shared" si="19"/>
        <v>1.9</v>
      </c>
      <c r="I29" s="155">
        <f t="shared" si="24"/>
        <v>1930.82</v>
      </c>
      <c r="J29" s="156">
        <f t="shared" si="25"/>
        <v>6.1193325784602163E-3</v>
      </c>
      <c r="K29" s="156">
        <f t="shared" si="26"/>
        <v>0.33620335496272924</v>
      </c>
      <c r="L29" s="156">
        <f t="shared" si="27"/>
        <v>0.25999316352637741</v>
      </c>
      <c r="M29" s="157">
        <f t="shared" si="28"/>
        <v>5.4240000000000004</v>
      </c>
      <c r="N29" s="158">
        <f t="shared" si="29"/>
        <v>0</v>
      </c>
      <c r="O29" s="158">
        <f t="shared" si="30"/>
        <v>1.1910000000000001</v>
      </c>
      <c r="P29" s="159">
        <f t="shared" si="31"/>
        <v>0</v>
      </c>
      <c r="Q29" s="160">
        <f t="shared" si="32"/>
        <v>72</v>
      </c>
      <c r="R29" s="161">
        <f t="shared" si="33"/>
        <v>18.627965562045283</v>
      </c>
      <c r="S29" s="146">
        <f t="shared" si="34"/>
        <v>0</v>
      </c>
      <c r="T29" s="146">
        <f t="shared" si="35"/>
        <v>23</v>
      </c>
      <c r="U29" t="s">
        <v>119</v>
      </c>
      <c r="V29" s="5" t="s">
        <v>122</v>
      </c>
      <c r="W29" t="s">
        <v>119</v>
      </c>
      <c r="X29" s="5" t="s">
        <v>122</v>
      </c>
      <c r="Y29" t="s">
        <v>230</v>
      </c>
      <c r="Z29" t="s">
        <v>197</v>
      </c>
      <c r="AA29" t="s">
        <v>48</v>
      </c>
      <c r="AB29">
        <v>515</v>
      </c>
      <c r="AC29" s="1">
        <v>1930.82</v>
      </c>
      <c r="AD29" s="1">
        <v>1100.5830000000001</v>
      </c>
      <c r="AE29" s="28">
        <v>1.754</v>
      </c>
      <c r="AF29">
        <v>1.9</v>
      </c>
      <c r="AG29">
        <v>5.4240000000000004</v>
      </c>
      <c r="AH29">
        <v>157.602645</v>
      </c>
      <c r="AI29">
        <v>0.96442300000000003</v>
      </c>
      <c r="AJ29">
        <v>52.986538000000003</v>
      </c>
      <c r="AK29">
        <v>502</v>
      </c>
      <c r="AL29">
        <v>0</v>
      </c>
      <c r="AM29">
        <v>23</v>
      </c>
      <c r="AN29">
        <v>72</v>
      </c>
      <c r="AO29">
        <v>12.251189999999999</v>
      </c>
      <c r="AP29">
        <v>0.5</v>
      </c>
      <c r="AQ29">
        <v>0</v>
      </c>
      <c r="AR29">
        <v>23</v>
      </c>
      <c r="AS29">
        <v>4992</v>
      </c>
      <c r="AT29">
        <v>0</v>
      </c>
      <c r="AU29">
        <v>1.1910000000000001</v>
      </c>
      <c r="AV29">
        <v>10648</v>
      </c>
      <c r="AW29">
        <v>0</v>
      </c>
      <c r="AX29" s="29">
        <v>0.39</v>
      </c>
      <c r="AY29">
        <v>0.8600000000000001</v>
      </c>
      <c r="AZ29" t="s">
        <v>69</v>
      </c>
      <c r="BA29" t="s">
        <v>210</v>
      </c>
      <c r="BB29">
        <v>7</v>
      </c>
      <c r="BC29" t="s">
        <v>443</v>
      </c>
      <c r="BD29">
        <v>10</v>
      </c>
      <c r="BE29">
        <v>77508.637000000002</v>
      </c>
      <c r="BF29">
        <v>7.6262829908878407E-2</v>
      </c>
      <c r="BG29">
        <v>6.5586033721635434E-2</v>
      </c>
      <c r="BH29">
        <v>190452.16999999995</v>
      </c>
      <c r="BI29">
        <v>3.1036810974639992E-2</v>
      </c>
      <c r="BJ29">
        <v>2.6691657438190394E-2</v>
      </c>
      <c r="BK29">
        <v>1</v>
      </c>
      <c r="BL29" t="s">
        <v>68</v>
      </c>
      <c r="BM29">
        <v>-1</v>
      </c>
      <c r="BN29" t="s">
        <v>461</v>
      </c>
    </row>
    <row r="30" spans="1:66">
      <c r="A30" s="141" t="str">
        <f t="shared" si="20"/>
        <v>삼환운수</v>
      </c>
      <c r="B30" s="141" t="str">
        <f t="shared" si="21"/>
        <v>540</v>
      </c>
      <c r="C30" s="142" t="str">
        <f t="shared" si="22"/>
        <v>71바6454</v>
      </c>
      <c r="D30" s="116" t="str">
        <f t="shared" si="23"/>
        <v>중형</v>
      </c>
      <c r="E30" s="112" t="str">
        <f t="shared" si="16"/>
        <v>F</v>
      </c>
      <c r="F30" s="162">
        <f t="shared" si="17"/>
        <v>0.92105263157894746</v>
      </c>
      <c r="G30" s="163">
        <f t="shared" si="18"/>
        <v>1.75</v>
      </c>
      <c r="H30" s="164">
        <f t="shared" si="19"/>
        <v>1.9</v>
      </c>
      <c r="I30" s="165">
        <f t="shared" si="24"/>
        <v>1882.7950000000001</v>
      </c>
      <c r="J30" s="166">
        <f t="shared" si="25"/>
        <v>1.8575926408519242E-2</v>
      </c>
      <c r="K30" s="166">
        <f t="shared" si="26"/>
        <v>0.37068999825640736</v>
      </c>
      <c r="L30" s="166">
        <f t="shared" si="27"/>
        <v>0.20766998000313364</v>
      </c>
      <c r="M30" s="167">
        <f t="shared" si="28"/>
        <v>9.09</v>
      </c>
      <c r="N30" s="168">
        <f t="shared" si="29"/>
        <v>0</v>
      </c>
      <c r="O30" s="168">
        <f t="shared" si="30"/>
        <v>2.3370000000000002</v>
      </c>
      <c r="P30" s="169">
        <f t="shared" si="31"/>
        <v>0</v>
      </c>
      <c r="Q30" s="170">
        <f t="shared" si="32"/>
        <v>68</v>
      </c>
      <c r="R30" s="171">
        <f t="shared" si="33"/>
        <v>19.549083228833506</v>
      </c>
      <c r="S30" s="143">
        <f t="shared" si="34"/>
        <v>0</v>
      </c>
      <c r="T30" s="143">
        <f t="shared" si="35"/>
        <v>44</v>
      </c>
      <c r="U30" t="s">
        <v>119</v>
      </c>
      <c r="V30" t="s">
        <v>122</v>
      </c>
      <c r="W30" t="s">
        <v>119</v>
      </c>
      <c r="X30" s="4" t="s">
        <v>122</v>
      </c>
      <c r="Y30" s="4" t="s">
        <v>231</v>
      </c>
      <c r="Z30" s="4" t="s">
        <v>197</v>
      </c>
      <c r="AA30" s="4" t="s">
        <v>48</v>
      </c>
      <c r="AB30" s="4">
        <v>515</v>
      </c>
      <c r="AC30" s="4">
        <v>1882.7950000000001</v>
      </c>
      <c r="AD30" s="4">
        <v>1076.1479999999999</v>
      </c>
      <c r="AE30" s="4">
        <v>1.75</v>
      </c>
      <c r="AF30" s="4">
        <v>1.9</v>
      </c>
      <c r="AG30" s="4">
        <v>9.09</v>
      </c>
      <c r="AH30" s="4">
        <v>157.697384</v>
      </c>
      <c r="AI30" s="4">
        <v>2.9293749999999998</v>
      </c>
      <c r="AJ30" s="4">
        <v>58.456842999999999</v>
      </c>
      <c r="AK30" s="4">
        <v>391</v>
      </c>
      <c r="AL30" s="4">
        <v>0</v>
      </c>
      <c r="AM30" s="4">
        <v>44</v>
      </c>
      <c r="AN30" s="4">
        <v>68</v>
      </c>
      <c r="AO30" s="4">
        <v>11.939291000000001</v>
      </c>
      <c r="AP30" s="4">
        <v>19.3</v>
      </c>
      <c r="AQ30" s="4">
        <v>0</v>
      </c>
      <c r="AR30" s="4">
        <v>19</v>
      </c>
      <c r="AS30" s="4">
        <v>3634</v>
      </c>
      <c r="AT30" s="4">
        <v>0</v>
      </c>
      <c r="AU30" s="4">
        <v>2.3370000000000002</v>
      </c>
      <c r="AV30" s="4">
        <v>268</v>
      </c>
      <c r="AW30" s="4">
        <v>0</v>
      </c>
      <c r="AX30" s="30">
        <v>0.48</v>
      </c>
      <c r="AY30">
        <v>0.78777777777777769</v>
      </c>
      <c r="AZ30" t="s">
        <v>70</v>
      </c>
      <c r="BA30" t="s">
        <v>210</v>
      </c>
      <c r="BB30">
        <v>3</v>
      </c>
      <c r="BC30" t="s">
        <v>446</v>
      </c>
      <c r="BD30">
        <v>7</v>
      </c>
      <c r="BE30">
        <v>77508.637000000002</v>
      </c>
      <c r="BF30">
        <v>6.532380384911167E-2</v>
      </c>
      <c r="BG30">
        <v>5.1460641032244632E-2</v>
      </c>
      <c r="BH30">
        <v>190452.16999999995</v>
      </c>
      <c r="BI30">
        <v>2.6584937309981824E-2</v>
      </c>
      <c r="BJ30">
        <v>2.0943022836419013E-2</v>
      </c>
      <c r="BK30">
        <v>1</v>
      </c>
      <c r="BL30" t="s">
        <v>67</v>
      </c>
      <c r="BM30">
        <v>-1</v>
      </c>
      <c r="BN30" t="s">
        <v>461</v>
      </c>
    </row>
    <row r="31" spans="1:66">
      <c r="A31" s="144" t="str">
        <f t="shared" si="20"/>
        <v>삼환운수</v>
      </c>
      <c r="B31" s="144" t="str">
        <f t="shared" si="21"/>
        <v>540</v>
      </c>
      <c r="C31" s="145" t="str">
        <f t="shared" si="22"/>
        <v>71바6456</v>
      </c>
      <c r="D31" s="133" t="str">
        <f t="shared" si="23"/>
        <v>중형</v>
      </c>
      <c r="E31" s="129" t="str">
        <f t="shared" si="16"/>
        <v>D</v>
      </c>
      <c r="F31" s="152">
        <f t="shared" si="17"/>
        <v>0.95666666666666667</v>
      </c>
      <c r="G31" s="153">
        <f t="shared" si="18"/>
        <v>1.722</v>
      </c>
      <c r="H31" s="154">
        <f t="shared" si="19"/>
        <v>1.8</v>
      </c>
      <c r="I31" s="155">
        <f t="shared" si="24"/>
        <v>1820.7670000000001</v>
      </c>
      <c r="J31" s="156">
        <f t="shared" si="25"/>
        <v>5.3109711169706938E-3</v>
      </c>
      <c r="K31" s="156">
        <f t="shared" si="26"/>
        <v>0.33750490447963349</v>
      </c>
      <c r="L31" s="156">
        <f t="shared" si="27"/>
        <v>0.23286889536113076</v>
      </c>
      <c r="M31" s="157">
        <f t="shared" si="28"/>
        <v>7.2889999999999997</v>
      </c>
      <c r="N31" s="158">
        <f t="shared" si="29"/>
        <v>0.11</v>
      </c>
      <c r="O31" s="158">
        <f t="shared" si="30"/>
        <v>1.758</v>
      </c>
      <c r="P31" s="159">
        <f t="shared" si="31"/>
        <v>0</v>
      </c>
      <c r="Q31" s="160">
        <f t="shared" si="32"/>
        <v>59</v>
      </c>
      <c r="R31" s="161">
        <f t="shared" si="33"/>
        <v>18.229336295360483</v>
      </c>
      <c r="S31" s="146">
        <f t="shared" si="34"/>
        <v>2</v>
      </c>
      <c r="T31" s="146">
        <f t="shared" si="35"/>
        <v>32</v>
      </c>
      <c r="U31" t="s">
        <v>119</v>
      </c>
      <c r="V31" t="s">
        <v>122</v>
      </c>
      <c r="W31" s="4" t="s">
        <v>119</v>
      </c>
      <c r="X31" s="4" t="s">
        <v>122</v>
      </c>
      <c r="Y31" s="4" t="s">
        <v>232</v>
      </c>
      <c r="Z31" s="4" t="s">
        <v>197</v>
      </c>
      <c r="AA31" s="4" t="s">
        <v>48</v>
      </c>
      <c r="AB31" s="4">
        <v>515</v>
      </c>
      <c r="AC31" s="4">
        <v>1820.7670000000001</v>
      </c>
      <c r="AD31" s="4">
        <v>1057.077</v>
      </c>
      <c r="AE31" s="4">
        <v>1.722</v>
      </c>
      <c r="AF31" s="4">
        <v>1.8</v>
      </c>
      <c r="AG31" s="4">
        <v>7.2889999999999997</v>
      </c>
      <c r="AH31" s="4">
        <v>151.98350400000001</v>
      </c>
      <c r="AI31" s="4">
        <v>0.80718000000000001</v>
      </c>
      <c r="AJ31" s="4">
        <v>51.295178</v>
      </c>
      <c r="AK31" s="4">
        <v>424</v>
      </c>
      <c r="AL31" s="4">
        <v>2</v>
      </c>
      <c r="AM31" s="4">
        <v>32</v>
      </c>
      <c r="AN31" s="4">
        <v>59</v>
      </c>
      <c r="AO31" s="4">
        <v>11.980029999999999</v>
      </c>
      <c r="AP31" s="4">
        <v>0</v>
      </c>
      <c r="AQ31" s="4">
        <v>0</v>
      </c>
      <c r="AR31" s="4">
        <v>33</v>
      </c>
      <c r="AS31" s="4">
        <v>6286</v>
      </c>
      <c r="AT31" s="4">
        <v>0.11</v>
      </c>
      <c r="AU31" s="4">
        <v>1.758</v>
      </c>
      <c r="AV31" s="4">
        <v>11977</v>
      </c>
      <c r="AW31" s="4">
        <v>0</v>
      </c>
      <c r="AX31" s="4">
        <v>0.45</v>
      </c>
      <c r="AY31">
        <v>0.83789473684210536</v>
      </c>
      <c r="AZ31" t="s">
        <v>67</v>
      </c>
      <c r="BA31" t="s">
        <v>210</v>
      </c>
      <c r="BB31">
        <v>2</v>
      </c>
      <c r="BC31" t="s">
        <v>431</v>
      </c>
      <c r="BD31">
        <v>10</v>
      </c>
      <c r="BE31">
        <v>77508.637000000002</v>
      </c>
      <c r="BF31">
        <v>6.3295423450679442E-2</v>
      </c>
      <c r="BG31">
        <v>5.3034902175516672E-2</v>
      </c>
      <c r="BH31">
        <v>190452.16999999995</v>
      </c>
      <c r="BI31">
        <v>2.5759443959079076E-2</v>
      </c>
      <c r="BJ31">
        <v>2.1583702517291522E-2</v>
      </c>
      <c r="BK31">
        <v>1</v>
      </c>
      <c r="BL31" t="s">
        <v>68</v>
      </c>
      <c r="BM31">
        <v>-2</v>
      </c>
      <c r="BN31" t="s">
        <v>461</v>
      </c>
    </row>
    <row r="32" spans="1:66">
      <c r="A32" s="141" t="str">
        <f t="shared" si="20"/>
        <v>삼환운수</v>
      </c>
      <c r="B32" s="141" t="str">
        <f t="shared" si="21"/>
        <v>540</v>
      </c>
      <c r="C32" s="142" t="str">
        <f t="shared" si="22"/>
        <v>71바6458</v>
      </c>
      <c r="D32" s="116" t="str">
        <f t="shared" si="23"/>
        <v>중형</v>
      </c>
      <c r="E32" s="112" t="str">
        <f t="shared" si="16"/>
        <v>F</v>
      </c>
      <c r="F32" s="162">
        <f t="shared" si="17"/>
        <v>0.8978947368421053</v>
      </c>
      <c r="G32" s="163">
        <f t="shared" si="18"/>
        <v>1.706</v>
      </c>
      <c r="H32" s="164">
        <f t="shared" si="19"/>
        <v>1.9</v>
      </c>
      <c r="I32" s="165">
        <f t="shared" si="24"/>
        <v>2064.7550000000001</v>
      </c>
      <c r="J32" s="166">
        <f t="shared" si="25"/>
        <v>1.258087342001207E-2</v>
      </c>
      <c r="K32" s="166">
        <f t="shared" si="26"/>
        <v>0.35195193701595207</v>
      </c>
      <c r="L32" s="166">
        <f t="shared" si="27"/>
        <v>0.10122266322154444</v>
      </c>
      <c r="M32" s="167">
        <f t="shared" si="28"/>
        <v>8.1839999999999993</v>
      </c>
      <c r="N32" s="168">
        <f t="shared" si="29"/>
        <v>0</v>
      </c>
      <c r="O32" s="168">
        <f t="shared" si="30"/>
        <v>1.9370000000000001</v>
      </c>
      <c r="P32" s="169">
        <f t="shared" si="31"/>
        <v>0</v>
      </c>
      <c r="Q32" s="170">
        <f t="shared" si="32"/>
        <v>66</v>
      </c>
      <c r="R32" s="171">
        <f t="shared" si="33"/>
        <v>17.984050600598334</v>
      </c>
      <c r="S32" s="143">
        <f t="shared" si="34"/>
        <v>0</v>
      </c>
      <c r="T32" s="143">
        <f t="shared" si="35"/>
        <v>40</v>
      </c>
      <c r="U32" t="s">
        <v>119</v>
      </c>
      <c r="V32" s="5" t="s">
        <v>122</v>
      </c>
      <c r="W32" t="s">
        <v>119</v>
      </c>
      <c r="X32" s="5" t="s">
        <v>122</v>
      </c>
      <c r="Y32" t="s">
        <v>233</v>
      </c>
      <c r="Z32" t="s">
        <v>197</v>
      </c>
      <c r="AA32" t="s">
        <v>48</v>
      </c>
      <c r="AB32">
        <v>515</v>
      </c>
      <c r="AC32" s="1">
        <v>2064.7550000000001</v>
      </c>
      <c r="AD32" s="1">
        <v>1210.441</v>
      </c>
      <c r="AE32" s="28">
        <v>1.706</v>
      </c>
      <c r="AF32">
        <v>1.9</v>
      </c>
      <c r="AG32">
        <v>8.1839999999999993</v>
      </c>
      <c r="AH32">
        <v>180.67076299999999</v>
      </c>
      <c r="AI32">
        <v>2.272996</v>
      </c>
      <c r="AJ32">
        <v>63.587425000000003</v>
      </c>
      <c r="AK32">
        <v>209</v>
      </c>
      <c r="AL32">
        <v>0</v>
      </c>
      <c r="AM32">
        <v>40</v>
      </c>
      <c r="AN32">
        <v>66</v>
      </c>
      <c r="AO32">
        <v>11.428274</v>
      </c>
      <c r="AP32">
        <v>0</v>
      </c>
      <c r="AQ32">
        <v>0</v>
      </c>
      <c r="AR32">
        <v>19</v>
      </c>
      <c r="AS32">
        <v>3098</v>
      </c>
      <c r="AT32">
        <v>0</v>
      </c>
      <c r="AU32">
        <v>1.9370000000000001</v>
      </c>
      <c r="AV32">
        <v>7512</v>
      </c>
      <c r="AW32">
        <v>0</v>
      </c>
      <c r="AX32">
        <v>0.48</v>
      </c>
      <c r="AY32">
        <v>0.7911538461538461</v>
      </c>
      <c r="AZ32" t="s">
        <v>70</v>
      </c>
      <c r="BA32" t="s">
        <v>210</v>
      </c>
      <c r="BB32">
        <v>1</v>
      </c>
      <c r="BC32" t="s">
        <v>441</v>
      </c>
      <c r="BD32">
        <v>9</v>
      </c>
      <c r="BE32">
        <v>77508.637000000002</v>
      </c>
      <c r="BF32">
        <v>7.414698828983407E-2</v>
      </c>
      <c r="BG32">
        <v>5.8661674966226415E-2</v>
      </c>
      <c r="BH32">
        <v>190452.16999999995</v>
      </c>
      <c r="BI32">
        <v>3.0175723385036785E-2</v>
      </c>
      <c r="BJ32">
        <v>2.387363961654641E-2</v>
      </c>
      <c r="BK32">
        <v>2</v>
      </c>
      <c r="BL32" t="s">
        <v>67</v>
      </c>
      <c r="BM32">
        <v>-1</v>
      </c>
      <c r="BN32" t="s">
        <v>461</v>
      </c>
    </row>
    <row r="33" spans="1:66">
      <c r="A33" s="144" t="str">
        <f t="shared" si="20"/>
        <v>삼환운수</v>
      </c>
      <c r="B33" s="144" t="str">
        <f t="shared" si="21"/>
        <v>540</v>
      </c>
      <c r="C33" s="145" t="str">
        <f t="shared" si="22"/>
        <v>71바6461</v>
      </c>
      <c r="D33" s="133" t="str">
        <f t="shared" si="23"/>
        <v>중형</v>
      </c>
      <c r="E33" s="129" t="str">
        <f t="shared" si="16"/>
        <v>C</v>
      </c>
      <c r="F33" s="152">
        <f t="shared" si="17"/>
        <v>0.92052631578947375</v>
      </c>
      <c r="G33" s="153">
        <f t="shared" si="18"/>
        <v>1.7490000000000001</v>
      </c>
      <c r="H33" s="154">
        <f t="shared" si="19"/>
        <v>1.9</v>
      </c>
      <c r="I33" s="155">
        <f t="shared" si="24"/>
        <v>2297.9110000000001</v>
      </c>
      <c r="J33" s="156">
        <f t="shared" si="25"/>
        <v>4.8761299390535648E-3</v>
      </c>
      <c r="K33" s="156">
        <f t="shared" si="26"/>
        <v>0.38845267213603246</v>
      </c>
      <c r="L33" s="156">
        <f t="shared" si="27"/>
        <v>0.17711739053427222</v>
      </c>
      <c r="M33" s="157">
        <f t="shared" si="28"/>
        <v>9.3230000000000004</v>
      </c>
      <c r="N33" s="158">
        <f t="shared" si="29"/>
        <v>0</v>
      </c>
      <c r="O33" s="158">
        <f t="shared" si="30"/>
        <v>2.35</v>
      </c>
      <c r="P33" s="159">
        <f t="shared" si="31"/>
        <v>0</v>
      </c>
      <c r="Q33" s="160">
        <f t="shared" si="32"/>
        <v>70</v>
      </c>
      <c r="R33" s="161">
        <f t="shared" si="33"/>
        <v>19.035833320493175</v>
      </c>
      <c r="S33" s="146">
        <f t="shared" si="34"/>
        <v>0</v>
      </c>
      <c r="T33" s="146">
        <f t="shared" si="35"/>
        <v>54</v>
      </c>
      <c r="U33" t="s">
        <v>119</v>
      </c>
      <c r="V33" t="s">
        <v>122</v>
      </c>
      <c r="W33" t="s">
        <v>119</v>
      </c>
      <c r="X33" s="4" t="s">
        <v>122</v>
      </c>
      <c r="Y33" s="4" t="s">
        <v>234</v>
      </c>
      <c r="Z33" s="4" t="s">
        <v>197</v>
      </c>
      <c r="AA33" s="4" t="s">
        <v>48</v>
      </c>
      <c r="AB33" s="4">
        <v>515</v>
      </c>
      <c r="AC33" s="4">
        <v>2297.9110000000001</v>
      </c>
      <c r="AD33" s="4">
        <v>1313.6389999999999</v>
      </c>
      <c r="AE33" s="4">
        <v>1.7490000000000001</v>
      </c>
      <c r="AF33" s="4">
        <v>1.9</v>
      </c>
      <c r="AG33" s="4">
        <v>9.3230000000000004</v>
      </c>
      <c r="AH33" s="4">
        <v>198.97931600000001</v>
      </c>
      <c r="AI33" s="4">
        <v>0.97024900000000003</v>
      </c>
      <c r="AJ33" s="4">
        <v>77.294047000000006</v>
      </c>
      <c r="AK33" s="4">
        <v>407</v>
      </c>
      <c r="AL33" s="4">
        <v>0</v>
      </c>
      <c r="AM33" s="4">
        <v>54</v>
      </c>
      <c r="AN33" s="4">
        <v>70</v>
      </c>
      <c r="AO33" s="4">
        <v>11.548491</v>
      </c>
      <c r="AP33" s="4">
        <v>2</v>
      </c>
      <c r="AQ33" s="4">
        <v>0</v>
      </c>
      <c r="AR33" s="4">
        <v>48</v>
      </c>
      <c r="AS33" s="4">
        <v>11504</v>
      </c>
      <c r="AT33" s="4">
        <v>0</v>
      </c>
      <c r="AU33" s="4">
        <v>2.35</v>
      </c>
      <c r="AV33" s="4">
        <v>15508</v>
      </c>
      <c r="AW33" s="4">
        <v>0</v>
      </c>
      <c r="AX33" s="4">
        <v>0.5</v>
      </c>
      <c r="AY33">
        <v>0.87750000000000006</v>
      </c>
      <c r="AZ33" t="s">
        <v>69</v>
      </c>
      <c r="BA33" t="s">
        <v>210</v>
      </c>
      <c r="BB33">
        <v>3</v>
      </c>
      <c r="BC33" t="s">
        <v>442</v>
      </c>
      <c r="BD33">
        <v>2</v>
      </c>
      <c r="BE33">
        <v>77508.637000000002</v>
      </c>
      <c r="BF33">
        <v>3.9886251644445765E-2</v>
      </c>
      <c r="BG33">
        <v>3.5000185818001163E-2</v>
      </c>
      <c r="BH33">
        <v>190452.16999999995</v>
      </c>
      <c r="BI33">
        <v>1.6232574299363461E-2</v>
      </c>
      <c r="BJ33">
        <v>1.4244083947691437E-2</v>
      </c>
      <c r="BK33">
        <v>1</v>
      </c>
      <c r="BL33" t="s">
        <v>66</v>
      </c>
      <c r="BM33">
        <v>-2</v>
      </c>
      <c r="BN33" t="s">
        <v>461</v>
      </c>
    </row>
    <row r="34" spans="1:66">
      <c r="A34" s="141" t="str">
        <f t="shared" si="20"/>
        <v>삼환운수</v>
      </c>
      <c r="B34" s="141" t="str">
        <f t="shared" si="21"/>
        <v>540</v>
      </c>
      <c r="C34" s="142" t="str">
        <f t="shared" si="22"/>
        <v>71바6462</v>
      </c>
      <c r="D34" s="116" t="str">
        <f t="shared" si="23"/>
        <v>중형</v>
      </c>
      <c r="E34" s="112" t="str">
        <f t="shared" si="16"/>
        <v>D</v>
      </c>
      <c r="F34" s="162">
        <f t="shared" si="17"/>
        <v>1.0405555555555555</v>
      </c>
      <c r="G34" s="163">
        <f t="shared" si="18"/>
        <v>1.873</v>
      </c>
      <c r="H34" s="164">
        <f t="shared" si="19"/>
        <v>1.8</v>
      </c>
      <c r="I34" s="165">
        <f t="shared" si="24"/>
        <v>1190.6510000000001</v>
      </c>
      <c r="J34" s="166">
        <f t="shared" si="25"/>
        <v>1.0794733007339474E-2</v>
      </c>
      <c r="K34" s="166">
        <f t="shared" si="26"/>
        <v>0.28291063549098572</v>
      </c>
      <c r="L34" s="166">
        <f t="shared" si="27"/>
        <v>0.24776361839027555</v>
      </c>
      <c r="M34" s="167">
        <f t="shared" si="28"/>
        <v>6.4880000000000004</v>
      </c>
      <c r="N34" s="168">
        <f t="shared" si="29"/>
        <v>0</v>
      </c>
      <c r="O34" s="168">
        <f t="shared" si="30"/>
        <v>2.4359999999999999</v>
      </c>
      <c r="P34" s="169">
        <f t="shared" si="31"/>
        <v>0</v>
      </c>
      <c r="Q34" s="170">
        <f t="shared" si="32"/>
        <v>85</v>
      </c>
      <c r="R34" s="171">
        <f t="shared" si="33"/>
        <v>19.585132741080336</v>
      </c>
      <c r="S34" s="143">
        <f t="shared" si="34"/>
        <v>0</v>
      </c>
      <c r="T34" s="143">
        <f t="shared" si="35"/>
        <v>29</v>
      </c>
      <c r="U34" t="s">
        <v>119</v>
      </c>
      <c r="V34" t="s">
        <v>122</v>
      </c>
      <c r="W34" s="4" t="s">
        <v>119</v>
      </c>
      <c r="X34" s="4" t="s">
        <v>122</v>
      </c>
      <c r="Y34" s="4" t="s">
        <v>235</v>
      </c>
      <c r="Z34" s="4" t="s">
        <v>197</v>
      </c>
      <c r="AA34" s="4" t="s">
        <v>48</v>
      </c>
      <c r="AB34" s="4">
        <v>515</v>
      </c>
      <c r="AC34" s="4">
        <v>1190.6510000000001</v>
      </c>
      <c r="AD34" s="4">
        <v>635.62699999999995</v>
      </c>
      <c r="AE34" s="4">
        <v>1.873</v>
      </c>
      <c r="AF34" s="4">
        <v>1.8</v>
      </c>
      <c r="AG34" s="4">
        <v>6.4880000000000004</v>
      </c>
      <c r="AH34" s="4">
        <v>86.074014000000005</v>
      </c>
      <c r="AI34" s="4">
        <v>0.92914600000000003</v>
      </c>
      <c r="AJ34" s="4">
        <v>24.351254000000001</v>
      </c>
      <c r="AK34" s="4">
        <v>295</v>
      </c>
      <c r="AL34" s="4">
        <v>0</v>
      </c>
      <c r="AM34" s="4">
        <v>29</v>
      </c>
      <c r="AN34" s="4">
        <v>85</v>
      </c>
      <c r="AO34" s="4">
        <v>13.832874</v>
      </c>
      <c r="AP34" s="4">
        <v>10.199999999999999</v>
      </c>
      <c r="AQ34" s="4">
        <v>0</v>
      </c>
      <c r="AR34" s="4">
        <v>6</v>
      </c>
      <c r="AS34" s="4">
        <v>749</v>
      </c>
      <c r="AT34" s="4">
        <v>0</v>
      </c>
      <c r="AU34" s="4">
        <v>2.4359999999999999</v>
      </c>
      <c r="AV34" s="4">
        <v>7041</v>
      </c>
      <c r="AW34" s="4">
        <v>0</v>
      </c>
      <c r="AX34" s="4">
        <v>0.43</v>
      </c>
      <c r="AY34">
        <v>0.84230769230769231</v>
      </c>
      <c r="AZ34" t="s">
        <v>67</v>
      </c>
      <c r="BA34" t="s">
        <v>210</v>
      </c>
      <c r="BB34">
        <v>1</v>
      </c>
      <c r="BC34" t="s">
        <v>422</v>
      </c>
      <c r="BD34">
        <v>9</v>
      </c>
      <c r="BE34">
        <v>77508.637000000002</v>
      </c>
      <c r="BF34">
        <v>7.3943178745357108E-2</v>
      </c>
      <c r="BG34">
        <v>6.2282908250896947E-2</v>
      </c>
      <c r="BH34">
        <v>190452.16999999995</v>
      </c>
      <c r="BI34">
        <v>3.0092778675086775E-2</v>
      </c>
      <c r="BJ34">
        <v>2.5347378960938475E-2</v>
      </c>
      <c r="BK34">
        <v>1</v>
      </c>
      <c r="BL34" t="s">
        <v>69</v>
      </c>
      <c r="BM34">
        <v>-1</v>
      </c>
      <c r="BN34" t="s">
        <v>461</v>
      </c>
    </row>
    <row r="35" spans="1:66">
      <c r="A35" s="144" t="str">
        <f t="shared" si="20"/>
        <v>삼환운수</v>
      </c>
      <c r="B35" s="144" t="str">
        <f t="shared" si="21"/>
        <v>566</v>
      </c>
      <c r="C35" s="145" t="str">
        <f t="shared" si="22"/>
        <v>72바1511</v>
      </c>
      <c r="D35" s="133" t="str">
        <f t="shared" si="23"/>
        <v>중형</v>
      </c>
      <c r="E35" s="129" t="str">
        <f t="shared" si="16"/>
        <v>F</v>
      </c>
      <c r="F35" s="152">
        <f t="shared" si="17"/>
        <v>0.89680000000000004</v>
      </c>
      <c r="G35" s="153">
        <f t="shared" si="18"/>
        <v>2.242</v>
      </c>
      <c r="H35" s="154">
        <f t="shared" si="19"/>
        <v>2.5</v>
      </c>
      <c r="I35" s="155">
        <f t="shared" si="24"/>
        <v>4395.1000000000004</v>
      </c>
      <c r="J35" s="156">
        <f t="shared" si="25"/>
        <v>1.5704359363007455E-2</v>
      </c>
      <c r="K35" s="156">
        <f t="shared" si="26"/>
        <v>0.38008777013823164</v>
      </c>
      <c r="L35" s="156">
        <f t="shared" si="27"/>
        <v>0.15426270164501374</v>
      </c>
      <c r="M35" s="157">
        <f t="shared" si="28"/>
        <v>10.853999999999999</v>
      </c>
      <c r="N35" s="158">
        <f t="shared" si="29"/>
        <v>9.0999999999999998E-2</v>
      </c>
      <c r="O35" s="158">
        <f t="shared" si="30"/>
        <v>1.57</v>
      </c>
      <c r="P35" s="159">
        <f t="shared" si="31"/>
        <v>0</v>
      </c>
      <c r="Q35" s="160">
        <f t="shared" si="32"/>
        <v>69</v>
      </c>
      <c r="R35" s="161">
        <f t="shared" si="33"/>
        <v>19.62500868649207</v>
      </c>
      <c r="S35" s="146">
        <f t="shared" si="34"/>
        <v>4</v>
      </c>
      <c r="T35" s="146">
        <f t="shared" si="35"/>
        <v>69</v>
      </c>
      <c r="U35" t="s">
        <v>119</v>
      </c>
      <c r="V35" t="s">
        <v>123</v>
      </c>
      <c r="W35" t="s">
        <v>119</v>
      </c>
      <c r="X35" s="4" t="s">
        <v>123</v>
      </c>
      <c r="Y35" s="4" t="s">
        <v>236</v>
      </c>
      <c r="Z35" s="4" t="s">
        <v>197</v>
      </c>
      <c r="AA35" s="4" t="s">
        <v>48</v>
      </c>
      <c r="AB35" s="4">
        <v>515</v>
      </c>
      <c r="AC35" s="4">
        <v>4395.1000000000004</v>
      </c>
      <c r="AD35" s="4">
        <v>1960.0740000000001</v>
      </c>
      <c r="AE35" s="4">
        <v>2.242</v>
      </c>
      <c r="AF35" s="4">
        <v>2.5</v>
      </c>
      <c r="AG35" s="4">
        <v>10.853999999999999</v>
      </c>
      <c r="AH35" s="4">
        <v>370.65727199999998</v>
      </c>
      <c r="AI35" s="4">
        <v>5.8209350000000004</v>
      </c>
      <c r="AJ35" s="4">
        <v>140.882296</v>
      </c>
      <c r="AK35" s="4">
        <v>678</v>
      </c>
      <c r="AL35" s="4">
        <v>4</v>
      </c>
      <c r="AM35" s="4">
        <v>69</v>
      </c>
      <c r="AN35" s="4">
        <v>69</v>
      </c>
      <c r="AO35" s="4">
        <v>11.857583999999999</v>
      </c>
      <c r="AP35" s="4">
        <v>8.6</v>
      </c>
      <c r="AQ35" s="4">
        <v>0</v>
      </c>
      <c r="AR35" s="4">
        <v>13</v>
      </c>
      <c r="AS35" s="4">
        <v>2019</v>
      </c>
      <c r="AT35" s="4">
        <v>9.0999999999999998E-2</v>
      </c>
      <c r="AU35" s="4">
        <v>1.57</v>
      </c>
      <c r="AV35" s="4">
        <v>37864</v>
      </c>
      <c r="AW35" s="4">
        <v>0</v>
      </c>
      <c r="AX35" s="4">
        <v>0.68</v>
      </c>
      <c r="AY35">
        <v>0.7911538461538461</v>
      </c>
      <c r="AZ35" t="s">
        <v>70</v>
      </c>
      <c r="BA35" t="s">
        <v>210</v>
      </c>
      <c r="BB35">
        <v>1</v>
      </c>
      <c r="BC35" t="s">
        <v>441</v>
      </c>
      <c r="BD35">
        <v>11</v>
      </c>
      <c r="BE35">
        <v>77508.637000000002</v>
      </c>
      <c r="BF35">
        <v>7.5634745067185219E-2</v>
      </c>
      <c r="BG35">
        <v>5.9838719462769224E-2</v>
      </c>
      <c r="BH35">
        <v>190452.16999999995</v>
      </c>
      <c r="BI35">
        <v>3.078119823995705E-2</v>
      </c>
      <c r="BJ35">
        <v>2.4352663376766018E-2</v>
      </c>
      <c r="BK35">
        <v>2</v>
      </c>
      <c r="BL35" t="s">
        <v>67</v>
      </c>
      <c r="BM35">
        <v>-1</v>
      </c>
      <c r="BN35" t="s">
        <v>461</v>
      </c>
    </row>
    <row r="36" spans="1:66">
      <c r="A36" s="141" t="str">
        <f t="shared" si="20"/>
        <v>삼환운수</v>
      </c>
      <c r="B36" s="141" t="str">
        <f t="shared" si="21"/>
        <v>566</v>
      </c>
      <c r="C36" s="142" t="str">
        <f t="shared" si="22"/>
        <v>72바1512</v>
      </c>
      <c r="D36" s="116" t="str">
        <f t="shared" si="23"/>
        <v>중형</v>
      </c>
      <c r="E36" s="112" t="str">
        <f t="shared" si="16"/>
        <v>C</v>
      </c>
      <c r="F36" s="162">
        <f t="shared" si="17"/>
        <v>0.91959999999999997</v>
      </c>
      <c r="G36" s="163">
        <f t="shared" si="18"/>
        <v>2.2989999999999999</v>
      </c>
      <c r="H36" s="164">
        <f t="shared" si="19"/>
        <v>2.5</v>
      </c>
      <c r="I36" s="165">
        <f t="shared" si="24"/>
        <v>5055.0079999999998</v>
      </c>
      <c r="J36" s="166">
        <f t="shared" si="25"/>
        <v>9.2181566086370643E-3</v>
      </c>
      <c r="K36" s="166">
        <f t="shared" si="26"/>
        <v>0.37167073606196432</v>
      </c>
      <c r="L36" s="166">
        <f t="shared" si="27"/>
        <v>0.14718077597503307</v>
      </c>
      <c r="M36" s="167">
        <f t="shared" si="28"/>
        <v>10.412000000000001</v>
      </c>
      <c r="N36" s="168">
        <f t="shared" si="29"/>
        <v>0.04</v>
      </c>
      <c r="O36" s="168">
        <f t="shared" si="30"/>
        <v>2.8879999999999999</v>
      </c>
      <c r="P36" s="169">
        <f t="shared" si="31"/>
        <v>0</v>
      </c>
      <c r="Q36" s="170">
        <f t="shared" si="32"/>
        <v>66</v>
      </c>
      <c r="R36" s="171">
        <f t="shared" si="33"/>
        <v>19.619970810264814</v>
      </c>
      <c r="S36" s="143">
        <f t="shared" si="34"/>
        <v>2</v>
      </c>
      <c r="T36" s="143">
        <f t="shared" si="35"/>
        <v>146</v>
      </c>
      <c r="U36" t="s">
        <v>119</v>
      </c>
      <c r="V36" s="5" t="s">
        <v>123</v>
      </c>
      <c r="W36" t="s">
        <v>119</v>
      </c>
      <c r="X36" s="5" t="s">
        <v>123</v>
      </c>
      <c r="Y36" t="s">
        <v>238</v>
      </c>
      <c r="Z36" t="s">
        <v>197</v>
      </c>
      <c r="AA36" t="s">
        <v>48</v>
      </c>
      <c r="AB36">
        <v>515</v>
      </c>
      <c r="AC36" s="1">
        <v>5055.0079999999998</v>
      </c>
      <c r="AD36" s="1">
        <v>2199.2460000000001</v>
      </c>
      <c r="AE36" s="28">
        <v>2.2989999999999999</v>
      </c>
      <c r="AF36">
        <v>2.5</v>
      </c>
      <c r="AG36">
        <v>10.412000000000001</v>
      </c>
      <c r="AH36">
        <v>416.154787</v>
      </c>
      <c r="AI36">
        <v>3.8361800000000001</v>
      </c>
      <c r="AJ36">
        <v>154.67255599999999</v>
      </c>
      <c r="AK36">
        <v>744</v>
      </c>
      <c r="AL36">
        <v>2</v>
      </c>
      <c r="AM36">
        <v>146</v>
      </c>
      <c r="AN36">
        <v>66</v>
      </c>
      <c r="AO36">
        <v>12.146941</v>
      </c>
      <c r="AP36">
        <v>2.2000000000000002</v>
      </c>
      <c r="AQ36">
        <v>0</v>
      </c>
      <c r="AR36">
        <v>17</v>
      </c>
      <c r="AS36">
        <v>4577</v>
      </c>
      <c r="AT36">
        <v>0.04</v>
      </c>
      <c r="AU36">
        <v>2.8879999999999999</v>
      </c>
      <c r="AV36">
        <v>37777</v>
      </c>
      <c r="AW36">
        <v>0</v>
      </c>
      <c r="AX36">
        <v>0.68</v>
      </c>
      <c r="AY36">
        <v>0.87142857142857144</v>
      </c>
      <c r="AZ36" t="s">
        <v>69</v>
      </c>
      <c r="BA36" t="s">
        <v>210</v>
      </c>
      <c r="BB36">
        <v>5</v>
      </c>
      <c r="BC36" t="s">
        <v>439</v>
      </c>
      <c r="BD36">
        <v>6</v>
      </c>
      <c r="BE36">
        <v>77508.637000000002</v>
      </c>
      <c r="BF36">
        <v>6.0255955733036562E-2</v>
      </c>
      <c r="BG36">
        <v>5.2508761424503288E-2</v>
      </c>
      <c r="BH36">
        <v>190452.16999999995</v>
      </c>
      <c r="BI36">
        <v>2.4522466716971517E-2</v>
      </c>
      <c r="BJ36">
        <v>2.1369578139075179E-2</v>
      </c>
      <c r="BK36">
        <v>1</v>
      </c>
      <c r="BL36" t="s">
        <v>68</v>
      </c>
      <c r="BM36">
        <v>-1</v>
      </c>
      <c r="BN36" t="s">
        <v>461</v>
      </c>
    </row>
    <row r="37" spans="1:66">
      <c r="A37" s="144" t="str">
        <f t="shared" si="20"/>
        <v>삼환운수</v>
      </c>
      <c r="B37" s="144" t="str">
        <f t="shared" si="21"/>
        <v>566</v>
      </c>
      <c r="C37" s="145" t="str">
        <f t="shared" si="22"/>
        <v>72바1517</v>
      </c>
      <c r="D37" s="133" t="str">
        <f t="shared" si="23"/>
        <v>중형</v>
      </c>
      <c r="E37" s="129" t="str">
        <f t="shared" si="16"/>
        <v>C</v>
      </c>
      <c r="F37" s="152">
        <f t="shared" si="17"/>
        <v>0.91199999999999992</v>
      </c>
      <c r="G37" s="153">
        <f t="shared" si="18"/>
        <v>2.2799999999999998</v>
      </c>
      <c r="H37" s="154">
        <f t="shared" si="19"/>
        <v>2.5</v>
      </c>
      <c r="I37" s="155">
        <f t="shared" si="24"/>
        <v>4146.0200000000004</v>
      </c>
      <c r="J37" s="156">
        <f t="shared" si="25"/>
        <v>1.2229913117961193E-2</v>
      </c>
      <c r="K37" s="156">
        <f t="shared" si="26"/>
        <v>0.35961358070173965</v>
      </c>
      <c r="L37" s="156">
        <f t="shared" si="27"/>
        <v>0.21683445810681085</v>
      </c>
      <c r="M37" s="157">
        <f t="shared" si="28"/>
        <v>10.478</v>
      </c>
      <c r="N37" s="158">
        <f t="shared" si="29"/>
        <v>0</v>
      </c>
      <c r="O37" s="158">
        <f t="shared" si="30"/>
        <v>1.1579999999999999</v>
      </c>
      <c r="P37" s="159">
        <f t="shared" si="31"/>
        <v>0</v>
      </c>
      <c r="Q37" s="160">
        <f t="shared" si="32"/>
        <v>74</v>
      </c>
      <c r="R37" s="161">
        <f t="shared" si="33"/>
        <v>19.251888144431966</v>
      </c>
      <c r="S37" s="146">
        <f t="shared" si="34"/>
        <v>0</v>
      </c>
      <c r="T37" s="146">
        <f t="shared" si="35"/>
        <v>48</v>
      </c>
      <c r="U37" t="s">
        <v>119</v>
      </c>
      <c r="V37" t="s">
        <v>123</v>
      </c>
      <c r="W37" s="4" t="s">
        <v>119</v>
      </c>
      <c r="X37" s="4" t="s">
        <v>123</v>
      </c>
      <c r="Y37" s="4" t="s">
        <v>239</v>
      </c>
      <c r="Z37" s="4" t="s">
        <v>197</v>
      </c>
      <c r="AA37" s="4" t="s">
        <v>48</v>
      </c>
      <c r="AB37" s="4">
        <v>515</v>
      </c>
      <c r="AC37" s="4">
        <v>4146.0200000000004</v>
      </c>
      <c r="AD37" s="4">
        <v>1818.5070000000001</v>
      </c>
      <c r="AE37" s="4">
        <v>2.2799999999999998</v>
      </c>
      <c r="AF37" s="4">
        <v>2.5</v>
      </c>
      <c r="AG37" s="4">
        <v>10.478</v>
      </c>
      <c r="AH37" s="4">
        <v>342.83898499999998</v>
      </c>
      <c r="AI37" s="4">
        <v>4.1928910000000004</v>
      </c>
      <c r="AJ37" s="4">
        <v>123.28955500000001</v>
      </c>
      <c r="AK37" s="4">
        <v>899</v>
      </c>
      <c r="AL37" s="4">
        <v>0</v>
      </c>
      <c r="AM37" s="4">
        <v>48</v>
      </c>
      <c r="AN37" s="4">
        <v>74</v>
      </c>
      <c r="AO37" s="4">
        <v>12.093197999999999</v>
      </c>
      <c r="AP37" s="4">
        <v>13.5</v>
      </c>
      <c r="AQ37" s="4">
        <v>0</v>
      </c>
      <c r="AR37" s="4">
        <v>14</v>
      </c>
      <c r="AS37" s="4">
        <v>5305</v>
      </c>
      <c r="AT37" s="4">
        <v>0</v>
      </c>
      <c r="AU37" s="4">
        <v>1.1579999999999999</v>
      </c>
      <c r="AV37" s="4">
        <v>29652</v>
      </c>
      <c r="AW37" s="4">
        <v>0</v>
      </c>
      <c r="AX37" s="4">
        <v>0.69</v>
      </c>
      <c r="AY37">
        <v>0.89538461538461533</v>
      </c>
      <c r="AZ37" t="s">
        <v>69</v>
      </c>
      <c r="BA37" t="s">
        <v>210</v>
      </c>
      <c r="BB37">
        <v>2</v>
      </c>
      <c r="BC37" t="s">
        <v>212</v>
      </c>
      <c r="BD37">
        <v>12</v>
      </c>
      <c r="BE37">
        <v>77508.637000000002</v>
      </c>
      <c r="BF37">
        <v>6.9567318026763914E-2</v>
      </c>
      <c r="BG37">
        <v>6.2289506294733225E-2</v>
      </c>
      <c r="BH37">
        <v>190452.16999999995</v>
      </c>
      <c r="BI37">
        <v>2.831192734637784E-2</v>
      </c>
      <c r="BJ37">
        <v>2.5350064177833694E-2</v>
      </c>
      <c r="BK37">
        <v>1</v>
      </c>
      <c r="BL37" t="s">
        <v>68</v>
      </c>
      <c r="BM37">
        <v>-1</v>
      </c>
      <c r="BN37" t="s">
        <v>461</v>
      </c>
    </row>
    <row r="38" spans="1:66">
      <c r="A38" s="141" t="str">
        <f t="shared" si="20"/>
        <v>삼환운수</v>
      </c>
      <c r="B38" s="141" t="str">
        <f t="shared" si="21"/>
        <v>566</v>
      </c>
      <c r="C38" s="142" t="str">
        <f t="shared" si="22"/>
        <v>72바1520</v>
      </c>
      <c r="D38" s="116" t="str">
        <f t="shared" si="23"/>
        <v>중형</v>
      </c>
      <c r="E38" s="112" t="str">
        <f t="shared" si="16"/>
        <v>C</v>
      </c>
      <c r="F38" s="162">
        <f t="shared" si="17"/>
        <v>0.92840000000000011</v>
      </c>
      <c r="G38" s="163">
        <f t="shared" si="18"/>
        <v>2.3210000000000002</v>
      </c>
      <c r="H38" s="164">
        <f t="shared" si="19"/>
        <v>2.5</v>
      </c>
      <c r="I38" s="165">
        <f t="shared" si="24"/>
        <v>4762.6329999999998</v>
      </c>
      <c r="J38" s="166">
        <f t="shared" si="25"/>
        <v>1.3533007857708982E-2</v>
      </c>
      <c r="K38" s="166">
        <f t="shared" si="26"/>
        <v>0.36206940729535408</v>
      </c>
      <c r="L38" s="166">
        <f t="shared" si="27"/>
        <v>0.21458718318207598</v>
      </c>
      <c r="M38" s="167">
        <f t="shared" si="28"/>
        <v>8.8650000000000002</v>
      </c>
      <c r="N38" s="168">
        <f t="shared" si="29"/>
        <v>0</v>
      </c>
      <c r="O38" s="168">
        <f t="shared" si="30"/>
        <v>2.5409999999999999</v>
      </c>
      <c r="P38" s="169">
        <f t="shared" si="31"/>
        <v>0</v>
      </c>
      <c r="Q38" s="170">
        <f t="shared" si="32"/>
        <v>76</v>
      </c>
      <c r="R38" s="171">
        <f t="shared" si="33"/>
        <v>19.799623840517558</v>
      </c>
      <c r="S38" s="143">
        <f t="shared" si="34"/>
        <v>0</v>
      </c>
      <c r="T38" s="143">
        <f t="shared" si="35"/>
        <v>121</v>
      </c>
      <c r="U38" t="s">
        <v>119</v>
      </c>
      <c r="V38" t="s">
        <v>123</v>
      </c>
      <c r="W38" t="s">
        <v>119</v>
      </c>
      <c r="X38" s="4" t="s">
        <v>123</v>
      </c>
      <c r="Y38" s="4" t="s">
        <v>240</v>
      </c>
      <c r="Z38" s="4" t="s">
        <v>197</v>
      </c>
      <c r="AA38" s="4" t="s">
        <v>48</v>
      </c>
      <c r="AB38" s="4">
        <v>515</v>
      </c>
      <c r="AC38" s="4">
        <v>4762.6329999999998</v>
      </c>
      <c r="AD38" s="4">
        <v>2051.6880000000001</v>
      </c>
      <c r="AE38" s="4">
        <v>2.3210000000000002</v>
      </c>
      <c r="AF38" s="4">
        <v>2.5</v>
      </c>
      <c r="AG38" s="4">
        <v>8.8650000000000002</v>
      </c>
      <c r="AH38" s="4">
        <v>385.23786100000001</v>
      </c>
      <c r="AI38" s="4">
        <v>5.2134270000000003</v>
      </c>
      <c r="AJ38" s="4">
        <v>139.482844</v>
      </c>
      <c r="AK38" s="4">
        <v>1022</v>
      </c>
      <c r="AL38" s="4">
        <v>0</v>
      </c>
      <c r="AM38" s="4">
        <v>121</v>
      </c>
      <c r="AN38" s="4">
        <v>76</v>
      </c>
      <c r="AO38" s="4">
        <v>12.362837000000001</v>
      </c>
      <c r="AP38" s="4">
        <v>1.5</v>
      </c>
      <c r="AQ38" s="4">
        <v>0</v>
      </c>
      <c r="AR38" s="4">
        <v>19</v>
      </c>
      <c r="AS38" s="4">
        <v>3630</v>
      </c>
      <c r="AT38" s="4">
        <v>0</v>
      </c>
      <c r="AU38" s="4">
        <v>2.5409999999999999</v>
      </c>
      <c r="AV38" s="4">
        <v>36592</v>
      </c>
      <c r="AW38" s="4">
        <v>0</v>
      </c>
      <c r="AX38" s="4">
        <v>0.62</v>
      </c>
      <c r="AY38">
        <v>0.89576923076923076</v>
      </c>
      <c r="AZ38" t="s">
        <v>69</v>
      </c>
      <c r="BA38" t="s">
        <v>210</v>
      </c>
      <c r="BB38">
        <v>1</v>
      </c>
      <c r="BC38" t="s">
        <v>224</v>
      </c>
      <c r="BD38">
        <v>10</v>
      </c>
      <c r="BE38">
        <v>77508.637000000002</v>
      </c>
      <c r="BF38">
        <v>6.9898893977454413E-2</v>
      </c>
      <c r="BG38">
        <v>6.2613278489804358E-2</v>
      </c>
      <c r="BH38">
        <v>190452.16999999995</v>
      </c>
      <c r="BI38">
        <v>2.8446869363578275E-2</v>
      </c>
      <c r="BJ38">
        <v>2.5481830287605308E-2</v>
      </c>
      <c r="BK38">
        <v>1</v>
      </c>
      <c r="BL38" t="s">
        <v>68</v>
      </c>
      <c r="BM38">
        <v>-1</v>
      </c>
      <c r="BN38" t="s">
        <v>461</v>
      </c>
    </row>
    <row r="39" spans="1:66">
      <c r="A39" s="144" t="str">
        <f t="shared" si="20"/>
        <v>삼환운수</v>
      </c>
      <c r="B39" s="144" t="str">
        <f t="shared" si="21"/>
        <v>567</v>
      </c>
      <c r="C39" s="145" t="str">
        <f t="shared" si="22"/>
        <v>71바6459</v>
      </c>
      <c r="D39" s="133" t="str">
        <f t="shared" si="23"/>
        <v>중형</v>
      </c>
      <c r="E39" s="129" t="str">
        <f t="shared" si="16"/>
        <v>A</v>
      </c>
      <c r="F39" s="152">
        <f t="shared" si="17"/>
        <v>0.87319999999999998</v>
      </c>
      <c r="G39" s="153">
        <f t="shared" si="18"/>
        <v>2.1829999999999998</v>
      </c>
      <c r="H39" s="154">
        <f t="shared" si="19"/>
        <v>2.5</v>
      </c>
      <c r="I39" s="155">
        <f t="shared" si="24"/>
        <v>4296.393</v>
      </c>
      <c r="J39" s="156">
        <f t="shared" si="25"/>
        <v>2.1823645763707003E-2</v>
      </c>
      <c r="K39" s="156">
        <f t="shared" si="26"/>
        <v>0.35409897639330862</v>
      </c>
      <c r="L39" s="156">
        <f t="shared" si="27"/>
        <v>8.2627450514885389E-2</v>
      </c>
      <c r="M39" s="157">
        <f t="shared" si="28"/>
        <v>5.7789999999999999</v>
      </c>
      <c r="N39" s="158">
        <f t="shared" si="29"/>
        <v>0.48899999999999999</v>
      </c>
      <c r="O39" s="158">
        <f t="shared" si="30"/>
        <v>3.794</v>
      </c>
      <c r="P39" s="159">
        <f t="shared" si="31"/>
        <v>5.1666666666666666E-2</v>
      </c>
      <c r="Q39" s="160">
        <f t="shared" si="32"/>
        <v>96</v>
      </c>
      <c r="R39" s="161">
        <f t="shared" si="33"/>
        <v>21.627079567974572</v>
      </c>
      <c r="S39" s="146">
        <f t="shared" si="34"/>
        <v>21</v>
      </c>
      <c r="T39" s="146">
        <f t="shared" si="35"/>
        <v>163</v>
      </c>
      <c r="U39" t="s">
        <v>119</v>
      </c>
      <c r="V39" s="5" t="s">
        <v>124</v>
      </c>
      <c r="W39" t="s">
        <v>119</v>
      </c>
      <c r="X39" s="5" t="s">
        <v>124</v>
      </c>
      <c r="Y39" t="s">
        <v>242</v>
      </c>
      <c r="Z39" t="s">
        <v>197</v>
      </c>
      <c r="AA39" t="s">
        <v>243</v>
      </c>
      <c r="AB39">
        <v>515</v>
      </c>
      <c r="AC39" s="1">
        <v>4296.393</v>
      </c>
      <c r="AD39" s="1">
        <v>1967.854</v>
      </c>
      <c r="AE39" s="28">
        <v>2.1829999999999998</v>
      </c>
      <c r="AF39">
        <v>2.5</v>
      </c>
      <c r="AG39">
        <v>5.7789999999999999</v>
      </c>
      <c r="AH39">
        <v>318.32275299999998</v>
      </c>
      <c r="AI39">
        <v>6.9469630000000002</v>
      </c>
      <c r="AJ39">
        <v>112.717761</v>
      </c>
      <c r="AK39">
        <v>355</v>
      </c>
      <c r="AL39">
        <v>21</v>
      </c>
      <c r="AM39">
        <v>163</v>
      </c>
      <c r="AN39">
        <v>96</v>
      </c>
      <c r="AO39">
        <v>13.496971</v>
      </c>
      <c r="AP39">
        <v>21.6</v>
      </c>
      <c r="AQ39">
        <v>3.1</v>
      </c>
      <c r="AR39">
        <v>11</v>
      </c>
      <c r="AS39">
        <v>2178</v>
      </c>
      <c r="AT39">
        <v>0.48899999999999999</v>
      </c>
      <c r="AU39">
        <v>3.794</v>
      </c>
      <c r="AV39">
        <v>31944</v>
      </c>
      <c r="AW39">
        <v>0</v>
      </c>
      <c r="AX39">
        <v>0.43</v>
      </c>
      <c r="AY39">
        <v>0.97842105263157897</v>
      </c>
      <c r="AZ39" t="s">
        <v>66</v>
      </c>
      <c r="BA39" t="s">
        <v>229</v>
      </c>
      <c r="BB39">
        <v>2</v>
      </c>
      <c r="BC39" t="s">
        <v>479</v>
      </c>
      <c r="BD39">
        <v>8</v>
      </c>
      <c r="BE39">
        <v>15151.321999999998</v>
      </c>
      <c r="BF39">
        <v>0.19030847605245274</v>
      </c>
      <c r="BG39">
        <v>0.18620181946395245</v>
      </c>
      <c r="BH39">
        <v>190452.16999999995</v>
      </c>
      <c r="BI39">
        <v>1.5139890503741706E-2</v>
      </c>
      <c r="BJ39">
        <v>1.4813187603397806E-2</v>
      </c>
      <c r="BK39">
        <v>1</v>
      </c>
      <c r="BL39" t="s">
        <v>71</v>
      </c>
      <c r="BM39">
        <v>-1</v>
      </c>
      <c r="BN39" t="s">
        <v>461</v>
      </c>
    </row>
    <row r="40" spans="1:66">
      <c r="A40" s="141" t="str">
        <f t="shared" si="20"/>
        <v>삼환운수</v>
      </c>
      <c r="B40" s="141" t="str">
        <f t="shared" si="21"/>
        <v>567</v>
      </c>
      <c r="C40" s="142" t="str">
        <f t="shared" si="22"/>
        <v>72바1513</v>
      </c>
      <c r="D40" s="116" t="str">
        <f t="shared" si="23"/>
        <v>중형</v>
      </c>
      <c r="E40" s="112" t="str">
        <f t="shared" si="16"/>
        <v>A</v>
      </c>
      <c r="F40" s="162">
        <f t="shared" si="17"/>
        <v>0.89280000000000004</v>
      </c>
      <c r="G40" s="163">
        <f t="shared" si="18"/>
        <v>2.2320000000000002</v>
      </c>
      <c r="H40" s="164">
        <f t="shared" si="19"/>
        <v>2.5</v>
      </c>
      <c r="I40" s="165">
        <f t="shared" si="24"/>
        <v>4654.8829999999998</v>
      </c>
      <c r="J40" s="166">
        <f t="shared" si="25"/>
        <v>2.0888857196325925E-2</v>
      </c>
      <c r="K40" s="166">
        <f t="shared" si="26"/>
        <v>0.3547229433484238</v>
      </c>
      <c r="L40" s="166">
        <f t="shared" si="27"/>
        <v>0.17250702112169092</v>
      </c>
      <c r="M40" s="167">
        <f t="shared" si="28"/>
        <v>10.564</v>
      </c>
      <c r="N40" s="168">
        <f t="shared" si="29"/>
        <v>0</v>
      </c>
      <c r="O40" s="168">
        <f t="shared" si="30"/>
        <v>2.8359999999999999</v>
      </c>
      <c r="P40" s="169">
        <f t="shared" si="31"/>
        <v>3.1666666666666662E-2</v>
      </c>
      <c r="Q40" s="170">
        <f t="shared" si="32"/>
        <v>91</v>
      </c>
      <c r="R40" s="171">
        <f t="shared" si="33"/>
        <v>20.739320606531706</v>
      </c>
      <c r="S40" s="143">
        <f t="shared" si="34"/>
        <v>0</v>
      </c>
      <c r="T40" s="143">
        <f t="shared" si="35"/>
        <v>132</v>
      </c>
      <c r="U40" t="s">
        <v>119</v>
      </c>
      <c r="V40" t="s">
        <v>124</v>
      </c>
      <c r="W40" s="4" t="s">
        <v>119</v>
      </c>
      <c r="X40" s="4" t="s">
        <v>124</v>
      </c>
      <c r="Y40" s="4" t="s">
        <v>244</v>
      </c>
      <c r="Z40" s="4" t="s">
        <v>197</v>
      </c>
      <c r="AA40" s="4" t="s">
        <v>48</v>
      </c>
      <c r="AB40" s="4">
        <v>515</v>
      </c>
      <c r="AC40" s="4">
        <v>4654.8829999999998</v>
      </c>
      <c r="AD40" s="4">
        <v>2085.8670000000002</v>
      </c>
      <c r="AE40" s="4">
        <v>2.2320000000000002</v>
      </c>
      <c r="AF40" s="4">
        <v>2.5</v>
      </c>
      <c r="AG40" s="4">
        <v>10.564</v>
      </c>
      <c r="AH40" s="4">
        <v>359.46743900000001</v>
      </c>
      <c r="AI40" s="4">
        <v>7.508864</v>
      </c>
      <c r="AJ40" s="4">
        <v>127.511348</v>
      </c>
      <c r="AK40" s="4">
        <v>803</v>
      </c>
      <c r="AL40" s="4">
        <v>0</v>
      </c>
      <c r="AM40" s="4">
        <v>132</v>
      </c>
      <c r="AN40" s="4">
        <v>91</v>
      </c>
      <c r="AO40" s="4">
        <v>12.949387</v>
      </c>
      <c r="AP40" s="4">
        <v>41.9</v>
      </c>
      <c r="AQ40" s="4">
        <v>1.9</v>
      </c>
      <c r="AR40" s="4">
        <v>9</v>
      </c>
      <c r="AS40" s="4">
        <v>1875</v>
      </c>
      <c r="AT40" s="4">
        <v>0</v>
      </c>
      <c r="AU40" s="4">
        <v>2.8359999999999999</v>
      </c>
      <c r="AV40" s="4">
        <v>32243</v>
      </c>
      <c r="AW40" s="4">
        <v>0</v>
      </c>
      <c r="AX40" s="4">
        <v>0.63</v>
      </c>
      <c r="AY40">
        <v>0.96842105263157907</v>
      </c>
      <c r="AZ40" t="s">
        <v>66</v>
      </c>
      <c r="BA40" t="s">
        <v>229</v>
      </c>
      <c r="BB40">
        <v>3</v>
      </c>
      <c r="BC40" t="s">
        <v>480</v>
      </c>
      <c r="BD40">
        <v>9</v>
      </c>
      <c r="BE40">
        <v>15151.321999999998</v>
      </c>
      <c r="BF40">
        <v>0.13757004174289214</v>
      </c>
      <c r="BG40">
        <v>0.13322572463522189</v>
      </c>
      <c r="BH40">
        <v>190452.16999999995</v>
      </c>
      <c r="BI40">
        <v>1.09443121598457E-2</v>
      </c>
      <c r="BJ40">
        <v>1.0598702302166365E-2</v>
      </c>
      <c r="BK40">
        <v>1</v>
      </c>
      <c r="BL40" t="s">
        <v>66</v>
      </c>
      <c r="BM40">
        <v>0</v>
      </c>
      <c r="BN40" t="s">
        <v>463</v>
      </c>
    </row>
    <row r="41" spans="1:66">
      <c r="A41" s="144" t="str">
        <f t="shared" si="20"/>
        <v>삼환운수</v>
      </c>
      <c r="B41" s="144" t="str">
        <f t="shared" si="21"/>
        <v>567</v>
      </c>
      <c r="C41" s="145" t="str">
        <f t="shared" si="22"/>
        <v>72바1514</v>
      </c>
      <c r="D41" s="133" t="str">
        <f t="shared" si="23"/>
        <v>중형</v>
      </c>
      <c r="E41" s="129" t="str">
        <f t="shared" si="16"/>
        <v>A</v>
      </c>
      <c r="F41" s="152">
        <f t="shared" si="17"/>
        <v>0.88749999999999996</v>
      </c>
      <c r="G41" s="153">
        <f t="shared" si="18"/>
        <v>2.13</v>
      </c>
      <c r="H41" s="154">
        <f t="shared" si="19"/>
        <v>2.4</v>
      </c>
      <c r="I41" s="155">
        <f t="shared" si="24"/>
        <v>2756.0120000000002</v>
      </c>
      <c r="J41" s="156">
        <f t="shared" si="25"/>
        <v>2.1687134302325585E-2</v>
      </c>
      <c r="K41" s="156">
        <f t="shared" si="26"/>
        <v>0.35255354060369509</v>
      </c>
      <c r="L41" s="156">
        <f t="shared" si="27"/>
        <v>0.12880930852260439</v>
      </c>
      <c r="M41" s="157">
        <f t="shared" si="28"/>
        <v>6.2350000000000003</v>
      </c>
      <c r="N41" s="158">
        <f t="shared" si="29"/>
        <v>0</v>
      </c>
      <c r="O41" s="158">
        <f t="shared" si="30"/>
        <v>2.504</v>
      </c>
      <c r="P41" s="159">
        <f t="shared" si="31"/>
        <v>0</v>
      </c>
      <c r="Q41" s="160">
        <f t="shared" si="32"/>
        <v>72</v>
      </c>
      <c r="R41" s="161">
        <f t="shared" si="33"/>
        <v>21.359627198936341</v>
      </c>
      <c r="S41" s="146">
        <f t="shared" si="34"/>
        <v>0</v>
      </c>
      <c r="T41" s="146">
        <f t="shared" si="35"/>
        <v>69</v>
      </c>
      <c r="U41" t="s">
        <v>119</v>
      </c>
      <c r="V41" t="s">
        <v>124</v>
      </c>
      <c r="W41" t="s">
        <v>119</v>
      </c>
      <c r="X41" s="4" t="s">
        <v>124</v>
      </c>
      <c r="Y41" s="4" t="s">
        <v>245</v>
      </c>
      <c r="Z41" s="4" t="s">
        <v>197</v>
      </c>
      <c r="AA41" s="4" t="s">
        <v>243</v>
      </c>
      <c r="AB41" s="4">
        <v>515</v>
      </c>
      <c r="AC41" s="4">
        <v>2756.0120000000002</v>
      </c>
      <c r="AD41" s="4">
        <v>1293.8330000000001</v>
      </c>
      <c r="AE41" s="4">
        <v>2.13</v>
      </c>
      <c r="AF41" s="4">
        <v>2.4</v>
      </c>
      <c r="AG41" s="4">
        <v>6.2350000000000003</v>
      </c>
      <c r="AH41" s="4">
        <v>206.19593800000001</v>
      </c>
      <c r="AI41" s="4">
        <v>4.4717989999999999</v>
      </c>
      <c r="AJ41" s="4">
        <v>72.695108000000005</v>
      </c>
      <c r="AK41" s="4">
        <v>355</v>
      </c>
      <c r="AL41" s="4">
        <v>0</v>
      </c>
      <c r="AM41" s="4">
        <v>69</v>
      </c>
      <c r="AN41" s="4">
        <v>72</v>
      </c>
      <c r="AO41" s="4">
        <v>13.365985</v>
      </c>
      <c r="AP41" s="4">
        <v>34.9</v>
      </c>
      <c r="AQ41" s="4">
        <v>0</v>
      </c>
      <c r="AR41" s="4">
        <v>7</v>
      </c>
      <c r="AS41" s="4">
        <v>1587</v>
      </c>
      <c r="AT41" s="4">
        <v>0</v>
      </c>
      <c r="AU41" s="4">
        <v>2.504</v>
      </c>
      <c r="AV41" s="4">
        <v>18109</v>
      </c>
      <c r="AW41" s="4">
        <v>0</v>
      </c>
      <c r="AX41" s="4">
        <v>0.44</v>
      </c>
      <c r="AY41">
        <v>0.95894736842105266</v>
      </c>
      <c r="AZ41" t="s">
        <v>66</v>
      </c>
      <c r="BA41" t="s">
        <v>229</v>
      </c>
      <c r="BB41">
        <v>4</v>
      </c>
      <c r="BC41" t="s">
        <v>481</v>
      </c>
      <c r="BD41">
        <v>6</v>
      </c>
      <c r="BE41">
        <v>15151.321999999998</v>
      </c>
      <c r="BF41">
        <v>0.14001933296645669</v>
      </c>
      <c r="BG41">
        <v>0.13427117087625479</v>
      </c>
      <c r="BH41">
        <v>190452.16999999995</v>
      </c>
      <c r="BI41">
        <v>1.1139164232153409E-2</v>
      </c>
      <c r="BJ41">
        <v>1.0681872226833427E-2</v>
      </c>
      <c r="BK41">
        <v>1</v>
      </c>
      <c r="BL41" t="s">
        <v>66</v>
      </c>
      <c r="BM41">
        <v>0</v>
      </c>
      <c r="BN41" t="s">
        <v>463</v>
      </c>
    </row>
    <row r="42" spans="1:66">
      <c r="A42" s="141" t="str">
        <f t="shared" si="20"/>
        <v>삼환운수</v>
      </c>
      <c r="B42" s="141" t="str">
        <f t="shared" si="21"/>
        <v>567</v>
      </c>
      <c r="C42" s="142" t="str">
        <f t="shared" si="22"/>
        <v>72바1515</v>
      </c>
      <c r="D42" s="116" t="str">
        <f t="shared" si="23"/>
        <v>중형</v>
      </c>
      <c r="E42" s="112" t="str">
        <f t="shared" si="16"/>
        <v>A</v>
      </c>
      <c r="F42" s="162">
        <f t="shared" si="17"/>
        <v>0.96319999999999995</v>
      </c>
      <c r="G42" s="163">
        <f t="shared" si="18"/>
        <v>2.4079999999999999</v>
      </c>
      <c r="H42" s="164">
        <f t="shared" si="19"/>
        <v>2.5</v>
      </c>
      <c r="I42" s="165">
        <f t="shared" si="24"/>
        <v>4691.6859999999997</v>
      </c>
      <c r="J42" s="166">
        <f t="shared" si="25"/>
        <v>2.0080898100244094E-2</v>
      </c>
      <c r="K42" s="166">
        <f t="shared" si="26"/>
        <v>0.35074727815811046</v>
      </c>
      <c r="L42" s="166">
        <f t="shared" si="27"/>
        <v>0.17179325300115994</v>
      </c>
      <c r="M42" s="167">
        <f t="shared" si="28"/>
        <v>9.7609999999999992</v>
      </c>
      <c r="N42" s="168">
        <f t="shared" si="29"/>
        <v>2.1000000000000001E-2</v>
      </c>
      <c r="O42" s="168">
        <f t="shared" si="30"/>
        <v>1.2150000000000001</v>
      </c>
      <c r="P42" s="169">
        <f t="shared" si="31"/>
        <v>0</v>
      </c>
      <c r="Q42" s="170">
        <f t="shared" si="32"/>
        <v>68</v>
      </c>
      <c r="R42" s="171">
        <f t="shared" si="33"/>
        <v>20.383982775789455</v>
      </c>
      <c r="S42" s="143">
        <f t="shared" si="34"/>
        <v>1</v>
      </c>
      <c r="T42" s="143">
        <f t="shared" si="35"/>
        <v>57</v>
      </c>
      <c r="U42" t="s">
        <v>119</v>
      </c>
      <c r="V42" t="s">
        <v>124</v>
      </c>
      <c r="W42" t="s">
        <v>119</v>
      </c>
      <c r="X42" s="4" t="s">
        <v>124</v>
      </c>
      <c r="Y42" s="4" t="s">
        <v>246</v>
      </c>
      <c r="Z42" s="4" t="s">
        <v>197</v>
      </c>
      <c r="AA42" s="4" t="s">
        <v>48</v>
      </c>
      <c r="AB42" s="4">
        <v>515</v>
      </c>
      <c r="AC42" s="4">
        <v>4691.6859999999997</v>
      </c>
      <c r="AD42" s="4">
        <v>1948.51</v>
      </c>
      <c r="AE42" s="4">
        <v>2.4079999999999999</v>
      </c>
      <c r="AF42" s="4">
        <v>2.5</v>
      </c>
      <c r="AG42" s="4">
        <v>9.7609999999999992</v>
      </c>
      <c r="AH42" s="4">
        <v>365.82268199999999</v>
      </c>
      <c r="AI42" s="4">
        <v>7.3460479999999997</v>
      </c>
      <c r="AJ42" s="4">
        <v>128.31130999999999</v>
      </c>
      <c r="AK42" s="4">
        <v>806</v>
      </c>
      <c r="AL42" s="4">
        <v>1</v>
      </c>
      <c r="AM42" s="4">
        <v>57</v>
      </c>
      <c r="AN42" s="4">
        <v>68</v>
      </c>
      <c r="AO42" s="4">
        <v>12.825027</v>
      </c>
      <c r="AP42" s="4">
        <v>9.4</v>
      </c>
      <c r="AQ42" s="4">
        <v>0</v>
      </c>
      <c r="AR42" s="4">
        <v>2</v>
      </c>
      <c r="AS42" s="4">
        <v>1120</v>
      </c>
      <c r="AT42" s="4">
        <v>2.1000000000000001E-2</v>
      </c>
      <c r="AU42" s="4">
        <v>1.2150000000000001</v>
      </c>
      <c r="AV42" s="4">
        <v>34489</v>
      </c>
      <c r="AW42" s="4">
        <v>0</v>
      </c>
      <c r="AX42" s="4">
        <v>0.66</v>
      </c>
      <c r="AY42">
        <v>0.97888888888888892</v>
      </c>
      <c r="AZ42" t="s">
        <v>66</v>
      </c>
      <c r="BA42" t="s">
        <v>229</v>
      </c>
      <c r="BB42">
        <v>1</v>
      </c>
      <c r="BC42" t="s">
        <v>482</v>
      </c>
      <c r="BD42">
        <v>9</v>
      </c>
      <c r="BE42">
        <v>15151.321999999998</v>
      </c>
      <c r="BF42">
        <v>0.11122131784935996</v>
      </c>
      <c r="BG42">
        <v>0.10887331225031792</v>
      </c>
      <c r="BH42">
        <v>190452.16999999995</v>
      </c>
      <c r="BI42">
        <v>8.8481533184946153E-3</v>
      </c>
      <c r="BJ42">
        <v>8.6613589706597289E-3</v>
      </c>
      <c r="BK42">
        <v>1</v>
      </c>
      <c r="BL42" t="s">
        <v>66</v>
      </c>
      <c r="BM42">
        <v>0</v>
      </c>
      <c r="BN42" t="s">
        <v>463</v>
      </c>
    </row>
    <row r="43" spans="1:66">
      <c r="A43" s="144" t="str">
        <f t="shared" si="20"/>
        <v>삼환운수</v>
      </c>
      <c r="B43" s="144" t="str">
        <f t="shared" si="21"/>
        <v>567</v>
      </c>
      <c r="C43" s="145" t="str">
        <f t="shared" si="22"/>
        <v>72바1516</v>
      </c>
      <c r="D43" s="133" t="str">
        <f t="shared" si="23"/>
        <v>중형</v>
      </c>
      <c r="E43" s="129" t="str">
        <f t="shared" si="16"/>
        <v>B</v>
      </c>
      <c r="F43" s="152">
        <f t="shared" si="17"/>
        <v>0.84960000000000002</v>
      </c>
      <c r="G43" s="153">
        <f t="shared" si="18"/>
        <v>2.1240000000000001</v>
      </c>
      <c r="H43" s="154">
        <f t="shared" si="19"/>
        <v>2.5</v>
      </c>
      <c r="I43" s="155">
        <f t="shared" si="24"/>
        <v>5312.375</v>
      </c>
      <c r="J43" s="156">
        <f t="shared" si="25"/>
        <v>2.9908222307352468E-2</v>
      </c>
      <c r="K43" s="156">
        <f t="shared" si="26"/>
        <v>0.35692927407925734</v>
      </c>
      <c r="L43" s="156">
        <f t="shared" si="27"/>
        <v>0.16019200451775337</v>
      </c>
      <c r="M43" s="157">
        <f t="shared" si="28"/>
        <v>6.6369999999999996</v>
      </c>
      <c r="N43" s="158">
        <f t="shared" si="29"/>
        <v>0.20699999999999999</v>
      </c>
      <c r="O43" s="158">
        <f t="shared" si="30"/>
        <v>3.181</v>
      </c>
      <c r="P43" s="159">
        <f t="shared" si="31"/>
        <v>9.3333333333333324E-2</v>
      </c>
      <c r="Q43" s="160">
        <f t="shared" si="32"/>
        <v>91</v>
      </c>
      <c r="R43" s="161">
        <f t="shared" si="33"/>
        <v>21.945658330112533</v>
      </c>
      <c r="S43" s="146">
        <f t="shared" si="34"/>
        <v>11</v>
      </c>
      <c r="T43" s="146">
        <f t="shared" si="35"/>
        <v>169</v>
      </c>
      <c r="U43" t="s">
        <v>119</v>
      </c>
      <c r="V43" t="s">
        <v>124</v>
      </c>
      <c r="W43" s="4" t="s">
        <v>119</v>
      </c>
      <c r="X43" s="4" t="s">
        <v>124</v>
      </c>
      <c r="Y43" s="4" t="s">
        <v>247</v>
      </c>
      <c r="Z43" s="4" t="s">
        <v>197</v>
      </c>
      <c r="AA43" s="4" t="s">
        <v>243</v>
      </c>
      <c r="AB43" s="4">
        <v>515</v>
      </c>
      <c r="AC43" s="4">
        <v>5312.375</v>
      </c>
      <c r="AD43" s="4">
        <v>2500.7069999999999</v>
      </c>
      <c r="AE43" s="4">
        <v>2.1240000000000001</v>
      </c>
      <c r="AF43" s="4">
        <v>2.5</v>
      </c>
      <c r="AG43" s="4">
        <v>6.6369999999999996</v>
      </c>
      <c r="AH43" s="4">
        <v>394.78852599999999</v>
      </c>
      <c r="AI43" s="4">
        <v>11.807423</v>
      </c>
      <c r="AJ43" s="4">
        <v>140.91158200000001</v>
      </c>
      <c r="AK43" s="4">
        <v>851</v>
      </c>
      <c r="AL43" s="4">
        <v>11</v>
      </c>
      <c r="AM43" s="4">
        <v>169</v>
      </c>
      <c r="AN43" s="4">
        <v>91</v>
      </c>
      <c r="AO43" s="4">
        <v>13.456253999999999</v>
      </c>
      <c r="AP43" s="4">
        <v>86.8</v>
      </c>
      <c r="AQ43" s="4">
        <v>5.6</v>
      </c>
      <c r="AR43" s="4">
        <v>11</v>
      </c>
      <c r="AS43" s="4">
        <v>2295</v>
      </c>
      <c r="AT43" s="4">
        <v>0.20699999999999999</v>
      </c>
      <c r="AU43" s="4">
        <v>3.181</v>
      </c>
      <c r="AV43" s="4">
        <v>36968</v>
      </c>
      <c r="AW43" s="4">
        <v>0</v>
      </c>
      <c r="AX43" s="4">
        <v>0.44</v>
      </c>
      <c r="AY43">
        <v>0.90789473684210531</v>
      </c>
      <c r="AZ43" t="s">
        <v>68</v>
      </c>
      <c r="BA43" t="s">
        <v>229</v>
      </c>
      <c r="BB43">
        <v>2</v>
      </c>
      <c r="BC43" t="s">
        <v>483</v>
      </c>
      <c r="BD43">
        <v>1</v>
      </c>
      <c r="BE43">
        <v>15151.321999999998</v>
      </c>
      <c r="BF43">
        <v>0.14234487261243609</v>
      </c>
      <c r="BG43">
        <v>0.12923416066129068</v>
      </c>
      <c r="BH43">
        <v>190452.16999999995</v>
      </c>
      <c r="BI43">
        <v>1.132417131293385E-2</v>
      </c>
      <c r="BJ43">
        <v>1.0281155534110995E-2</v>
      </c>
      <c r="BK43">
        <v>1</v>
      </c>
      <c r="BL43" t="s">
        <v>66</v>
      </c>
      <c r="BM43">
        <v>-1</v>
      </c>
      <c r="BN43" t="s">
        <v>461</v>
      </c>
    </row>
    <row r="44" spans="1:66">
      <c r="A44" s="141" t="str">
        <f t="shared" si="20"/>
        <v>삼환운수</v>
      </c>
      <c r="B44" s="141" t="str">
        <f t="shared" si="21"/>
        <v>567</v>
      </c>
      <c r="C44" s="142" t="str">
        <f t="shared" si="22"/>
        <v>72바1519</v>
      </c>
      <c r="D44" s="116" t="str">
        <f t="shared" si="23"/>
        <v>중형</v>
      </c>
      <c r="E44" s="112" t="str">
        <f t="shared" si="16"/>
        <v>B</v>
      </c>
      <c r="F44" s="162">
        <f t="shared" si="17"/>
        <v>0.87959999999999994</v>
      </c>
      <c r="G44" s="163">
        <f t="shared" si="18"/>
        <v>2.1989999999999998</v>
      </c>
      <c r="H44" s="164">
        <f t="shared" si="19"/>
        <v>2.5</v>
      </c>
      <c r="I44" s="165">
        <f t="shared" si="24"/>
        <v>3749.5940000000001</v>
      </c>
      <c r="J44" s="166">
        <f t="shared" si="25"/>
        <v>2.8360539657525868E-2</v>
      </c>
      <c r="K44" s="166">
        <f t="shared" si="26"/>
        <v>0.34433406779581049</v>
      </c>
      <c r="L44" s="166">
        <f t="shared" si="27"/>
        <v>9.014309282551658E-2</v>
      </c>
      <c r="M44" s="167">
        <f t="shared" si="28"/>
        <v>5.7290000000000001</v>
      </c>
      <c r="N44" s="168">
        <f t="shared" si="29"/>
        <v>2.7E-2</v>
      </c>
      <c r="O44" s="168">
        <f t="shared" si="30"/>
        <v>1.5740000000000001</v>
      </c>
      <c r="P44" s="169">
        <f t="shared" si="31"/>
        <v>0</v>
      </c>
      <c r="Q44" s="170">
        <f t="shared" si="32"/>
        <v>76</v>
      </c>
      <c r="R44" s="171">
        <f t="shared" si="33"/>
        <v>21.693811369289055</v>
      </c>
      <c r="S44" s="143">
        <f t="shared" si="34"/>
        <v>1</v>
      </c>
      <c r="T44" s="143">
        <f t="shared" si="35"/>
        <v>59</v>
      </c>
      <c r="U44" t="s">
        <v>119</v>
      </c>
      <c r="V44" t="s">
        <v>124</v>
      </c>
      <c r="W44" t="s">
        <v>119</v>
      </c>
      <c r="X44" s="4" t="s">
        <v>124</v>
      </c>
      <c r="Y44" s="4" t="s">
        <v>248</v>
      </c>
      <c r="Z44" s="4" t="s">
        <v>197</v>
      </c>
      <c r="AA44" s="4" t="s">
        <v>243</v>
      </c>
      <c r="AB44" s="4">
        <v>515</v>
      </c>
      <c r="AC44" s="4">
        <v>3749.5940000000001</v>
      </c>
      <c r="AD44" s="4">
        <v>1705.472</v>
      </c>
      <c r="AE44" s="4">
        <v>2.1989999999999998</v>
      </c>
      <c r="AF44" s="4">
        <v>2.5</v>
      </c>
      <c r="AG44" s="4">
        <v>5.7290000000000001</v>
      </c>
      <c r="AH44" s="4">
        <v>275.53030000000001</v>
      </c>
      <c r="AI44" s="4">
        <v>7.8141879999999997</v>
      </c>
      <c r="AJ44" s="4">
        <v>94.874469000000005</v>
      </c>
      <c r="AK44" s="4">
        <v>338</v>
      </c>
      <c r="AL44" s="4">
        <v>1</v>
      </c>
      <c r="AM44" s="4">
        <v>59</v>
      </c>
      <c r="AN44" s="4">
        <v>76</v>
      </c>
      <c r="AO44" s="4">
        <v>13.608644</v>
      </c>
      <c r="AP44" s="4">
        <v>13.1</v>
      </c>
      <c r="AQ44" s="4">
        <v>0</v>
      </c>
      <c r="AR44" s="4">
        <v>3</v>
      </c>
      <c r="AS44" s="4">
        <v>863</v>
      </c>
      <c r="AT44" s="4">
        <v>2.7E-2</v>
      </c>
      <c r="AU44" s="4">
        <v>1.5740000000000001</v>
      </c>
      <c r="AV44" s="4">
        <v>27397</v>
      </c>
      <c r="AW44" s="4">
        <v>0</v>
      </c>
      <c r="AX44" s="4">
        <v>0.43</v>
      </c>
      <c r="AY44">
        <v>0.9442105263157895</v>
      </c>
      <c r="AZ44" t="s">
        <v>68</v>
      </c>
      <c r="BA44" t="s">
        <v>229</v>
      </c>
      <c r="BB44">
        <v>1</v>
      </c>
      <c r="BC44" t="s">
        <v>484</v>
      </c>
      <c r="BD44">
        <v>6</v>
      </c>
      <c r="BE44">
        <v>15151.321999999998</v>
      </c>
      <c r="BF44">
        <v>0.18200702222551934</v>
      </c>
      <c r="BG44">
        <v>0.17185294624872721</v>
      </c>
      <c r="BH44">
        <v>190452.16999999995</v>
      </c>
      <c r="BI44">
        <v>1.4479472720106053E-2</v>
      </c>
      <c r="BJ44">
        <v>1.3671670557826452E-2</v>
      </c>
      <c r="BK44">
        <v>1</v>
      </c>
      <c r="BL44" t="s">
        <v>66</v>
      </c>
      <c r="BM44">
        <v>-1</v>
      </c>
      <c r="BN44" t="s">
        <v>461</v>
      </c>
    </row>
    <row r="45" spans="1:66">
      <c r="A45" s="144" t="str">
        <f t="shared" si="20"/>
        <v>삼환운수</v>
      </c>
      <c r="B45" s="144" t="str">
        <f t="shared" si="21"/>
        <v>순환56</v>
      </c>
      <c r="C45" s="145" t="str">
        <f t="shared" si="22"/>
        <v>71바6210</v>
      </c>
      <c r="D45" s="133" t="str">
        <f t="shared" si="23"/>
        <v>중형</v>
      </c>
      <c r="E45" s="129" t="str">
        <f t="shared" si="16"/>
        <v>S</v>
      </c>
      <c r="F45" s="152">
        <f t="shared" si="17"/>
        <v>0.81838709677419352</v>
      </c>
      <c r="G45" s="153">
        <f t="shared" si="18"/>
        <v>2.5369999999999999</v>
      </c>
      <c r="H45" s="154">
        <f t="shared" si="19"/>
        <v>3.1</v>
      </c>
      <c r="I45" s="155">
        <f t="shared" si="24"/>
        <v>4410.5720000000001</v>
      </c>
      <c r="J45" s="156">
        <f t="shared" si="25"/>
        <v>1.153809655106903E-2</v>
      </c>
      <c r="K45" s="156">
        <f t="shared" si="26"/>
        <v>0.36393124084520023</v>
      </c>
      <c r="L45" s="156">
        <f t="shared" si="27"/>
        <v>0.1865971125740607</v>
      </c>
      <c r="M45" s="157">
        <f t="shared" si="28"/>
        <v>10.348000000000001</v>
      </c>
      <c r="N45" s="158">
        <f t="shared" si="29"/>
        <v>4.4999999999999998E-2</v>
      </c>
      <c r="O45" s="158">
        <f t="shared" si="30"/>
        <v>5.1920000000000002</v>
      </c>
      <c r="P45" s="159">
        <f t="shared" si="31"/>
        <v>0</v>
      </c>
      <c r="Q45" s="160">
        <f t="shared" si="32"/>
        <v>61</v>
      </c>
      <c r="R45" s="161">
        <f t="shared" si="33"/>
        <v>23.661254984386911</v>
      </c>
      <c r="S45" s="146">
        <f t="shared" si="34"/>
        <v>2</v>
      </c>
      <c r="T45" s="146">
        <f t="shared" si="35"/>
        <v>229</v>
      </c>
      <c r="U45" t="s">
        <v>119</v>
      </c>
      <c r="V45" t="s">
        <v>125</v>
      </c>
      <c r="W45" t="s">
        <v>119</v>
      </c>
      <c r="X45" s="4" t="s">
        <v>125</v>
      </c>
      <c r="Y45" s="4" t="s">
        <v>249</v>
      </c>
      <c r="Z45" s="4" t="s">
        <v>197</v>
      </c>
      <c r="AA45" s="4" t="s">
        <v>48</v>
      </c>
      <c r="AB45" s="4">
        <v>515</v>
      </c>
      <c r="AC45" s="4">
        <v>4410.5720000000001</v>
      </c>
      <c r="AD45" s="4">
        <v>1738.72</v>
      </c>
      <c r="AE45" s="4">
        <v>2.5369999999999999</v>
      </c>
      <c r="AF45" s="4">
        <v>3.1</v>
      </c>
      <c r="AG45" s="4">
        <v>10.348000000000001</v>
      </c>
      <c r="AH45" s="4">
        <v>298.47184800000002</v>
      </c>
      <c r="AI45" s="4">
        <v>3.443797</v>
      </c>
      <c r="AJ45" s="4">
        <v>108.62323000000001</v>
      </c>
      <c r="AK45" s="4">
        <v>823</v>
      </c>
      <c r="AL45" s="4">
        <v>2</v>
      </c>
      <c r="AM45" s="4">
        <v>229</v>
      </c>
      <c r="AN45" s="4">
        <v>61</v>
      </c>
      <c r="AO45" s="4">
        <v>14.777179</v>
      </c>
      <c r="AP45" s="4">
        <v>0</v>
      </c>
      <c r="AQ45" s="4">
        <v>0</v>
      </c>
      <c r="AR45" s="4">
        <v>22</v>
      </c>
      <c r="AS45" s="4">
        <v>2917</v>
      </c>
      <c r="AT45" s="4">
        <v>4.4999999999999998E-2</v>
      </c>
      <c r="AU45" s="4">
        <v>5.1920000000000002</v>
      </c>
      <c r="AV45" s="4">
        <v>5611</v>
      </c>
      <c r="AW45" s="4">
        <v>0</v>
      </c>
      <c r="AX45" s="4">
        <v>0.62</v>
      </c>
      <c r="AY45">
        <v>1.1499999999999999</v>
      </c>
      <c r="AZ45" t="s">
        <v>71</v>
      </c>
      <c r="BA45" t="s">
        <v>229</v>
      </c>
      <c r="BB45">
        <v>1</v>
      </c>
      <c r="BC45" t="s">
        <v>485</v>
      </c>
      <c r="BD45">
        <v>5</v>
      </c>
      <c r="BE45">
        <v>15151.321999999998</v>
      </c>
      <c r="BF45">
        <v>9.6528936550883154E-2</v>
      </c>
      <c r="BG45">
        <v>0.11100827703351562</v>
      </c>
      <c r="BH45">
        <v>190452.16999999995</v>
      </c>
      <c r="BI45">
        <v>7.6793086684179036E-3</v>
      </c>
      <c r="BJ45">
        <v>8.8312049686805894E-3</v>
      </c>
      <c r="BK45">
        <v>1</v>
      </c>
      <c r="BL45" t="s">
        <v>71</v>
      </c>
      <c r="BM45">
        <v>0</v>
      </c>
      <c r="BN45" t="s">
        <v>463</v>
      </c>
    </row>
    <row r="46" spans="1:66">
      <c r="A46" s="141" t="str">
        <f t="shared" ref="A46:A48" si="36">W46</f>
        <v>삼환운수</v>
      </c>
      <c r="B46" s="141" t="str">
        <f t="shared" ref="B46:B48" si="37">V46</f>
        <v>순환56</v>
      </c>
      <c r="C46" s="142" t="str">
        <f t="shared" ref="C46:C48" si="38">Y46</f>
        <v>71바6212</v>
      </c>
      <c r="D46" s="116" t="str">
        <f t="shared" ref="D46:D48" si="39">Z46</f>
        <v>중형</v>
      </c>
      <c r="E46" s="112" t="str">
        <f t="shared" ref="E46:E48" si="40">AZ46</f>
        <v>B</v>
      </c>
      <c r="F46" s="162">
        <f t="shared" ref="F46:F48" si="41">G46/H46</f>
        <v>0.83758620689655172</v>
      </c>
      <c r="G46" s="163">
        <f t="shared" ref="G46:G48" si="42">AE46</f>
        <v>2.4289999999999998</v>
      </c>
      <c r="H46" s="164">
        <f t="shared" ref="H46:H48" si="43">AF46</f>
        <v>2.9</v>
      </c>
      <c r="I46" s="165">
        <f t="shared" ref="I46:I48" si="44">AC46</f>
        <v>4778.7920000000004</v>
      </c>
      <c r="J46" s="166">
        <f t="shared" ref="J46:J48" si="45">AI46/AH46</f>
        <v>2.3200725740690237E-2</v>
      </c>
      <c r="K46" s="166">
        <f t="shared" ref="K46:K48" si="46">AJ46/AH46</f>
        <v>0.35558631318746675</v>
      </c>
      <c r="L46" s="166">
        <f t="shared" ref="L46:L48" si="47">AK46/AC46</f>
        <v>0.10734930501264754</v>
      </c>
      <c r="M46" s="167">
        <f t="shared" ref="M46:M48" si="48">AG46</f>
        <v>12.095000000000001</v>
      </c>
      <c r="N46" s="168">
        <f t="shared" ref="N46:N48" si="49">IF(AW46=0,AT46,"속도계이상")</f>
        <v>2.1000000000000001E-2</v>
      </c>
      <c r="O46" s="168">
        <f t="shared" ref="O46:O48" si="50">IF(AW46=0,AU46,"속도계이상")</f>
        <v>7.2610000000000001</v>
      </c>
      <c r="P46" s="169">
        <f t="shared" ref="P46:P48" si="51">AQ46/60</f>
        <v>0</v>
      </c>
      <c r="Q46" s="170">
        <f t="shared" ref="Q46:Q48" si="52">AN46</f>
        <v>65</v>
      </c>
      <c r="R46" s="171">
        <f t="shared" ref="R46:R48" si="53">AC46/(AH46-AI46-AJ46)</f>
        <v>23.429170935522556</v>
      </c>
      <c r="S46" s="143">
        <f t="shared" ref="S46:S48" si="54">IF(AW46=0,AL46,"속도계이상")</f>
        <v>1</v>
      </c>
      <c r="T46" s="143">
        <f t="shared" ref="T46:T48" si="55">IF(AW46=0,AM46,"속도계이상")</f>
        <v>347</v>
      </c>
      <c r="U46" t="s">
        <v>119</v>
      </c>
      <c r="V46" t="s">
        <v>125</v>
      </c>
      <c r="W46" t="s">
        <v>119</v>
      </c>
      <c r="X46" s="4" t="s">
        <v>125</v>
      </c>
      <c r="Y46" s="4" t="s">
        <v>250</v>
      </c>
      <c r="Z46" s="4" t="s">
        <v>197</v>
      </c>
      <c r="AA46" s="4" t="s">
        <v>48</v>
      </c>
      <c r="AB46" s="4">
        <v>515</v>
      </c>
      <c r="AC46" s="4">
        <v>4778.7920000000004</v>
      </c>
      <c r="AD46" s="4">
        <v>1967.12</v>
      </c>
      <c r="AE46" s="4">
        <v>2.4289999999999998</v>
      </c>
      <c r="AF46" s="4">
        <v>2.9</v>
      </c>
      <c r="AG46" s="4">
        <v>12.095000000000001</v>
      </c>
      <c r="AH46" s="4">
        <v>328.33766000000003</v>
      </c>
      <c r="AI46" s="4">
        <v>7.6176719999999998</v>
      </c>
      <c r="AJ46" s="4">
        <v>116.75237799999999</v>
      </c>
      <c r="AK46" s="4">
        <v>513</v>
      </c>
      <c r="AL46" s="4">
        <v>1</v>
      </c>
      <c r="AM46" s="4">
        <v>347</v>
      </c>
      <c r="AN46" s="4">
        <v>65</v>
      </c>
      <c r="AO46" s="4">
        <v>14.554504</v>
      </c>
      <c r="AP46" s="4">
        <v>5.0999999999999996</v>
      </c>
      <c r="AQ46" s="4">
        <v>0</v>
      </c>
      <c r="AR46" s="4">
        <v>29</v>
      </c>
      <c r="AS46" s="4">
        <v>3681</v>
      </c>
      <c r="AT46" s="4">
        <v>2.1000000000000001E-2</v>
      </c>
      <c r="AU46" s="4">
        <v>7.2610000000000001</v>
      </c>
      <c r="AV46" s="4">
        <v>38102</v>
      </c>
      <c r="AW46" s="4">
        <v>0</v>
      </c>
      <c r="AX46" s="4">
        <v>0.66</v>
      </c>
      <c r="AY46">
        <v>0.94840000000000002</v>
      </c>
      <c r="AZ46" t="s">
        <v>68</v>
      </c>
      <c r="BA46" t="s">
        <v>237</v>
      </c>
      <c r="BB46">
        <v>1</v>
      </c>
      <c r="BC46" t="s">
        <v>447</v>
      </c>
      <c r="BD46">
        <v>10</v>
      </c>
      <c r="BE46">
        <v>18133.665000000001</v>
      </c>
      <c r="BF46">
        <v>0.23864773061595657</v>
      </c>
      <c r="BG46">
        <v>0.22633350771617322</v>
      </c>
      <c r="BH46">
        <v>190452.16999999995</v>
      </c>
      <c r="BI46">
        <v>2.2722544983341492E-2</v>
      </c>
      <c r="BJ46">
        <v>2.1550061662201071E-2</v>
      </c>
      <c r="BK46">
        <v>1</v>
      </c>
      <c r="BL46" t="s">
        <v>71</v>
      </c>
      <c r="BM46">
        <v>-2</v>
      </c>
      <c r="BN46" t="s">
        <v>461</v>
      </c>
    </row>
    <row r="47" spans="1:66">
      <c r="A47" s="144" t="str">
        <f t="shared" si="36"/>
        <v>삼환운수</v>
      </c>
      <c r="B47" s="144" t="str">
        <f t="shared" si="37"/>
        <v>순환56</v>
      </c>
      <c r="C47" s="145" t="str">
        <f t="shared" si="38"/>
        <v>71바6220</v>
      </c>
      <c r="D47" s="133" t="str">
        <f t="shared" si="39"/>
        <v>중형</v>
      </c>
      <c r="E47" s="129" t="str">
        <f t="shared" si="40"/>
        <v>A</v>
      </c>
      <c r="F47" s="152">
        <f t="shared" si="41"/>
        <v>0.86241379310344823</v>
      </c>
      <c r="G47" s="153">
        <f t="shared" si="42"/>
        <v>2.5009999999999999</v>
      </c>
      <c r="H47" s="154">
        <f t="shared" si="43"/>
        <v>2.9</v>
      </c>
      <c r="I47" s="155">
        <f t="shared" si="44"/>
        <v>4126.7380000000003</v>
      </c>
      <c r="J47" s="156">
        <f t="shared" si="45"/>
        <v>7.7882611865327678E-3</v>
      </c>
      <c r="K47" s="156">
        <f t="shared" si="46"/>
        <v>0.35632678081930408</v>
      </c>
      <c r="L47" s="156">
        <f t="shared" si="47"/>
        <v>8.5782038985755815E-2</v>
      </c>
      <c r="M47" s="157">
        <f t="shared" si="48"/>
        <v>14.65</v>
      </c>
      <c r="N47" s="158">
        <f t="shared" si="49"/>
        <v>0</v>
      </c>
      <c r="O47" s="158">
        <f t="shared" si="50"/>
        <v>3.78</v>
      </c>
      <c r="P47" s="159">
        <f t="shared" si="51"/>
        <v>0</v>
      </c>
      <c r="Q47" s="160">
        <f t="shared" si="52"/>
        <v>65</v>
      </c>
      <c r="R47" s="161">
        <f t="shared" si="53"/>
        <v>23.433829846908203</v>
      </c>
      <c r="S47" s="146">
        <f t="shared" si="54"/>
        <v>0</v>
      </c>
      <c r="T47" s="146">
        <f t="shared" si="55"/>
        <v>156</v>
      </c>
      <c r="U47" t="s">
        <v>119</v>
      </c>
      <c r="V47" t="s">
        <v>125</v>
      </c>
      <c r="W47" t="s">
        <v>119</v>
      </c>
      <c r="X47" s="4" t="s">
        <v>125</v>
      </c>
      <c r="Y47" s="4" t="s">
        <v>251</v>
      </c>
      <c r="Z47" s="4" t="s">
        <v>197</v>
      </c>
      <c r="AA47" s="4" t="s">
        <v>48</v>
      </c>
      <c r="AB47" s="4">
        <v>515</v>
      </c>
      <c r="AC47" s="4">
        <v>4126.7380000000003</v>
      </c>
      <c r="AD47" s="4">
        <v>1650.329</v>
      </c>
      <c r="AE47" s="4">
        <v>2.5009999999999999</v>
      </c>
      <c r="AF47" s="4">
        <v>2.9</v>
      </c>
      <c r="AG47" s="4">
        <v>14.65</v>
      </c>
      <c r="AH47" s="4">
        <v>276.93960800000002</v>
      </c>
      <c r="AI47" s="4">
        <v>2.1568779999999999</v>
      </c>
      <c r="AJ47" s="4">
        <v>98.680999</v>
      </c>
      <c r="AK47" s="4">
        <v>354</v>
      </c>
      <c r="AL47" s="4">
        <v>0</v>
      </c>
      <c r="AM47" s="4">
        <v>156</v>
      </c>
      <c r="AN47" s="4">
        <v>65</v>
      </c>
      <c r="AO47" s="4">
        <v>14.901218999999999</v>
      </c>
      <c r="AP47" s="4">
        <v>13.4</v>
      </c>
      <c r="AQ47" s="4">
        <v>0</v>
      </c>
      <c r="AR47" s="4">
        <v>14</v>
      </c>
      <c r="AS47" s="4">
        <v>1464</v>
      </c>
      <c r="AT47" s="4">
        <v>0</v>
      </c>
      <c r="AU47" s="4">
        <v>3.78</v>
      </c>
      <c r="AV47" s="4">
        <v>33536</v>
      </c>
      <c r="AW47" s="4">
        <v>0</v>
      </c>
      <c r="AX47" s="4">
        <v>0.77</v>
      </c>
      <c r="AY47">
        <v>0.97599999999999998</v>
      </c>
      <c r="AZ47" t="s">
        <v>66</v>
      </c>
      <c r="BA47" t="s">
        <v>237</v>
      </c>
      <c r="BB47">
        <v>1</v>
      </c>
      <c r="BC47" t="s">
        <v>241</v>
      </c>
      <c r="BD47">
        <v>10</v>
      </c>
      <c r="BE47">
        <v>18133.665000000001</v>
      </c>
      <c r="BF47">
        <v>0.25039367386570777</v>
      </c>
      <c r="BG47">
        <v>0.24438422569293078</v>
      </c>
      <c r="BH47">
        <v>190452.16999999995</v>
      </c>
      <c r="BI47">
        <v>2.3840920268852813E-2</v>
      </c>
      <c r="BJ47">
        <v>2.3268738182400345E-2</v>
      </c>
      <c r="BK47">
        <v>1</v>
      </c>
      <c r="BL47" t="s">
        <v>71</v>
      </c>
      <c r="BM47">
        <v>-1</v>
      </c>
      <c r="BN47" t="s">
        <v>461</v>
      </c>
    </row>
    <row r="48" spans="1:66">
      <c r="A48" s="141" t="str">
        <f t="shared" si="36"/>
        <v>삼환운수</v>
      </c>
      <c r="B48" s="141" t="str">
        <f t="shared" si="37"/>
        <v>순환56</v>
      </c>
      <c r="C48" s="142" t="str">
        <f t="shared" si="38"/>
        <v>71바7110</v>
      </c>
      <c r="D48" s="116" t="str">
        <f t="shared" si="39"/>
        <v>중형</v>
      </c>
      <c r="E48" s="112" t="str">
        <f t="shared" si="40"/>
        <v>B</v>
      </c>
      <c r="F48" s="162">
        <f t="shared" si="41"/>
        <v>0.86285714285714288</v>
      </c>
      <c r="G48" s="163">
        <f t="shared" si="42"/>
        <v>2.4159999999999999</v>
      </c>
      <c r="H48" s="164">
        <f t="shared" si="43"/>
        <v>2.8</v>
      </c>
      <c r="I48" s="165">
        <f t="shared" si="44"/>
        <v>3964.6579999999999</v>
      </c>
      <c r="J48" s="166">
        <f t="shared" si="45"/>
        <v>2.002714043556433E-2</v>
      </c>
      <c r="K48" s="166">
        <f t="shared" si="46"/>
        <v>0.35378077836917954</v>
      </c>
      <c r="L48" s="166">
        <f t="shared" si="47"/>
        <v>5.044571309807807E-2</v>
      </c>
      <c r="M48" s="167">
        <f t="shared" si="48"/>
        <v>10.146000000000001</v>
      </c>
      <c r="N48" s="168">
        <f t="shared" si="49"/>
        <v>0.22700000000000001</v>
      </c>
      <c r="O48" s="168">
        <f t="shared" si="50"/>
        <v>4.01</v>
      </c>
      <c r="P48" s="169">
        <f t="shared" si="51"/>
        <v>0</v>
      </c>
      <c r="Q48" s="170">
        <f t="shared" si="52"/>
        <v>66</v>
      </c>
      <c r="R48" s="171">
        <f t="shared" si="53"/>
        <v>23.807497002398588</v>
      </c>
      <c r="S48" s="143">
        <f t="shared" si="54"/>
        <v>9</v>
      </c>
      <c r="T48" s="143">
        <f t="shared" si="55"/>
        <v>159</v>
      </c>
      <c r="U48" t="s">
        <v>119</v>
      </c>
      <c r="V48" t="s">
        <v>125</v>
      </c>
      <c r="W48" t="s">
        <v>119</v>
      </c>
      <c r="X48" s="4" t="s">
        <v>125</v>
      </c>
      <c r="Y48" s="4" t="s">
        <v>252</v>
      </c>
      <c r="Z48" s="4" t="s">
        <v>197</v>
      </c>
      <c r="AA48" s="4" t="s">
        <v>48</v>
      </c>
      <c r="AB48" s="4">
        <v>515</v>
      </c>
      <c r="AC48" s="4">
        <v>3964.6579999999999</v>
      </c>
      <c r="AD48" s="4">
        <v>1641.0630000000001</v>
      </c>
      <c r="AE48" s="4">
        <v>2.4159999999999999</v>
      </c>
      <c r="AF48" s="4">
        <v>2.8</v>
      </c>
      <c r="AG48" s="4">
        <v>10.146000000000001</v>
      </c>
      <c r="AH48" s="4">
        <v>265.94046300000002</v>
      </c>
      <c r="AI48" s="4">
        <v>5.3260269999999998</v>
      </c>
      <c r="AJ48" s="4">
        <v>94.084624000000005</v>
      </c>
      <c r="AK48" s="4">
        <v>200</v>
      </c>
      <c r="AL48" s="4">
        <v>9</v>
      </c>
      <c r="AM48" s="4">
        <v>159</v>
      </c>
      <c r="AN48" s="4">
        <v>66</v>
      </c>
      <c r="AO48" s="4">
        <v>14.908066</v>
      </c>
      <c r="AP48" s="4">
        <v>0</v>
      </c>
      <c r="AQ48" s="4">
        <v>0</v>
      </c>
      <c r="AR48" s="4">
        <v>7</v>
      </c>
      <c r="AS48" s="4">
        <v>1672</v>
      </c>
      <c r="AT48" s="4">
        <v>0.22700000000000001</v>
      </c>
      <c r="AU48" s="4">
        <v>4.01</v>
      </c>
      <c r="AV48" s="4">
        <v>34995</v>
      </c>
      <c r="AW48" s="4">
        <v>0</v>
      </c>
      <c r="AX48" s="4">
        <v>0.57999999999999996</v>
      </c>
      <c r="AY48">
        <v>0.94800000000000006</v>
      </c>
      <c r="AZ48" t="s">
        <v>68</v>
      </c>
      <c r="BA48" t="s">
        <v>237</v>
      </c>
      <c r="BB48">
        <v>2</v>
      </c>
      <c r="BC48" t="s">
        <v>448</v>
      </c>
      <c r="BD48">
        <v>10</v>
      </c>
      <c r="BE48">
        <v>18133.665000000001</v>
      </c>
      <c r="BF48">
        <v>0.26810978365377325</v>
      </c>
      <c r="BG48">
        <v>0.25416807490377707</v>
      </c>
      <c r="BH48">
        <v>190452.16999999995</v>
      </c>
      <c r="BI48">
        <v>2.5527737489155419E-2</v>
      </c>
      <c r="BJ48">
        <v>2.420029513971934E-2</v>
      </c>
      <c r="BK48">
        <v>1</v>
      </c>
      <c r="BL48" t="s">
        <v>66</v>
      </c>
      <c r="BM48">
        <v>-1</v>
      </c>
      <c r="BN48" t="s">
        <v>461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37" priority="1" operator="containsText" text="F">
      <formula>NOT(ISERROR(SEARCH("F",E1)))</formula>
    </cfRule>
    <cfRule type="containsText" dxfId="36" priority="2" operator="containsText" text="D">
      <formula>NOT(ISERROR(SEARCH("D",E1)))</formula>
    </cfRule>
    <cfRule type="containsText" dxfId="35" priority="3" operator="containsText" text="C">
      <formula>NOT(ISERROR(SEARCH("C",E1)))</formula>
    </cfRule>
    <cfRule type="containsText" dxfId="34" priority="4" operator="containsText" text="B">
      <formula>NOT(ISERROR(SEARCH("B",E1)))</formula>
    </cfRule>
    <cfRule type="containsText" dxfId="33" priority="5" operator="containsText" text="A">
      <formula>NOT(ISERROR(SEARCH("A",E1)))</formula>
    </cfRule>
    <cfRule type="containsText" dxfId="3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8" ht="45" customHeight="1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160</v>
      </c>
      <c r="B3" s="35"/>
      <c r="E3" s="11"/>
      <c r="F3" s="8"/>
      <c r="G3" s="11"/>
      <c r="H3" s="11"/>
      <c r="X3" s="11"/>
      <c r="Y3" s="11"/>
    </row>
    <row r="4" spans="1:68" ht="27">
      <c r="A4" s="122" t="s">
        <v>38</v>
      </c>
      <c r="B4" s="123" t="s">
        <v>49</v>
      </c>
      <c r="C4" s="124" t="s">
        <v>144</v>
      </c>
      <c r="D4" s="124" t="s">
        <v>161</v>
      </c>
      <c r="E4" s="125" t="s">
        <v>150</v>
      </c>
      <c r="F4" s="123" t="s">
        <v>154</v>
      </c>
      <c r="G4" s="125" t="s">
        <v>152</v>
      </c>
      <c r="H4" s="125" t="s">
        <v>156</v>
      </c>
      <c r="I4" s="126" t="s">
        <v>158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185</v>
      </c>
      <c r="Q4" s="232" t="s">
        <v>43</v>
      </c>
      <c r="R4" s="232" t="s">
        <v>44</v>
      </c>
      <c r="S4" s="13"/>
      <c r="T4" s="13" t="s">
        <v>42</v>
      </c>
      <c r="U4" s="13" t="s">
        <v>163</v>
      </c>
      <c r="V4" s="13" t="s">
        <v>164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193</v>
      </c>
      <c r="AN4" s="13" t="s">
        <v>194</v>
      </c>
      <c r="AO4" t="s">
        <v>195</v>
      </c>
      <c r="AP4" t="s">
        <v>37</v>
      </c>
      <c r="AQ4" t="s">
        <v>31</v>
      </c>
      <c r="AR4" t="s">
        <v>0</v>
      </c>
      <c r="AS4" t="s">
        <v>9</v>
      </c>
      <c r="AT4" t="s">
        <v>146</v>
      </c>
      <c r="AU4" t="s">
        <v>30</v>
      </c>
      <c r="AV4" t="s">
        <v>147</v>
      </c>
      <c r="AW4" t="s">
        <v>155</v>
      </c>
      <c r="AX4" t="s">
        <v>165</v>
      </c>
      <c r="AY4" t="s">
        <v>166</v>
      </c>
      <c r="AZ4" t="s">
        <v>167</v>
      </c>
      <c r="BA4" t="s">
        <v>168</v>
      </c>
      <c r="BB4" t="s">
        <v>169</v>
      </c>
      <c r="BC4" t="s">
        <v>65</v>
      </c>
      <c r="BF4" t="s">
        <v>0</v>
      </c>
      <c r="BG4" t="s">
        <v>174</v>
      </c>
      <c r="BH4" t="s">
        <v>74</v>
      </c>
      <c r="BI4" t="s">
        <v>170</v>
      </c>
      <c r="BJ4" t="s">
        <v>171</v>
      </c>
      <c r="BK4" t="s">
        <v>175</v>
      </c>
      <c r="BL4" t="s">
        <v>176</v>
      </c>
      <c r="BM4" t="s">
        <v>172</v>
      </c>
      <c r="BN4" t="s">
        <v>65</v>
      </c>
      <c r="BO4" t="s">
        <v>173</v>
      </c>
      <c r="BP4" t="s">
        <v>177</v>
      </c>
    </row>
    <row r="5" spans="1:68" ht="16.5">
      <c r="A5" s="127" t="str">
        <f>BF5</f>
        <v>삼환운수</v>
      </c>
      <c r="B5" s="128" t="str">
        <f>BH5</f>
        <v>강금백</v>
      </c>
      <c r="C5" s="129" t="str">
        <f>BN5</f>
        <v>F</v>
      </c>
      <c r="D5" s="130">
        <f>BM5</f>
        <v>0.75977308082474893</v>
      </c>
      <c r="E5" s="131">
        <f>U5</f>
        <v>5841</v>
      </c>
      <c r="F5" s="132" t="str">
        <f>BG5</f>
        <v>567</v>
      </c>
      <c r="G5" s="133" t="str">
        <f>BK5</f>
        <v>72바1513</v>
      </c>
      <c r="H5" s="134">
        <f>BJ5</f>
        <v>8</v>
      </c>
      <c r="I5" s="135">
        <f>W5</f>
        <v>1560.4749999999999</v>
      </c>
      <c r="J5" s="136">
        <f>AB5/AA5</f>
        <v>2.6836094260708317E-2</v>
      </c>
      <c r="K5" s="136">
        <f>AC5/AA5</f>
        <v>0.3925798937761984</v>
      </c>
      <c r="L5" s="136">
        <f>AD5/I5</f>
        <v>0.11534949294285395</v>
      </c>
      <c r="M5" s="137">
        <f>Z5</f>
        <v>11.473000000000001</v>
      </c>
      <c r="N5" s="138">
        <f>AE5*100/W5</f>
        <v>0.25633220653967542</v>
      </c>
      <c r="O5" s="138">
        <f>AF5*100/W5</f>
        <v>3.9731492013649694</v>
      </c>
      <c r="P5" s="233">
        <f>AK5</f>
        <v>4</v>
      </c>
      <c r="Q5" s="234">
        <f>AE5</f>
        <v>4</v>
      </c>
      <c r="R5" s="234">
        <f>AF5</f>
        <v>62</v>
      </c>
      <c r="T5">
        <v>515</v>
      </c>
      <c r="U5">
        <v>5841</v>
      </c>
      <c r="V5" t="s">
        <v>253</v>
      </c>
      <c r="W5">
        <v>1560.4749999999999</v>
      </c>
      <c r="X5">
        <v>824.64200000000005</v>
      </c>
      <c r="Y5">
        <v>1.8919999999999999</v>
      </c>
      <c r="Z5">
        <v>11.473000000000001</v>
      </c>
      <c r="AA5">
        <v>127.520196</v>
      </c>
      <c r="AB5">
        <v>3.4221439999999999</v>
      </c>
      <c r="AC5">
        <v>50.061864999999997</v>
      </c>
      <c r="AD5" s="1">
        <v>180</v>
      </c>
      <c r="AE5">
        <v>4</v>
      </c>
      <c r="AF5">
        <v>62</v>
      </c>
      <c r="AG5">
        <v>79</v>
      </c>
      <c r="AH5">
        <v>12.237081</v>
      </c>
      <c r="AI5">
        <v>2.8</v>
      </c>
      <c r="AJ5">
        <v>0</v>
      </c>
      <c r="AK5">
        <v>4</v>
      </c>
      <c r="AL5">
        <v>335</v>
      </c>
      <c r="AM5" t="s">
        <v>254</v>
      </c>
      <c r="AN5" t="s">
        <v>486</v>
      </c>
      <c r="AO5">
        <v>379.26600000000002</v>
      </c>
      <c r="AR5" t="s">
        <v>119</v>
      </c>
      <c r="AS5" t="s">
        <v>124</v>
      </c>
      <c r="AT5" t="s">
        <v>244</v>
      </c>
      <c r="AU5" t="s">
        <v>253</v>
      </c>
      <c r="AV5" t="s">
        <v>48</v>
      </c>
      <c r="AW5">
        <v>8</v>
      </c>
      <c r="BB5">
        <v>0.75977308082474893</v>
      </c>
      <c r="BC5" t="s">
        <v>70</v>
      </c>
      <c r="BF5" t="s">
        <v>119</v>
      </c>
      <c r="BG5" t="s">
        <v>124</v>
      </c>
      <c r="BH5" t="s">
        <v>253</v>
      </c>
      <c r="BI5">
        <v>5841</v>
      </c>
      <c r="BJ5">
        <v>8</v>
      </c>
      <c r="BK5" t="s">
        <v>244</v>
      </c>
      <c r="BL5" t="s">
        <v>247</v>
      </c>
      <c r="BM5">
        <v>0.75977308082474893</v>
      </c>
      <c r="BN5" t="s">
        <v>70</v>
      </c>
      <c r="BO5" t="s">
        <v>192</v>
      </c>
      <c r="BP5">
        <v>1560.4749999999999</v>
      </c>
    </row>
    <row r="6" spans="1:68" ht="16.5">
      <c r="A6" s="110" t="str">
        <f t="shared" ref="A6:A7" si="0">BF6</f>
        <v>삼환운수</v>
      </c>
      <c r="B6" s="111" t="str">
        <f t="shared" ref="B6:B7" si="1">BH6</f>
        <v>김경수</v>
      </c>
      <c r="C6" s="112" t="str">
        <f t="shared" ref="C6:C7" si="2">BN6</f>
        <v>D</v>
      </c>
      <c r="D6" s="113">
        <f t="shared" ref="D6:D7" si="3">BM6</f>
        <v>0.83055024989705417</v>
      </c>
      <c r="E6" s="114">
        <f t="shared" ref="E6:E7" si="4">U6</f>
        <v>5550</v>
      </c>
      <c r="F6" s="115" t="str">
        <f t="shared" ref="F6:F7" si="5">BG6</f>
        <v>532</v>
      </c>
      <c r="G6" s="116" t="str">
        <f t="shared" ref="G6:G7" si="6">BK6</f>
        <v>71바6221</v>
      </c>
      <c r="H6" s="117">
        <f t="shared" ref="H6:H7" si="7">BJ6</f>
        <v>9</v>
      </c>
      <c r="I6" s="118">
        <f t="shared" ref="I6:I69" si="8">W6</f>
        <v>1735.614</v>
      </c>
      <c r="J6" s="119">
        <f t="shared" ref="J6:J7" si="9">AB6/AA6</f>
        <v>1.5979544902125661E-2</v>
      </c>
      <c r="K6" s="119">
        <f t="shared" ref="K6:K7" si="10">AC6/AA6</f>
        <v>0.34323368225660794</v>
      </c>
      <c r="L6" s="119">
        <f t="shared" ref="L6:L7" si="11">AD6/I6</f>
        <v>0.11465683037818317</v>
      </c>
      <c r="M6" s="120">
        <f t="shared" ref="M6:M7" si="12">Z6</f>
        <v>12.206</v>
      </c>
      <c r="N6" s="121">
        <f t="shared" ref="N6:N7" si="13">AE6*100/W6</f>
        <v>0</v>
      </c>
      <c r="O6" s="121">
        <f t="shared" ref="O6:O7" si="14">AF6*100/W6</f>
        <v>3.0536743769063857</v>
      </c>
      <c r="P6" s="235">
        <f t="shared" ref="P6:P7" si="15">AK6</f>
        <v>12</v>
      </c>
      <c r="Q6" s="236">
        <f t="shared" ref="Q6:Q7" si="16">AE6</f>
        <v>0</v>
      </c>
      <c r="R6" s="236">
        <f t="shared" ref="R6:R7" si="17">AF6</f>
        <v>53</v>
      </c>
      <c r="T6">
        <v>515</v>
      </c>
      <c r="U6">
        <v>5550</v>
      </c>
      <c r="V6" t="s">
        <v>255</v>
      </c>
      <c r="W6">
        <v>1735.614</v>
      </c>
      <c r="X6">
        <v>764.01900000000001</v>
      </c>
      <c r="Y6">
        <v>2.2719999999999998</v>
      </c>
      <c r="Z6">
        <v>12.206</v>
      </c>
      <c r="AA6">
        <v>134.458022</v>
      </c>
      <c r="AB6">
        <v>2.1485780000000001</v>
      </c>
      <c r="AC6">
        <v>46.150522000000002</v>
      </c>
      <c r="AD6" s="1">
        <v>199</v>
      </c>
      <c r="AE6">
        <v>0</v>
      </c>
      <c r="AF6">
        <v>53</v>
      </c>
      <c r="AG6">
        <v>61</v>
      </c>
      <c r="AH6">
        <v>12.908222</v>
      </c>
      <c r="AI6">
        <v>0</v>
      </c>
      <c r="AJ6">
        <v>0</v>
      </c>
      <c r="AK6">
        <v>12</v>
      </c>
      <c r="AL6">
        <v>1290</v>
      </c>
      <c r="AM6" t="s">
        <v>256</v>
      </c>
      <c r="AN6" t="s">
        <v>487</v>
      </c>
      <c r="AO6">
        <v>485.34</v>
      </c>
      <c r="AR6" t="s">
        <v>119</v>
      </c>
      <c r="AS6" t="s">
        <v>121</v>
      </c>
      <c r="AT6" t="s">
        <v>226</v>
      </c>
      <c r="AU6" t="s">
        <v>255</v>
      </c>
      <c r="AV6" t="s">
        <v>48</v>
      </c>
      <c r="AW6">
        <v>9</v>
      </c>
      <c r="BB6">
        <v>0.83055024989705417</v>
      </c>
      <c r="BC6" t="s">
        <v>67</v>
      </c>
      <c r="BF6" t="s">
        <v>119</v>
      </c>
      <c r="BG6" t="s">
        <v>121</v>
      </c>
      <c r="BH6" t="s">
        <v>255</v>
      </c>
      <c r="BI6">
        <v>5550</v>
      </c>
      <c r="BJ6">
        <v>9</v>
      </c>
      <c r="BK6" t="s">
        <v>226</v>
      </c>
      <c r="BL6" t="s">
        <v>211</v>
      </c>
      <c r="BM6">
        <v>0.83055024989705417</v>
      </c>
      <c r="BN6" t="s">
        <v>67</v>
      </c>
      <c r="BO6" t="s">
        <v>183</v>
      </c>
      <c r="BP6">
        <v>1735.6139999999998</v>
      </c>
    </row>
    <row r="7" spans="1:68" ht="16.5">
      <c r="A7" s="127" t="str">
        <f t="shared" si="0"/>
        <v>삼환운수</v>
      </c>
      <c r="B7" s="128" t="str">
        <f t="shared" si="1"/>
        <v>김동국</v>
      </c>
      <c r="C7" s="129" t="str">
        <f t="shared" si="2"/>
        <v>D</v>
      </c>
      <c r="D7" s="130">
        <f t="shared" si="3"/>
        <v>0.84710050739363774</v>
      </c>
      <c r="E7" s="131">
        <f t="shared" si="4"/>
        <v>1771</v>
      </c>
      <c r="F7" s="132" t="str">
        <f t="shared" si="5"/>
        <v>567</v>
      </c>
      <c r="G7" s="133" t="str">
        <f t="shared" si="6"/>
        <v>72바1513</v>
      </c>
      <c r="H7" s="134">
        <f t="shared" si="7"/>
        <v>2</v>
      </c>
      <c r="I7" s="135">
        <f t="shared" si="8"/>
        <v>1598.2660000000001</v>
      </c>
      <c r="J7" s="136">
        <f t="shared" si="9"/>
        <v>2.380057236007134E-2</v>
      </c>
      <c r="K7" s="136">
        <f t="shared" si="10"/>
        <v>0.37558097584143829</v>
      </c>
      <c r="L7" s="136">
        <f t="shared" si="11"/>
        <v>0.17018443738401492</v>
      </c>
      <c r="M7" s="137">
        <f t="shared" si="12"/>
        <v>11.734</v>
      </c>
      <c r="N7" s="138">
        <f t="shared" si="13"/>
        <v>0</v>
      </c>
      <c r="O7" s="138">
        <f t="shared" si="14"/>
        <v>4.0043397031532919</v>
      </c>
      <c r="P7" s="233">
        <f t="shared" si="15"/>
        <v>1</v>
      </c>
      <c r="Q7" s="234">
        <f t="shared" si="16"/>
        <v>0</v>
      </c>
      <c r="R7" s="234">
        <f t="shared" si="17"/>
        <v>64</v>
      </c>
      <c r="T7">
        <v>515</v>
      </c>
      <c r="U7">
        <v>1771</v>
      </c>
      <c r="V7" t="s">
        <v>257</v>
      </c>
      <c r="W7">
        <v>1598.2660000000001</v>
      </c>
      <c r="X7">
        <v>756.428</v>
      </c>
      <c r="Y7">
        <v>2.113</v>
      </c>
      <c r="Z7">
        <v>11.734</v>
      </c>
      <c r="AA7">
        <v>124.86405600000001</v>
      </c>
      <c r="AB7">
        <v>2.9718360000000001</v>
      </c>
      <c r="AC7">
        <v>46.896563999999998</v>
      </c>
      <c r="AD7" s="1">
        <v>272</v>
      </c>
      <c r="AE7">
        <v>0</v>
      </c>
      <c r="AF7">
        <v>64</v>
      </c>
      <c r="AG7">
        <v>72</v>
      </c>
      <c r="AH7">
        <v>12.800048</v>
      </c>
      <c r="AI7">
        <v>0.4</v>
      </c>
      <c r="AJ7">
        <v>0</v>
      </c>
      <c r="AK7">
        <v>1</v>
      </c>
      <c r="AL7">
        <v>30</v>
      </c>
      <c r="AM7" t="s">
        <v>258</v>
      </c>
      <c r="AN7" t="s">
        <v>488</v>
      </c>
      <c r="AO7">
        <v>1507.729</v>
      </c>
      <c r="AR7" t="s">
        <v>119</v>
      </c>
      <c r="AS7" t="s">
        <v>124</v>
      </c>
      <c r="AT7" t="s">
        <v>244</v>
      </c>
      <c r="AU7" t="s">
        <v>257</v>
      </c>
      <c r="AV7" t="s">
        <v>48</v>
      </c>
      <c r="AW7">
        <v>2</v>
      </c>
      <c r="BB7">
        <v>0.84710050739363774</v>
      </c>
      <c r="BC7" t="s">
        <v>67</v>
      </c>
      <c r="BF7" t="s">
        <v>119</v>
      </c>
      <c r="BG7" t="s">
        <v>124</v>
      </c>
      <c r="BH7" t="s">
        <v>257</v>
      </c>
      <c r="BI7">
        <v>1771</v>
      </c>
      <c r="BJ7">
        <v>2</v>
      </c>
      <c r="BK7" t="s">
        <v>244</v>
      </c>
      <c r="BL7" t="s">
        <v>245</v>
      </c>
      <c r="BM7">
        <v>0.84710050739363774</v>
      </c>
      <c r="BN7" t="s">
        <v>67</v>
      </c>
      <c r="BO7" t="s">
        <v>183</v>
      </c>
      <c r="BP7">
        <v>1598.2660000000001</v>
      </c>
    </row>
    <row r="8" spans="1:68" ht="16.5">
      <c r="A8" s="110" t="str">
        <f t="shared" ref="A8:A71" si="18">BF8</f>
        <v>삼환운수</v>
      </c>
      <c r="B8" s="111" t="str">
        <f t="shared" ref="B8:B71" si="19">BH8</f>
        <v>김병경</v>
      </c>
      <c r="C8" s="112" t="str">
        <f t="shared" ref="C8:C71" si="20">BN8</f>
        <v>S</v>
      </c>
      <c r="D8" s="113">
        <f t="shared" ref="D8:D71" si="21">BM8</f>
        <v>1.0372718305708446</v>
      </c>
      <c r="E8" s="114">
        <f t="shared" ref="E8:E71" si="22">U8</f>
        <v>377</v>
      </c>
      <c r="F8" s="115" t="str">
        <f t="shared" ref="F8:F71" si="23">BG8</f>
        <v>566</v>
      </c>
      <c r="G8" s="116" t="str">
        <f t="shared" ref="G8:G71" si="24">BK8</f>
        <v>72바1517</v>
      </c>
      <c r="H8" s="117">
        <f t="shared" ref="H8:H71" si="25">BJ8</f>
        <v>3</v>
      </c>
      <c r="I8" s="118">
        <f t="shared" si="8"/>
        <v>1659.3130000000001</v>
      </c>
      <c r="J8" s="119">
        <f t="shared" ref="J8:J71" si="26">AB8/AA8</f>
        <v>9.4196093367154825E-3</v>
      </c>
      <c r="K8" s="119">
        <f t="shared" ref="K8:K71" si="27">AC8/AA8</f>
        <v>0.3306734667524977</v>
      </c>
      <c r="L8" s="119">
        <f t="shared" ref="L8:L71" si="28">AD8/I8</f>
        <v>0.24588489332633442</v>
      </c>
      <c r="M8" s="120">
        <f t="shared" ref="M8:M71" si="29">Z8</f>
        <v>7.665</v>
      </c>
      <c r="N8" s="121">
        <f t="shared" ref="N8:N71" si="30">AE8*100/W8</f>
        <v>0</v>
      </c>
      <c r="O8" s="121">
        <f t="shared" ref="O8:O71" si="31">AF8*100/W8</f>
        <v>0</v>
      </c>
      <c r="P8" s="235">
        <f t="shared" ref="P8:P71" si="32">AK8</f>
        <v>0</v>
      </c>
      <c r="Q8" s="236">
        <f t="shared" ref="Q8:Q71" si="33">AE8</f>
        <v>0</v>
      </c>
      <c r="R8" s="236">
        <f t="shared" ref="R8:R71" si="34">AF8</f>
        <v>0</v>
      </c>
      <c r="T8">
        <v>515</v>
      </c>
      <c r="U8">
        <v>377</v>
      </c>
      <c r="V8" t="s">
        <v>259</v>
      </c>
      <c r="W8">
        <v>1659.3130000000001</v>
      </c>
      <c r="X8">
        <v>641.25900000000001</v>
      </c>
      <c r="Y8">
        <v>2.5880000000000001</v>
      </c>
      <c r="Z8">
        <v>7.665</v>
      </c>
      <c r="AA8">
        <v>134.34771599999999</v>
      </c>
      <c r="AB8">
        <v>1.265503</v>
      </c>
      <c r="AC8">
        <v>44.425224999999998</v>
      </c>
      <c r="AD8" s="1">
        <v>408</v>
      </c>
      <c r="AE8">
        <v>0</v>
      </c>
      <c r="AF8">
        <v>0</v>
      </c>
      <c r="AG8">
        <v>52</v>
      </c>
      <c r="AH8">
        <v>12.350883</v>
      </c>
      <c r="AI8">
        <v>0</v>
      </c>
      <c r="AJ8">
        <v>0</v>
      </c>
      <c r="AK8">
        <v>0</v>
      </c>
      <c r="AL8">
        <v>0</v>
      </c>
      <c r="AM8" t="s">
        <v>260</v>
      </c>
      <c r="AN8" t="s">
        <v>489</v>
      </c>
      <c r="AO8">
        <v>1395.2550000000001</v>
      </c>
      <c r="AR8" t="s">
        <v>119</v>
      </c>
      <c r="AS8" t="s">
        <v>123</v>
      </c>
      <c r="AT8" t="s">
        <v>239</v>
      </c>
      <c r="AU8" t="s">
        <v>259</v>
      </c>
      <c r="AV8" t="s">
        <v>48</v>
      </c>
      <c r="AW8">
        <v>3</v>
      </c>
      <c r="BB8">
        <v>1.0372718305708446</v>
      </c>
      <c r="BC8" t="s">
        <v>71</v>
      </c>
      <c r="BF8" t="s">
        <v>119</v>
      </c>
      <c r="BG8" t="s">
        <v>123</v>
      </c>
      <c r="BH8" t="s">
        <v>259</v>
      </c>
      <c r="BI8">
        <v>377</v>
      </c>
      <c r="BJ8">
        <v>3</v>
      </c>
      <c r="BK8" t="s">
        <v>239</v>
      </c>
      <c r="BL8" t="s">
        <v>238</v>
      </c>
      <c r="BM8">
        <v>1.0372718305708446</v>
      </c>
      <c r="BN8" t="s">
        <v>71</v>
      </c>
      <c r="BO8" t="s">
        <v>180</v>
      </c>
      <c r="BP8">
        <v>1659.3130000000001</v>
      </c>
    </row>
    <row r="9" spans="1:68" ht="16.5">
      <c r="A9" s="127" t="str">
        <f t="shared" si="18"/>
        <v>삼환운수</v>
      </c>
      <c r="B9" s="128" t="str">
        <f t="shared" si="19"/>
        <v>김상겸</v>
      </c>
      <c r="C9" s="129" t="str">
        <f t="shared" si="20"/>
        <v>F</v>
      </c>
      <c r="D9" s="130">
        <f t="shared" si="21"/>
        <v>0.7926923076923077</v>
      </c>
      <c r="E9" s="131">
        <f t="shared" si="22"/>
        <v>7559</v>
      </c>
      <c r="F9" s="132" t="str">
        <f t="shared" si="23"/>
        <v>532</v>
      </c>
      <c r="G9" s="133" t="str">
        <f t="shared" si="24"/>
        <v>71바6218</v>
      </c>
      <c r="H9" s="134">
        <f t="shared" si="25"/>
        <v>1</v>
      </c>
      <c r="I9" s="135">
        <f t="shared" si="8"/>
        <v>559.31100000000004</v>
      </c>
      <c r="J9" s="136">
        <f t="shared" si="26"/>
        <v>3.2454920190823624E-3</v>
      </c>
      <c r="K9" s="136">
        <f t="shared" si="27"/>
        <v>0.35471494462559922</v>
      </c>
      <c r="L9" s="136">
        <f t="shared" si="28"/>
        <v>0.21097385890854997</v>
      </c>
      <c r="M9" s="137">
        <f t="shared" si="29"/>
        <v>11.752000000000001</v>
      </c>
      <c r="N9" s="138">
        <f t="shared" si="30"/>
        <v>0</v>
      </c>
      <c r="O9" s="138">
        <f t="shared" si="31"/>
        <v>16.806392150342116</v>
      </c>
      <c r="P9" s="233">
        <f t="shared" si="32"/>
        <v>1</v>
      </c>
      <c r="Q9" s="234">
        <f t="shared" si="33"/>
        <v>0</v>
      </c>
      <c r="R9" s="234">
        <f t="shared" si="34"/>
        <v>94</v>
      </c>
      <c r="T9">
        <v>515</v>
      </c>
      <c r="U9">
        <v>7559</v>
      </c>
      <c r="V9" t="s">
        <v>261</v>
      </c>
      <c r="W9">
        <v>559.31100000000004</v>
      </c>
      <c r="X9">
        <v>271.33499999999998</v>
      </c>
      <c r="Y9">
        <v>2.0609999999999999</v>
      </c>
      <c r="Z9">
        <v>11.752000000000001</v>
      </c>
      <c r="AA9">
        <v>39.883321000000002</v>
      </c>
      <c r="AB9">
        <v>0.129441</v>
      </c>
      <c r="AC9">
        <v>14.147209999999999</v>
      </c>
      <c r="AD9" s="1">
        <v>118</v>
      </c>
      <c r="AE9">
        <v>0</v>
      </c>
      <c r="AF9">
        <v>94</v>
      </c>
      <c r="AG9">
        <v>61</v>
      </c>
      <c r="AH9">
        <v>14.023681</v>
      </c>
      <c r="AI9">
        <v>0</v>
      </c>
      <c r="AJ9">
        <v>0</v>
      </c>
      <c r="AK9">
        <v>1</v>
      </c>
      <c r="AL9">
        <v>24</v>
      </c>
      <c r="AM9" t="s">
        <v>262</v>
      </c>
      <c r="AN9" t="s">
        <v>490</v>
      </c>
      <c r="AO9">
        <v>559.31100000000004</v>
      </c>
      <c r="AR9" t="s">
        <v>119</v>
      </c>
      <c r="AS9" t="s">
        <v>121</v>
      </c>
      <c r="AT9" t="s">
        <v>223</v>
      </c>
      <c r="AU9" t="s">
        <v>261</v>
      </c>
      <c r="AV9" t="s">
        <v>48</v>
      </c>
      <c r="AW9">
        <v>1</v>
      </c>
      <c r="BB9">
        <v>0.7926923076923077</v>
      </c>
      <c r="BC9" t="s">
        <v>70</v>
      </c>
      <c r="BF9" t="s">
        <v>119</v>
      </c>
      <c r="BG9" t="s">
        <v>121</v>
      </c>
      <c r="BH9" t="s">
        <v>261</v>
      </c>
      <c r="BI9">
        <v>7559</v>
      </c>
      <c r="BJ9">
        <v>1</v>
      </c>
      <c r="BK9" t="s">
        <v>223</v>
      </c>
      <c r="BL9" t="s">
        <v>178</v>
      </c>
      <c r="BM9">
        <v>0.7926923076923077</v>
      </c>
      <c r="BN9" t="s">
        <v>70</v>
      </c>
      <c r="BO9" t="s">
        <v>192</v>
      </c>
      <c r="BP9">
        <v>559.31100000000004</v>
      </c>
    </row>
    <row r="10" spans="1:68" ht="16.5">
      <c r="A10" s="110" t="str">
        <f t="shared" si="18"/>
        <v>삼환운수</v>
      </c>
      <c r="B10" s="111" t="str">
        <f t="shared" si="19"/>
        <v>김상기</v>
      </c>
      <c r="C10" s="112" t="str">
        <f t="shared" si="20"/>
        <v>D</v>
      </c>
      <c r="D10" s="113">
        <f t="shared" si="21"/>
        <v>0.8196</v>
      </c>
      <c r="E10" s="114">
        <f t="shared" si="22"/>
        <v>4510</v>
      </c>
      <c r="F10" s="115" t="str">
        <f t="shared" si="23"/>
        <v>567</v>
      </c>
      <c r="G10" s="116" t="str">
        <f t="shared" si="24"/>
        <v>72바1516</v>
      </c>
      <c r="H10" s="117">
        <f t="shared" si="25"/>
        <v>1</v>
      </c>
      <c r="I10" s="118">
        <f t="shared" si="8"/>
        <v>1682.7829999999999</v>
      </c>
      <c r="J10" s="119">
        <f t="shared" si="26"/>
        <v>2.9534678654970777E-2</v>
      </c>
      <c r="K10" s="119">
        <f t="shared" si="27"/>
        <v>0.35395666516320862</v>
      </c>
      <c r="L10" s="119">
        <f t="shared" si="28"/>
        <v>0.22106237108409107</v>
      </c>
      <c r="M10" s="120">
        <f t="shared" si="29"/>
        <v>7.1390000000000002</v>
      </c>
      <c r="N10" s="121">
        <f t="shared" si="30"/>
        <v>0.17827610571297667</v>
      </c>
      <c r="O10" s="121">
        <f t="shared" si="31"/>
        <v>3.5655221142595335</v>
      </c>
      <c r="P10" s="235">
        <f t="shared" si="32"/>
        <v>0</v>
      </c>
      <c r="Q10" s="236">
        <f t="shared" si="33"/>
        <v>3</v>
      </c>
      <c r="R10" s="236">
        <f t="shared" si="34"/>
        <v>60</v>
      </c>
      <c r="T10">
        <v>515</v>
      </c>
      <c r="U10">
        <v>4510</v>
      </c>
      <c r="V10" t="s">
        <v>263</v>
      </c>
      <c r="W10">
        <v>1682.7829999999999</v>
      </c>
      <c r="X10">
        <v>821.42899999999997</v>
      </c>
      <c r="Y10">
        <v>2.0489999999999999</v>
      </c>
      <c r="Z10">
        <v>7.1390000000000002</v>
      </c>
      <c r="AA10">
        <v>124.388792</v>
      </c>
      <c r="AB10">
        <v>3.6737829999999998</v>
      </c>
      <c r="AC10">
        <v>44.028241999999999</v>
      </c>
      <c r="AD10" s="1">
        <v>372</v>
      </c>
      <c r="AE10">
        <v>3</v>
      </c>
      <c r="AF10">
        <v>60</v>
      </c>
      <c r="AG10">
        <v>70</v>
      </c>
      <c r="AH10">
        <v>13.528413</v>
      </c>
      <c r="AI10">
        <v>14.9</v>
      </c>
      <c r="AJ10">
        <v>0</v>
      </c>
      <c r="AK10">
        <v>0</v>
      </c>
      <c r="AL10">
        <v>0</v>
      </c>
      <c r="AM10" t="s">
        <v>264</v>
      </c>
      <c r="AN10" t="s">
        <v>491</v>
      </c>
      <c r="AO10">
        <v>1682.7829999999999</v>
      </c>
      <c r="AR10" t="s">
        <v>119</v>
      </c>
      <c r="AS10" t="s">
        <v>124</v>
      </c>
      <c r="AT10" t="s">
        <v>247</v>
      </c>
      <c r="AU10" t="s">
        <v>263</v>
      </c>
      <c r="AV10" t="s">
        <v>243</v>
      </c>
      <c r="AW10">
        <v>1</v>
      </c>
      <c r="BB10">
        <v>0.8196</v>
      </c>
      <c r="BC10" t="s">
        <v>67</v>
      </c>
      <c r="BF10" t="s">
        <v>119</v>
      </c>
      <c r="BG10" t="s">
        <v>124</v>
      </c>
      <c r="BH10" t="s">
        <v>263</v>
      </c>
      <c r="BI10">
        <v>4510</v>
      </c>
      <c r="BJ10">
        <v>1</v>
      </c>
      <c r="BK10" t="s">
        <v>247</v>
      </c>
      <c r="BL10" t="s">
        <v>178</v>
      </c>
      <c r="BM10">
        <v>0.8196</v>
      </c>
      <c r="BN10" t="s">
        <v>67</v>
      </c>
      <c r="BO10" t="s">
        <v>183</v>
      </c>
      <c r="BP10">
        <v>1682.7829999999999</v>
      </c>
    </row>
    <row r="11" spans="1:68" ht="16.5">
      <c r="A11" s="127" t="str">
        <f t="shared" si="18"/>
        <v>삼환운수</v>
      </c>
      <c r="B11" s="128" t="str">
        <f t="shared" si="19"/>
        <v>김선원</v>
      </c>
      <c r="C11" s="129" t="str">
        <f t="shared" si="20"/>
        <v>D</v>
      </c>
      <c r="D11" s="130">
        <f t="shared" si="21"/>
        <v>0.82344827586206892</v>
      </c>
      <c r="E11" s="131">
        <f t="shared" si="22"/>
        <v>6517</v>
      </c>
      <c r="F11" s="132" t="str">
        <f t="shared" si="23"/>
        <v>순환56</v>
      </c>
      <c r="G11" s="133" t="str">
        <f t="shared" si="24"/>
        <v>71바6212</v>
      </c>
      <c r="H11" s="134">
        <f t="shared" si="25"/>
        <v>1</v>
      </c>
      <c r="I11" s="135">
        <f t="shared" si="8"/>
        <v>2017.68</v>
      </c>
      <c r="J11" s="136">
        <f t="shared" si="26"/>
        <v>3.5973583447540133E-2</v>
      </c>
      <c r="K11" s="136">
        <f t="shared" si="27"/>
        <v>0.35923665180231279</v>
      </c>
      <c r="L11" s="136">
        <f t="shared" si="28"/>
        <v>9.7636889893342849E-2</v>
      </c>
      <c r="M11" s="137">
        <f t="shared" si="29"/>
        <v>12.446999999999999</v>
      </c>
      <c r="N11" s="138">
        <f t="shared" si="30"/>
        <v>4.9561873042306012E-2</v>
      </c>
      <c r="O11" s="138">
        <f t="shared" si="31"/>
        <v>7.6820903215574319</v>
      </c>
      <c r="P11" s="233">
        <f t="shared" si="32"/>
        <v>17</v>
      </c>
      <c r="Q11" s="234">
        <f t="shared" si="33"/>
        <v>1</v>
      </c>
      <c r="R11" s="234">
        <f t="shared" si="34"/>
        <v>155</v>
      </c>
      <c r="T11">
        <v>515</v>
      </c>
      <c r="U11">
        <v>6517</v>
      </c>
      <c r="V11" t="s">
        <v>265</v>
      </c>
      <c r="W11">
        <v>2017.68</v>
      </c>
      <c r="X11">
        <v>844.995</v>
      </c>
      <c r="Y11">
        <v>2.3879999999999999</v>
      </c>
      <c r="Z11">
        <v>12.446999999999999</v>
      </c>
      <c r="AA11">
        <v>142.24051399999999</v>
      </c>
      <c r="AB11">
        <v>5.1169010000000004</v>
      </c>
      <c r="AC11">
        <v>51.098005999999998</v>
      </c>
      <c r="AD11" s="1">
        <v>197</v>
      </c>
      <c r="AE11">
        <v>1</v>
      </c>
      <c r="AF11">
        <v>155</v>
      </c>
      <c r="AG11">
        <v>65</v>
      </c>
      <c r="AH11">
        <v>14.184988000000001</v>
      </c>
      <c r="AI11">
        <v>5.0999999999999996</v>
      </c>
      <c r="AJ11">
        <v>0</v>
      </c>
      <c r="AK11">
        <v>17</v>
      </c>
      <c r="AL11">
        <v>1964</v>
      </c>
      <c r="AM11" t="s">
        <v>266</v>
      </c>
      <c r="AN11" t="s">
        <v>492</v>
      </c>
      <c r="AO11">
        <v>2017.68</v>
      </c>
      <c r="AR11" t="s">
        <v>119</v>
      </c>
      <c r="AS11" t="s">
        <v>125</v>
      </c>
      <c r="AT11" t="s">
        <v>250</v>
      </c>
      <c r="AU11" t="s">
        <v>265</v>
      </c>
      <c r="AV11" t="s">
        <v>48</v>
      </c>
      <c r="AW11">
        <v>1</v>
      </c>
      <c r="BB11">
        <v>0.82344827586206892</v>
      </c>
      <c r="BC11" t="s">
        <v>67</v>
      </c>
      <c r="BF11" t="s">
        <v>119</v>
      </c>
      <c r="BG11" t="s">
        <v>125</v>
      </c>
      <c r="BH11" t="s">
        <v>265</v>
      </c>
      <c r="BI11">
        <v>6517</v>
      </c>
      <c r="BJ11">
        <v>1</v>
      </c>
      <c r="BK11" t="s">
        <v>250</v>
      </c>
      <c r="BL11" t="s">
        <v>178</v>
      </c>
      <c r="BM11">
        <v>0.82344827586206892</v>
      </c>
      <c r="BN11" t="s">
        <v>67</v>
      </c>
      <c r="BO11" t="s">
        <v>183</v>
      </c>
      <c r="BP11">
        <v>2017.68</v>
      </c>
    </row>
    <row r="12" spans="1:68" ht="16.5">
      <c r="A12" s="110" t="str">
        <f t="shared" si="18"/>
        <v>삼환운수</v>
      </c>
      <c r="B12" s="111" t="str">
        <f t="shared" si="19"/>
        <v>김선호</v>
      </c>
      <c r="C12" s="112" t="str">
        <f t="shared" si="20"/>
        <v>B</v>
      </c>
      <c r="D12" s="113">
        <f t="shared" si="21"/>
        <v>0.90590033429422379</v>
      </c>
      <c r="E12" s="114">
        <f t="shared" si="22"/>
        <v>4945</v>
      </c>
      <c r="F12" s="115" t="str">
        <f t="shared" si="23"/>
        <v>510</v>
      </c>
      <c r="G12" s="116" t="str">
        <f t="shared" si="24"/>
        <v>71바7111</v>
      </c>
      <c r="H12" s="117">
        <f t="shared" si="25"/>
        <v>4</v>
      </c>
      <c r="I12" s="118">
        <f t="shared" si="8"/>
        <v>2267.9229999999998</v>
      </c>
      <c r="J12" s="119">
        <f t="shared" si="26"/>
        <v>2.3568242717468928E-2</v>
      </c>
      <c r="K12" s="119">
        <f t="shared" si="27"/>
        <v>0.32864485876534921</v>
      </c>
      <c r="L12" s="119">
        <f t="shared" si="28"/>
        <v>9.1272940042497044E-2</v>
      </c>
      <c r="M12" s="120">
        <f t="shared" si="29"/>
        <v>10.954000000000001</v>
      </c>
      <c r="N12" s="121">
        <f t="shared" si="30"/>
        <v>0</v>
      </c>
      <c r="O12" s="121">
        <f t="shared" si="31"/>
        <v>11.023301937499642</v>
      </c>
      <c r="P12" s="235">
        <f t="shared" si="32"/>
        <v>13</v>
      </c>
      <c r="Q12" s="236">
        <f t="shared" si="33"/>
        <v>0</v>
      </c>
      <c r="R12" s="236">
        <f t="shared" si="34"/>
        <v>250</v>
      </c>
      <c r="T12">
        <v>515</v>
      </c>
      <c r="U12">
        <v>4945</v>
      </c>
      <c r="V12" t="s">
        <v>423</v>
      </c>
      <c r="W12">
        <v>2267.9229999999998</v>
      </c>
      <c r="X12">
        <v>897.59900000000005</v>
      </c>
      <c r="Y12">
        <v>2.5270000000000001</v>
      </c>
      <c r="Z12">
        <v>10.954000000000001</v>
      </c>
      <c r="AA12">
        <v>150.43578099999999</v>
      </c>
      <c r="AB12">
        <v>3.5455070000000002</v>
      </c>
      <c r="AC12">
        <v>49.439945999999999</v>
      </c>
      <c r="AD12" s="1">
        <v>207</v>
      </c>
      <c r="AE12">
        <v>0</v>
      </c>
      <c r="AF12">
        <v>250</v>
      </c>
      <c r="AG12">
        <v>72</v>
      </c>
      <c r="AH12">
        <v>15.075688</v>
      </c>
      <c r="AI12">
        <v>139.80000000000001</v>
      </c>
      <c r="AJ12">
        <v>0</v>
      </c>
      <c r="AK12">
        <v>13</v>
      </c>
      <c r="AL12">
        <v>2141</v>
      </c>
      <c r="AM12" t="s">
        <v>424</v>
      </c>
      <c r="AN12" t="s">
        <v>493</v>
      </c>
      <c r="AO12">
        <v>1898.5039999999999</v>
      </c>
      <c r="AR12" t="s">
        <v>119</v>
      </c>
      <c r="AS12" t="s">
        <v>120</v>
      </c>
      <c r="AT12" t="s">
        <v>206</v>
      </c>
      <c r="AU12" t="s">
        <v>423</v>
      </c>
      <c r="AV12" t="s">
        <v>48</v>
      </c>
      <c r="AW12">
        <v>4</v>
      </c>
      <c r="BB12">
        <v>0.90590033429422379</v>
      </c>
      <c r="BC12" t="s">
        <v>68</v>
      </c>
      <c r="BF12" t="s">
        <v>119</v>
      </c>
      <c r="BG12" t="s">
        <v>120</v>
      </c>
      <c r="BH12" t="s">
        <v>423</v>
      </c>
      <c r="BI12">
        <v>4945</v>
      </c>
      <c r="BJ12">
        <v>4</v>
      </c>
      <c r="BK12" t="s">
        <v>206</v>
      </c>
      <c r="BL12" t="s">
        <v>202</v>
      </c>
      <c r="BM12">
        <v>0.90590033429422379</v>
      </c>
      <c r="BN12" t="s">
        <v>68</v>
      </c>
      <c r="BO12" t="s">
        <v>179</v>
      </c>
      <c r="BP12">
        <v>2267.9229999999998</v>
      </c>
    </row>
    <row r="13" spans="1:68" ht="16.5">
      <c r="A13" s="127" t="str">
        <f t="shared" si="18"/>
        <v>삼환운수</v>
      </c>
      <c r="B13" s="128" t="str">
        <f t="shared" si="19"/>
        <v>김성오</v>
      </c>
      <c r="C13" s="129" t="str">
        <f t="shared" si="20"/>
        <v>F</v>
      </c>
      <c r="D13" s="130">
        <f t="shared" si="21"/>
        <v>0.66801491754095366</v>
      </c>
      <c r="E13" s="131">
        <f t="shared" si="22"/>
        <v>2003</v>
      </c>
      <c r="F13" s="132" t="str">
        <f t="shared" si="23"/>
        <v>532</v>
      </c>
      <c r="G13" s="133" t="str">
        <f t="shared" si="24"/>
        <v>71바6201</v>
      </c>
      <c r="H13" s="134">
        <f t="shared" si="25"/>
        <v>2</v>
      </c>
      <c r="I13" s="135">
        <f t="shared" si="8"/>
        <v>2045.1769999999999</v>
      </c>
      <c r="J13" s="136">
        <f t="shared" si="26"/>
        <v>1.4901180423282503E-2</v>
      </c>
      <c r="K13" s="136">
        <f t="shared" si="27"/>
        <v>0.3827323591870429</v>
      </c>
      <c r="L13" s="136">
        <f t="shared" si="28"/>
        <v>0.20096060145405509</v>
      </c>
      <c r="M13" s="137">
        <f t="shared" si="29"/>
        <v>22.725999999999999</v>
      </c>
      <c r="N13" s="138">
        <f t="shared" si="30"/>
        <v>9.7791046936279852E-2</v>
      </c>
      <c r="O13" s="138">
        <f t="shared" si="31"/>
        <v>6.8942688090077295</v>
      </c>
      <c r="P13" s="233">
        <f t="shared" si="32"/>
        <v>51</v>
      </c>
      <c r="Q13" s="234">
        <f t="shared" si="33"/>
        <v>2</v>
      </c>
      <c r="R13" s="234">
        <f t="shared" si="34"/>
        <v>141</v>
      </c>
      <c r="T13">
        <v>515</v>
      </c>
      <c r="U13">
        <v>2003</v>
      </c>
      <c r="V13" t="s">
        <v>267</v>
      </c>
      <c r="W13">
        <v>2045.1769999999999</v>
      </c>
      <c r="X13">
        <v>937.77700000000004</v>
      </c>
      <c r="Y13">
        <v>2.181</v>
      </c>
      <c r="Z13">
        <v>22.725999999999999</v>
      </c>
      <c r="AA13">
        <v>162.02857299999999</v>
      </c>
      <c r="AB13">
        <v>2.4144169999999998</v>
      </c>
      <c r="AC13">
        <v>62.013578000000003</v>
      </c>
      <c r="AD13" s="1">
        <v>411</v>
      </c>
      <c r="AE13">
        <v>2</v>
      </c>
      <c r="AF13">
        <v>141</v>
      </c>
      <c r="AG13">
        <v>70</v>
      </c>
      <c r="AH13">
        <v>12.622323</v>
      </c>
      <c r="AI13">
        <v>15.8</v>
      </c>
      <c r="AJ13">
        <v>0</v>
      </c>
      <c r="AK13">
        <v>51</v>
      </c>
      <c r="AL13">
        <v>5274</v>
      </c>
      <c r="AM13" t="s">
        <v>268</v>
      </c>
      <c r="AN13" t="s">
        <v>494</v>
      </c>
      <c r="AO13">
        <v>1959.4369999999999</v>
      </c>
      <c r="AR13" t="s">
        <v>119</v>
      </c>
      <c r="AS13" t="s">
        <v>121</v>
      </c>
      <c r="AT13" t="s">
        <v>209</v>
      </c>
      <c r="AU13" t="s">
        <v>267</v>
      </c>
      <c r="AV13" t="s">
        <v>203</v>
      </c>
      <c r="AW13">
        <v>2</v>
      </c>
      <c r="BB13">
        <v>0.66801491754095366</v>
      </c>
      <c r="BC13" t="s">
        <v>70</v>
      </c>
      <c r="BF13" t="s">
        <v>119</v>
      </c>
      <c r="BG13" t="s">
        <v>121</v>
      </c>
      <c r="BH13" t="s">
        <v>267</v>
      </c>
      <c r="BI13">
        <v>2003</v>
      </c>
      <c r="BJ13">
        <v>2</v>
      </c>
      <c r="BK13" t="s">
        <v>209</v>
      </c>
      <c r="BL13" t="s">
        <v>217</v>
      </c>
      <c r="BM13">
        <v>0.66801491754095366</v>
      </c>
      <c r="BN13" t="s">
        <v>70</v>
      </c>
      <c r="BO13" t="s">
        <v>192</v>
      </c>
      <c r="BP13">
        <v>2045.1769999999999</v>
      </c>
    </row>
    <row r="14" spans="1:68" ht="16.5">
      <c r="A14" s="110" t="str">
        <f t="shared" si="18"/>
        <v>삼환운수</v>
      </c>
      <c r="B14" s="111" t="str">
        <f t="shared" si="19"/>
        <v>김송환</v>
      </c>
      <c r="C14" s="112" t="str">
        <f t="shared" si="20"/>
        <v>D</v>
      </c>
      <c r="D14" s="113">
        <f t="shared" si="21"/>
        <v>0.81405405405405407</v>
      </c>
      <c r="E14" s="114">
        <f t="shared" si="22"/>
        <v>1182</v>
      </c>
      <c r="F14" s="115" t="str">
        <f t="shared" si="23"/>
        <v>510</v>
      </c>
      <c r="G14" s="116" t="str">
        <f t="shared" si="24"/>
        <v>71바7116</v>
      </c>
      <c r="H14" s="117">
        <f t="shared" si="25"/>
        <v>1</v>
      </c>
      <c r="I14" s="118">
        <f t="shared" si="8"/>
        <v>1218.98</v>
      </c>
      <c r="J14" s="119">
        <f t="shared" si="26"/>
        <v>2.230091047496215E-2</v>
      </c>
      <c r="K14" s="119">
        <f t="shared" si="27"/>
        <v>0.38151364802821386</v>
      </c>
      <c r="L14" s="119">
        <f t="shared" si="28"/>
        <v>0.23134095719371933</v>
      </c>
      <c r="M14" s="120">
        <f t="shared" si="29"/>
        <v>16.471</v>
      </c>
      <c r="N14" s="121">
        <f t="shared" si="30"/>
        <v>0</v>
      </c>
      <c r="O14" s="121">
        <f t="shared" si="31"/>
        <v>5.9065776304779405</v>
      </c>
      <c r="P14" s="235">
        <f t="shared" si="32"/>
        <v>33</v>
      </c>
      <c r="Q14" s="236">
        <f t="shared" si="33"/>
        <v>0</v>
      </c>
      <c r="R14" s="236">
        <f t="shared" si="34"/>
        <v>72</v>
      </c>
      <c r="T14">
        <v>515</v>
      </c>
      <c r="U14">
        <v>1182</v>
      </c>
      <c r="V14" t="s">
        <v>269</v>
      </c>
      <c r="W14">
        <v>1218.98</v>
      </c>
      <c r="X14">
        <v>404.767</v>
      </c>
      <c r="Y14">
        <v>3.012</v>
      </c>
      <c r="Z14">
        <v>16.471</v>
      </c>
      <c r="AA14">
        <v>88.498315000000005</v>
      </c>
      <c r="AB14">
        <v>1.9735929999999999</v>
      </c>
      <c r="AC14">
        <v>33.763314999999999</v>
      </c>
      <c r="AD14" s="1">
        <v>282</v>
      </c>
      <c r="AE14">
        <v>0</v>
      </c>
      <c r="AF14">
        <v>72</v>
      </c>
      <c r="AG14">
        <v>66</v>
      </c>
      <c r="AH14">
        <v>13.774046999999999</v>
      </c>
      <c r="AI14">
        <v>8.1</v>
      </c>
      <c r="AJ14">
        <v>0</v>
      </c>
      <c r="AK14">
        <v>33</v>
      </c>
      <c r="AL14">
        <v>6300</v>
      </c>
      <c r="AM14" t="s">
        <v>270</v>
      </c>
      <c r="AN14" t="s">
        <v>495</v>
      </c>
      <c r="AO14">
        <v>1218.98</v>
      </c>
      <c r="AR14" t="s">
        <v>119</v>
      </c>
      <c r="AS14" t="s">
        <v>120</v>
      </c>
      <c r="AT14" t="s">
        <v>207</v>
      </c>
      <c r="AU14" t="s">
        <v>269</v>
      </c>
      <c r="AV14" t="s">
        <v>203</v>
      </c>
      <c r="AW14">
        <v>1</v>
      </c>
      <c r="BB14">
        <v>0.81405405405405407</v>
      </c>
      <c r="BC14" t="s">
        <v>67</v>
      </c>
      <c r="BF14" t="s">
        <v>119</v>
      </c>
      <c r="BG14" t="s">
        <v>120</v>
      </c>
      <c r="BH14" t="s">
        <v>269</v>
      </c>
      <c r="BI14">
        <v>1182</v>
      </c>
      <c r="BJ14">
        <v>1</v>
      </c>
      <c r="BK14" t="s">
        <v>207</v>
      </c>
      <c r="BL14" t="s">
        <v>178</v>
      </c>
      <c r="BM14">
        <v>0.81405405405405407</v>
      </c>
      <c r="BN14" t="s">
        <v>67</v>
      </c>
      <c r="BO14" t="s">
        <v>183</v>
      </c>
      <c r="BP14">
        <v>1218.98</v>
      </c>
    </row>
    <row r="15" spans="1:68" ht="16.5">
      <c r="A15" s="127" t="str">
        <f t="shared" si="18"/>
        <v>삼환운수</v>
      </c>
      <c r="B15" s="128" t="str">
        <f t="shared" si="19"/>
        <v>김영선</v>
      </c>
      <c r="C15" s="129" t="str">
        <f t="shared" si="20"/>
        <v>A</v>
      </c>
      <c r="D15" s="130">
        <f t="shared" si="21"/>
        <v>0.97461538461538455</v>
      </c>
      <c r="E15" s="131">
        <f t="shared" si="22"/>
        <v>4530</v>
      </c>
      <c r="F15" s="132" t="str">
        <f t="shared" si="23"/>
        <v>532</v>
      </c>
      <c r="G15" s="133" t="str">
        <f t="shared" si="24"/>
        <v>71바6202</v>
      </c>
      <c r="H15" s="134">
        <f t="shared" si="25"/>
        <v>1</v>
      </c>
      <c r="I15" s="135">
        <f t="shared" si="8"/>
        <v>943.53099999999995</v>
      </c>
      <c r="J15" s="136">
        <f t="shared" si="26"/>
        <v>8.9545167207251609E-5</v>
      </c>
      <c r="K15" s="136">
        <f t="shared" si="27"/>
        <v>0.32745158338717889</v>
      </c>
      <c r="L15" s="136">
        <f t="shared" si="28"/>
        <v>8.478788720243427E-2</v>
      </c>
      <c r="M15" s="137">
        <f t="shared" si="29"/>
        <v>9.3239999999999998</v>
      </c>
      <c r="N15" s="138">
        <f t="shared" si="30"/>
        <v>0</v>
      </c>
      <c r="O15" s="138">
        <f t="shared" si="31"/>
        <v>1.271818308036514</v>
      </c>
      <c r="P15" s="233">
        <f t="shared" si="32"/>
        <v>13</v>
      </c>
      <c r="Q15" s="234">
        <f t="shared" si="33"/>
        <v>0</v>
      </c>
      <c r="R15" s="234">
        <f t="shared" si="34"/>
        <v>12</v>
      </c>
      <c r="T15">
        <v>515</v>
      </c>
      <c r="U15">
        <v>4530</v>
      </c>
      <c r="V15" t="s">
        <v>449</v>
      </c>
      <c r="W15">
        <v>943.53099999999995</v>
      </c>
      <c r="X15">
        <v>372.38099999999997</v>
      </c>
      <c r="Y15">
        <v>2.5339999999999998</v>
      </c>
      <c r="Z15">
        <v>9.3239999999999998</v>
      </c>
      <c r="AA15">
        <v>65.129142999999999</v>
      </c>
      <c r="AB15">
        <v>5.8320000000000004E-3</v>
      </c>
      <c r="AC15">
        <v>21.326640999999999</v>
      </c>
      <c r="AD15" s="1">
        <v>80</v>
      </c>
      <c r="AE15">
        <v>0</v>
      </c>
      <c r="AF15">
        <v>12</v>
      </c>
      <c r="AG15">
        <v>58</v>
      </c>
      <c r="AH15">
        <v>14.487078</v>
      </c>
      <c r="AI15">
        <v>0</v>
      </c>
      <c r="AJ15">
        <v>0</v>
      </c>
      <c r="AK15">
        <v>13</v>
      </c>
      <c r="AL15">
        <v>989</v>
      </c>
      <c r="AM15" t="s">
        <v>450</v>
      </c>
      <c r="AN15" t="s">
        <v>496</v>
      </c>
      <c r="AO15">
        <v>943.53099999999995</v>
      </c>
      <c r="AR15" t="s">
        <v>119</v>
      </c>
      <c r="AS15" t="s">
        <v>121</v>
      </c>
      <c r="AT15" t="s">
        <v>211</v>
      </c>
      <c r="AU15" t="s">
        <v>449</v>
      </c>
      <c r="AV15" t="s">
        <v>48</v>
      </c>
      <c r="AW15">
        <v>1</v>
      </c>
      <c r="BB15">
        <v>0.97461538461538455</v>
      </c>
      <c r="BC15" t="s">
        <v>66</v>
      </c>
      <c r="BF15" t="s">
        <v>119</v>
      </c>
      <c r="BG15" t="s">
        <v>121</v>
      </c>
      <c r="BH15" t="s">
        <v>449</v>
      </c>
      <c r="BI15">
        <v>4530</v>
      </c>
      <c r="BJ15">
        <v>1</v>
      </c>
      <c r="BK15" t="s">
        <v>211</v>
      </c>
      <c r="BL15" t="s">
        <v>178</v>
      </c>
      <c r="BM15">
        <v>0.97461538461538455</v>
      </c>
      <c r="BN15" t="s">
        <v>66</v>
      </c>
      <c r="BO15" t="s">
        <v>182</v>
      </c>
      <c r="BP15">
        <v>943.53099999999995</v>
      </c>
    </row>
    <row r="16" spans="1:68" ht="16.5">
      <c r="A16" s="110" t="str">
        <f t="shared" si="18"/>
        <v>삼환운수</v>
      </c>
      <c r="B16" s="111" t="str">
        <f t="shared" si="19"/>
        <v>김영수</v>
      </c>
      <c r="C16" s="112" t="str">
        <f t="shared" si="20"/>
        <v>C</v>
      </c>
      <c r="D16" s="113">
        <f t="shared" si="21"/>
        <v>0.89250000000000007</v>
      </c>
      <c r="E16" s="114">
        <f t="shared" si="22"/>
        <v>6670</v>
      </c>
      <c r="F16" s="115" t="str">
        <f t="shared" si="23"/>
        <v>532</v>
      </c>
      <c r="G16" s="116" t="str">
        <f t="shared" si="24"/>
        <v>71바6219</v>
      </c>
      <c r="H16" s="117">
        <f t="shared" si="25"/>
        <v>1</v>
      </c>
      <c r="I16" s="118">
        <f t="shared" si="8"/>
        <v>1788.91</v>
      </c>
      <c r="J16" s="119">
        <f t="shared" si="26"/>
        <v>1.2655785997869424E-2</v>
      </c>
      <c r="K16" s="119">
        <f t="shared" si="27"/>
        <v>0.34162145197302973</v>
      </c>
      <c r="L16" s="119">
        <f t="shared" si="28"/>
        <v>0.22527684455897726</v>
      </c>
      <c r="M16" s="120">
        <f t="shared" si="29"/>
        <v>8.3699999999999992</v>
      </c>
      <c r="N16" s="121">
        <f t="shared" si="30"/>
        <v>0.11179992285805322</v>
      </c>
      <c r="O16" s="121">
        <f t="shared" si="31"/>
        <v>1.1738991900095588</v>
      </c>
      <c r="P16" s="235">
        <f t="shared" si="32"/>
        <v>9</v>
      </c>
      <c r="Q16" s="236">
        <f t="shared" si="33"/>
        <v>2</v>
      </c>
      <c r="R16" s="236">
        <f t="shared" si="34"/>
        <v>21</v>
      </c>
      <c r="T16">
        <v>515</v>
      </c>
      <c r="U16">
        <v>6670</v>
      </c>
      <c r="V16" t="s">
        <v>271</v>
      </c>
      <c r="W16">
        <v>1788.91</v>
      </c>
      <c r="X16">
        <v>715.96100000000001</v>
      </c>
      <c r="Y16">
        <v>2.4990000000000001</v>
      </c>
      <c r="Z16">
        <v>8.3699999999999992</v>
      </c>
      <c r="AA16">
        <v>129.84551099999999</v>
      </c>
      <c r="AB16">
        <v>1.643297</v>
      </c>
      <c r="AC16">
        <v>44.358012000000002</v>
      </c>
      <c r="AD16" s="1">
        <v>403</v>
      </c>
      <c r="AE16">
        <v>2</v>
      </c>
      <c r="AF16">
        <v>21</v>
      </c>
      <c r="AG16">
        <v>52</v>
      </c>
      <c r="AH16">
        <v>13.777218</v>
      </c>
      <c r="AI16">
        <v>0</v>
      </c>
      <c r="AJ16">
        <v>0</v>
      </c>
      <c r="AK16">
        <v>9</v>
      </c>
      <c r="AL16">
        <v>432</v>
      </c>
      <c r="AM16" t="s">
        <v>272</v>
      </c>
      <c r="AN16" t="s">
        <v>497</v>
      </c>
      <c r="AO16">
        <v>1788.91</v>
      </c>
      <c r="AR16" t="s">
        <v>119</v>
      </c>
      <c r="AS16" t="s">
        <v>121</v>
      </c>
      <c r="AT16" t="s">
        <v>225</v>
      </c>
      <c r="AU16" t="s">
        <v>271</v>
      </c>
      <c r="AV16" t="s">
        <v>48</v>
      </c>
      <c r="AW16">
        <v>1</v>
      </c>
      <c r="BB16">
        <v>0.89250000000000007</v>
      </c>
      <c r="BC16" t="s">
        <v>69</v>
      </c>
      <c r="BF16" t="s">
        <v>119</v>
      </c>
      <c r="BG16" t="s">
        <v>121</v>
      </c>
      <c r="BH16" t="s">
        <v>271</v>
      </c>
      <c r="BI16">
        <v>6670</v>
      </c>
      <c r="BJ16">
        <v>1</v>
      </c>
      <c r="BK16" t="s">
        <v>225</v>
      </c>
      <c r="BL16" t="s">
        <v>178</v>
      </c>
      <c r="BM16">
        <v>0.89250000000000007</v>
      </c>
      <c r="BN16" t="s">
        <v>69</v>
      </c>
      <c r="BO16" t="s">
        <v>181</v>
      </c>
      <c r="BP16">
        <v>1788.91</v>
      </c>
    </row>
    <row r="17" spans="1:68" ht="16.5">
      <c r="A17" s="127" t="str">
        <f t="shared" si="18"/>
        <v>삼환운수</v>
      </c>
      <c r="B17" s="128" t="str">
        <f t="shared" si="19"/>
        <v>김영호</v>
      </c>
      <c r="C17" s="129" t="str">
        <f t="shared" si="20"/>
        <v>D</v>
      </c>
      <c r="D17" s="130">
        <f t="shared" si="21"/>
        <v>0.82120485522564279</v>
      </c>
      <c r="E17" s="131">
        <f t="shared" si="22"/>
        <v>1078</v>
      </c>
      <c r="F17" s="132" t="str">
        <f t="shared" si="23"/>
        <v>567</v>
      </c>
      <c r="G17" s="133" t="str">
        <f t="shared" si="24"/>
        <v>72바1516</v>
      </c>
      <c r="H17" s="134">
        <f t="shared" si="25"/>
        <v>10</v>
      </c>
      <c r="I17" s="135">
        <f t="shared" si="8"/>
        <v>1837.3879999999999</v>
      </c>
      <c r="J17" s="136">
        <f t="shared" si="26"/>
        <v>1.3255254621632479E-2</v>
      </c>
      <c r="K17" s="136">
        <f t="shared" si="27"/>
        <v>0.35371639206419109</v>
      </c>
      <c r="L17" s="136">
        <f t="shared" si="28"/>
        <v>0.15892125125449824</v>
      </c>
      <c r="M17" s="137">
        <f t="shared" si="29"/>
        <v>9.0239999999999991</v>
      </c>
      <c r="N17" s="138">
        <f t="shared" si="30"/>
        <v>0.10885017209212208</v>
      </c>
      <c r="O17" s="138">
        <f t="shared" si="31"/>
        <v>1.6871776674278922</v>
      </c>
      <c r="P17" s="233">
        <f t="shared" si="32"/>
        <v>3</v>
      </c>
      <c r="Q17" s="234">
        <f t="shared" si="33"/>
        <v>2</v>
      </c>
      <c r="R17" s="234">
        <f t="shared" si="34"/>
        <v>31</v>
      </c>
      <c r="T17">
        <v>515</v>
      </c>
      <c r="U17">
        <v>1078</v>
      </c>
      <c r="V17" t="s">
        <v>273</v>
      </c>
      <c r="W17">
        <v>1837.3879999999999</v>
      </c>
      <c r="X17">
        <v>897.91399999999999</v>
      </c>
      <c r="Y17">
        <v>2.0459999999999998</v>
      </c>
      <c r="Z17">
        <v>9.0239999999999991</v>
      </c>
      <c r="AA17">
        <v>149.26322099999999</v>
      </c>
      <c r="AB17">
        <v>1.9785219999999999</v>
      </c>
      <c r="AC17">
        <v>52.796847999999997</v>
      </c>
      <c r="AD17" s="1">
        <v>292</v>
      </c>
      <c r="AE17">
        <v>2</v>
      </c>
      <c r="AF17">
        <v>31</v>
      </c>
      <c r="AG17">
        <v>60</v>
      </c>
      <c r="AH17">
        <v>12.309716</v>
      </c>
      <c r="AI17">
        <v>0</v>
      </c>
      <c r="AJ17">
        <v>0</v>
      </c>
      <c r="AK17">
        <v>3</v>
      </c>
      <c r="AL17">
        <v>127</v>
      </c>
      <c r="AM17" t="s">
        <v>274</v>
      </c>
      <c r="AN17" t="s">
        <v>498</v>
      </c>
      <c r="AO17">
        <v>440.29199999999997</v>
      </c>
      <c r="AR17" t="s">
        <v>119</v>
      </c>
      <c r="AS17" t="s">
        <v>124</v>
      </c>
      <c r="AT17" t="s">
        <v>247</v>
      </c>
      <c r="AU17" t="s">
        <v>273</v>
      </c>
      <c r="AV17" t="s">
        <v>243</v>
      </c>
      <c r="AW17">
        <v>10</v>
      </c>
      <c r="BB17">
        <v>0.82120485522564279</v>
      </c>
      <c r="BC17" t="s">
        <v>67</v>
      </c>
      <c r="BF17" t="s">
        <v>119</v>
      </c>
      <c r="BG17" t="s">
        <v>124</v>
      </c>
      <c r="BH17" t="s">
        <v>273</v>
      </c>
      <c r="BI17">
        <v>1078</v>
      </c>
      <c r="BJ17">
        <v>10</v>
      </c>
      <c r="BK17" t="s">
        <v>247</v>
      </c>
      <c r="BL17" t="s">
        <v>244</v>
      </c>
      <c r="BM17">
        <v>0.82120485522564279</v>
      </c>
      <c r="BN17" t="s">
        <v>67</v>
      </c>
      <c r="BO17" t="s">
        <v>183</v>
      </c>
      <c r="BP17">
        <v>1837.3880000000001</v>
      </c>
    </row>
    <row r="18" spans="1:68" ht="16.5">
      <c r="A18" s="110" t="str">
        <f t="shared" si="18"/>
        <v>삼환운수</v>
      </c>
      <c r="B18" s="111" t="str">
        <f t="shared" si="19"/>
        <v>김욱배</v>
      </c>
      <c r="C18" s="112" t="str">
        <f t="shared" si="20"/>
        <v>D</v>
      </c>
      <c r="D18" s="113">
        <f t="shared" si="21"/>
        <v>0.84764923604270281</v>
      </c>
      <c r="E18" s="114">
        <f t="shared" si="22"/>
        <v>4215</v>
      </c>
      <c r="F18" s="115" t="str">
        <f t="shared" si="23"/>
        <v>567</v>
      </c>
      <c r="G18" s="116" t="str">
        <f t="shared" si="24"/>
        <v>72바1516</v>
      </c>
      <c r="H18" s="117">
        <f t="shared" si="25"/>
        <v>3</v>
      </c>
      <c r="I18" s="118">
        <f t="shared" si="8"/>
        <v>1872.9449999999999</v>
      </c>
      <c r="J18" s="119">
        <f t="shared" si="26"/>
        <v>2.5589243963741733E-2</v>
      </c>
      <c r="K18" s="119">
        <f t="shared" si="27"/>
        <v>0.3712429138271644</v>
      </c>
      <c r="L18" s="119">
        <f t="shared" si="28"/>
        <v>0.13988664910074775</v>
      </c>
      <c r="M18" s="120">
        <f t="shared" si="29"/>
        <v>7.1130000000000004</v>
      </c>
      <c r="N18" s="121">
        <f t="shared" si="30"/>
        <v>0.21356740320724849</v>
      </c>
      <c r="O18" s="121">
        <f t="shared" si="31"/>
        <v>1.9221066288652364</v>
      </c>
      <c r="P18" s="235">
        <f t="shared" si="32"/>
        <v>1</v>
      </c>
      <c r="Q18" s="236">
        <f t="shared" si="33"/>
        <v>4</v>
      </c>
      <c r="R18" s="236">
        <f t="shared" si="34"/>
        <v>36</v>
      </c>
      <c r="T18">
        <v>515</v>
      </c>
      <c r="U18">
        <v>4215</v>
      </c>
      <c r="V18" t="s">
        <v>275</v>
      </c>
      <c r="W18">
        <v>1872.9449999999999</v>
      </c>
      <c r="X18">
        <v>884.24099999999999</v>
      </c>
      <c r="Y18">
        <v>2.1179999999999999</v>
      </c>
      <c r="Z18">
        <v>7.1130000000000004</v>
      </c>
      <c r="AA18">
        <v>145.238484</v>
      </c>
      <c r="AB18">
        <v>3.7165430000000002</v>
      </c>
      <c r="AC18">
        <v>53.918757999999997</v>
      </c>
      <c r="AD18" s="1">
        <v>262</v>
      </c>
      <c r="AE18">
        <v>4</v>
      </c>
      <c r="AF18">
        <v>36</v>
      </c>
      <c r="AG18">
        <v>61</v>
      </c>
      <c r="AH18">
        <v>12.895652</v>
      </c>
      <c r="AI18">
        <v>0</v>
      </c>
      <c r="AJ18">
        <v>0</v>
      </c>
      <c r="AK18">
        <v>1</v>
      </c>
      <c r="AL18">
        <v>69</v>
      </c>
      <c r="AM18" t="s">
        <v>276</v>
      </c>
      <c r="AN18" t="s">
        <v>499</v>
      </c>
      <c r="AO18">
        <v>1567.7739999999999</v>
      </c>
      <c r="AR18" t="s">
        <v>119</v>
      </c>
      <c r="AS18" t="s">
        <v>124</v>
      </c>
      <c r="AT18" t="s">
        <v>247</v>
      </c>
      <c r="AU18" t="s">
        <v>275</v>
      </c>
      <c r="AV18" t="s">
        <v>243</v>
      </c>
      <c r="AW18">
        <v>3</v>
      </c>
      <c r="BB18">
        <v>0.84764923604270281</v>
      </c>
      <c r="BC18" t="s">
        <v>67</v>
      </c>
      <c r="BF18" t="s">
        <v>119</v>
      </c>
      <c r="BG18" t="s">
        <v>124</v>
      </c>
      <c r="BH18" t="s">
        <v>275</v>
      </c>
      <c r="BI18">
        <v>4215</v>
      </c>
      <c r="BJ18">
        <v>3</v>
      </c>
      <c r="BK18" t="s">
        <v>247</v>
      </c>
      <c r="BL18" t="s">
        <v>246</v>
      </c>
      <c r="BM18">
        <v>0.84764923604270281</v>
      </c>
      <c r="BN18" t="s">
        <v>67</v>
      </c>
      <c r="BO18" t="s">
        <v>183</v>
      </c>
      <c r="BP18">
        <v>1872.9449999999999</v>
      </c>
    </row>
    <row r="19" spans="1:68" ht="16.5">
      <c r="A19" s="127" t="str">
        <f t="shared" si="18"/>
        <v>삼환운수</v>
      </c>
      <c r="B19" s="128" t="str">
        <f t="shared" si="19"/>
        <v>김은숙</v>
      </c>
      <c r="C19" s="129" t="str">
        <f t="shared" si="20"/>
        <v>C</v>
      </c>
      <c r="D19" s="130">
        <f t="shared" si="21"/>
        <v>0.85404055434696291</v>
      </c>
      <c r="E19" s="131">
        <f t="shared" si="22"/>
        <v>4499</v>
      </c>
      <c r="F19" s="132" t="str">
        <f t="shared" si="23"/>
        <v>567</v>
      </c>
      <c r="G19" s="133" t="str">
        <f t="shared" si="24"/>
        <v>72바1519</v>
      </c>
      <c r="H19" s="134">
        <f t="shared" si="25"/>
        <v>2</v>
      </c>
      <c r="I19" s="135">
        <f t="shared" si="8"/>
        <v>1782.885</v>
      </c>
      <c r="J19" s="136">
        <f t="shared" si="26"/>
        <v>2.2857171174823145E-2</v>
      </c>
      <c r="K19" s="136">
        <f t="shared" si="27"/>
        <v>0.35915928416513521</v>
      </c>
      <c r="L19" s="136">
        <f t="shared" si="28"/>
        <v>7.2915527361551644E-2</v>
      </c>
      <c r="M19" s="137">
        <f t="shared" si="29"/>
        <v>6.6680000000000001</v>
      </c>
      <c r="N19" s="138">
        <f t="shared" si="30"/>
        <v>0</v>
      </c>
      <c r="O19" s="138">
        <f t="shared" si="31"/>
        <v>1.7387548832370008</v>
      </c>
      <c r="P19" s="233">
        <f t="shared" si="32"/>
        <v>3</v>
      </c>
      <c r="Q19" s="234">
        <f t="shared" si="33"/>
        <v>0</v>
      </c>
      <c r="R19" s="234">
        <f t="shared" si="34"/>
        <v>31</v>
      </c>
      <c r="T19">
        <v>515</v>
      </c>
      <c r="U19">
        <v>4499</v>
      </c>
      <c r="V19" t="s">
        <v>277</v>
      </c>
      <c r="W19">
        <v>1782.885</v>
      </c>
      <c r="X19">
        <v>841.47</v>
      </c>
      <c r="Y19">
        <v>2.1190000000000002</v>
      </c>
      <c r="Z19">
        <v>6.6680000000000001</v>
      </c>
      <c r="AA19">
        <v>129.348771</v>
      </c>
      <c r="AB19">
        <v>2.956547</v>
      </c>
      <c r="AC19">
        <v>46.456811999999999</v>
      </c>
      <c r="AD19" s="1">
        <v>130</v>
      </c>
      <c r="AE19">
        <v>0</v>
      </c>
      <c r="AF19">
        <v>31</v>
      </c>
      <c r="AG19">
        <v>68</v>
      </c>
      <c r="AH19">
        <v>13.783548</v>
      </c>
      <c r="AI19">
        <v>4.4000000000000004</v>
      </c>
      <c r="AJ19">
        <v>0</v>
      </c>
      <c r="AK19">
        <v>3</v>
      </c>
      <c r="AL19">
        <v>905</v>
      </c>
      <c r="AM19" t="s">
        <v>278</v>
      </c>
      <c r="AN19" t="s">
        <v>500</v>
      </c>
      <c r="AO19">
        <v>1428.5989999999999</v>
      </c>
      <c r="AR19" t="s">
        <v>119</v>
      </c>
      <c r="AS19" t="s">
        <v>124</v>
      </c>
      <c r="AT19" t="s">
        <v>248</v>
      </c>
      <c r="AU19" t="s">
        <v>277</v>
      </c>
      <c r="AV19" t="s">
        <v>243</v>
      </c>
      <c r="AW19">
        <v>2</v>
      </c>
      <c r="BB19">
        <v>0.85404055434696291</v>
      </c>
      <c r="BC19" t="s">
        <v>69</v>
      </c>
      <c r="BF19" t="s">
        <v>119</v>
      </c>
      <c r="BG19" t="s">
        <v>124</v>
      </c>
      <c r="BH19" t="s">
        <v>277</v>
      </c>
      <c r="BI19">
        <v>4499</v>
      </c>
      <c r="BJ19">
        <v>2</v>
      </c>
      <c r="BK19" t="s">
        <v>248</v>
      </c>
      <c r="BL19" t="s">
        <v>245</v>
      </c>
      <c r="BM19">
        <v>0.85404055434696291</v>
      </c>
      <c r="BN19" t="s">
        <v>69</v>
      </c>
      <c r="BO19" t="s">
        <v>181</v>
      </c>
      <c r="BP19">
        <v>1775.711</v>
      </c>
    </row>
    <row r="20" spans="1:68" ht="16.5">
      <c r="A20" s="110" t="str">
        <f t="shared" si="18"/>
        <v>삼환운수</v>
      </c>
      <c r="B20" s="111" t="str">
        <f t="shared" si="19"/>
        <v>김인권</v>
      </c>
      <c r="C20" s="112" t="str">
        <f t="shared" si="20"/>
        <v>F</v>
      </c>
      <c r="D20" s="113">
        <f t="shared" si="21"/>
        <v>0.77423076923076917</v>
      </c>
      <c r="E20" s="114">
        <f t="shared" si="22"/>
        <v>3107</v>
      </c>
      <c r="F20" s="115" t="str">
        <f t="shared" si="23"/>
        <v>532</v>
      </c>
      <c r="G20" s="116" t="str">
        <f t="shared" si="24"/>
        <v>71바6207</v>
      </c>
      <c r="H20" s="117">
        <f t="shared" si="25"/>
        <v>1</v>
      </c>
      <c r="I20" s="118">
        <f t="shared" si="8"/>
        <v>2041.0250000000001</v>
      </c>
      <c r="J20" s="119">
        <f t="shared" si="26"/>
        <v>2.2243841176463639E-2</v>
      </c>
      <c r="K20" s="119">
        <f t="shared" si="27"/>
        <v>0.34741331060678565</v>
      </c>
      <c r="L20" s="119">
        <f t="shared" si="28"/>
        <v>0.24693475092171824</v>
      </c>
      <c r="M20" s="120">
        <f t="shared" si="29"/>
        <v>12.308</v>
      </c>
      <c r="N20" s="121">
        <f t="shared" si="30"/>
        <v>0</v>
      </c>
      <c r="O20" s="121">
        <f t="shared" si="31"/>
        <v>1.4698497078673705</v>
      </c>
      <c r="P20" s="235">
        <f t="shared" si="32"/>
        <v>11</v>
      </c>
      <c r="Q20" s="236">
        <f t="shared" si="33"/>
        <v>0</v>
      </c>
      <c r="R20" s="236">
        <f t="shared" si="34"/>
        <v>30</v>
      </c>
      <c r="T20">
        <v>515</v>
      </c>
      <c r="U20">
        <v>3107</v>
      </c>
      <c r="V20" t="s">
        <v>279</v>
      </c>
      <c r="W20">
        <v>2041.0250000000001</v>
      </c>
      <c r="X20">
        <v>1013.99</v>
      </c>
      <c r="Y20">
        <v>2.0129999999999999</v>
      </c>
      <c r="Z20">
        <v>12.308</v>
      </c>
      <c r="AA20">
        <v>162.502464</v>
      </c>
      <c r="AB20">
        <v>3.6146790000000002</v>
      </c>
      <c r="AC20">
        <v>56.455519000000002</v>
      </c>
      <c r="AD20" s="1">
        <v>504</v>
      </c>
      <c r="AE20">
        <v>0</v>
      </c>
      <c r="AF20">
        <v>30</v>
      </c>
      <c r="AG20">
        <v>63</v>
      </c>
      <c r="AH20">
        <v>12.559963</v>
      </c>
      <c r="AI20">
        <v>0</v>
      </c>
      <c r="AJ20">
        <v>0</v>
      </c>
      <c r="AK20">
        <v>11</v>
      </c>
      <c r="AL20">
        <v>2555</v>
      </c>
      <c r="AM20" t="s">
        <v>280</v>
      </c>
      <c r="AN20" t="s">
        <v>501</v>
      </c>
      <c r="AO20">
        <v>2041.0250000000001</v>
      </c>
      <c r="AR20" t="s">
        <v>119</v>
      </c>
      <c r="AS20" t="s">
        <v>121</v>
      </c>
      <c r="AT20" t="s">
        <v>217</v>
      </c>
      <c r="AU20" t="s">
        <v>279</v>
      </c>
      <c r="AV20" t="s">
        <v>48</v>
      </c>
      <c r="AW20">
        <v>1</v>
      </c>
      <c r="BB20">
        <v>0.77423076923076917</v>
      </c>
      <c r="BC20" t="s">
        <v>70</v>
      </c>
      <c r="BF20" t="s">
        <v>119</v>
      </c>
      <c r="BG20" t="s">
        <v>121</v>
      </c>
      <c r="BH20" t="s">
        <v>279</v>
      </c>
      <c r="BI20">
        <v>3107</v>
      </c>
      <c r="BJ20">
        <v>1</v>
      </c>
      <c r="BK20" t="s">
        <v>217</v>
      </c>
      <c r="BL20" t="s">
        <v>178</v>
      </c>
      <c r="BM20">
        <v>0.77423076923076917</v>
      </c>
      <c r="BN20" t="s">
        <v>70</v>
      </c>
      <c r="BO20" t="s">
        <v>192</v>
      </c>
      <c r="BP20">
        <v>2041.0250000000001</v>
      </c>
    </row>
    <row r="21" spans="1:68" ht="16.5">
      <c r="A21" s="127" t="str">
        <f t="shared" si="18"/>
        <v>삼환운수</v>
      </c>
      <c r="B21" s="128" t="str">
        <f t="shared" si="19"/>
        <v>김정태</v>
      </c>
      <c r="C21" s="129" t="str">
        <f t="shared" si="20"/>
        <v>C</v>
      </c>
      <c r="D21" s="130">
        <f t="shared" si="21"/>
        <v>0.8606896551724138</v>
      </c>
      <c r="E21" s="131">
        <f t="shared" si="22"/>
        <v>8701</v>
      </c>
      <c r="F21" s="132" t="str">
        <f t="shared" si="23"/>
        <v>순환56</v>
      </c>
      <c r="G21" s="133" t="str">
        <f t="shared" si="24"/>
        <v>71바6212</v>
      </c>
      <c r="H21" s="134">
        <f t="shared" si="25"/>
        <v>1</v>
      </c>
      <c r="I21" s="135">
        <f t="shared" si="8"/>
        <v>1651.1590000000001</v>
      </c>
      <c r="J21" s="136">
        <f t="shared" si="26"/>
        <v>7.596524322563177E-3</v>
      </c>
      <c r="K21" s="136">
        <f t="shared" si="27"/>
        <v>0.34620197627383359</v>
      </c>
      <c r="L21" s="136">
        <f t="shared" si="28"/>
        <v>0.12173267383698359</v>
      </c>
      <c r="M21" s="137">
        <f t="shared" si="29"/>
        <v>11.7</v>
      </c>
      <c r="N21" s="138">
        <f t="shared" si="30"/>
        <v>0</v>
      </c>
      <c r="O21" s="138">
        <f t="shared" si="31"/>
        <v>6.1169154515101205</v>
      </c>
      <c r="P21" s="233">
        <f t="shared" si="32"/>
        <v>6</v>
      </c>
      <c r="Q21" s="234">
        <f t="shared" si="33"/>
        <v>0</v>
      </c>
      <c r="R21" s="234">
        <f t="shared" si="34"/>
        <v>101</v>
      </c>
      <c r="T21">
        <v>515</v>
      </c>
      <c r="U21">
        <v>8701</v>
      </c>
      <c r="V21" t="s">
        <v>281</v>
      </c>
      <c r="W21">
        <v>1651.1590000000001</v>
      </c>
      <c r="X21">
        <v>661.63099999999997</v>
      </c>
      <c r="Y21">
        <v>2.496</v>
      </c>
      <c r="Z21">
        <v>11.7</v>
      </c>
      <c r="AA21">
        <v>108.415239</v>
      </c>
      <c r="AB21">
        <v>0.82357899999999995</v>
      </c>
      <c r="AC21">
        <v>37.533569999999997</v>
      </c>
      <c r="AD21" s="1">
        <v>201</v>
      </c>
      <c r="AE21">
        <v>0</v>
      </c>
      <c r="AF21">
        <v>101</v>
      </c>
      <c r="AG21">
        <v>60</v>
      </c>
      <c r="AH21">
        <v>15.229953</v>
      </c>
      <c r="AI21">
        <v>0</v>
      </c>
      <c r="AJ21">
        <v>0</v>
      </c>
      <c r="AK21">
        <v>6</v>
      </c>
      <c r="AL21">
        <v>734</v>
      </c>
      <c r="AM21" t="s">
        <v>282</v>
      </c>
      <c r="AN21" t="s">
        <v>502</v>
      </c>
      <c r="AO21">
        <v>1651.1590000000001</v>
      </c>
      <c r="AR21" t="s">
        <v>119</v>
      </c>
      <c r="AS21" t="s">
        <v>125</v>
      </c>
      <c r="AT21" t="s">
        <v>250</v>
      </c>
      <c r="AU21" t="s">
        <v>281</v>
      </c>
      <c r="AV21" t="s">
        <v>48</v>
      </c>
      <c r="AW21">
        <v>1</v>
      </c>
      <c r="BB21">
        <v>0.8606896551724138</v>
      </c>
      <c r="BC21" t="s">
        <v>69</v>
      </c>
      <c r="BF21" t="s">
        <v>119</v>
      </c>
      <c r="BG21" t="s">
        <v>125</v>
      </c>
      <c r="BH21" t="s">
        <v>281</v>
      </c>
      <c r="BI21">
        <v>8701</v>
      </c>
      <c r="BJ21">
        <v>1</v>
      </c>
      <c r="BK21" t="s">
        <v>250</v>
      </c>
      <c r="BL21" t="s">
        <v>178</v>
      </c>
      <c r="BM21">
        <v>0.8606896551724138</v>
      </c>
      <c r="BN21" t="s">
        <v>69</v>
      </c>
      <c r="BO21" t="s">
        <v>181</v>
      </c>
      <c r="BP21">
        <v>1651.1590000000001</v>
      </c>
    </row>
    <row r="22" spans="1:68" ht="16.5">
      <c r="A22" s="110" t="str">
        <f t="shared" si="18"/>
        <v>삼환운수</v>
      </c>
      <c r="B22" s="111" t="str">
        <f t="shared" si="19"/>
        <v>김종석</v>
      </c>
      <c r="C22" s="112" t="str">
        <f t="shared" si="20"/>
        <v>F</v>
      </c>
      <c r="D22" s="113">
        <f t="shared" si="21"/>
        <v>0.76139410123756868</v>
      </c>
      <c r="E22" s="114">
        <f t="shared" si="22"/>
        <v>3744</v>
      </c>
      <c r="F22" s="115" t="str">
        <f t="shared" si="23"/>
        <v>532</v>
      </c>
      <c r="G22" s="116" t="str">
        <f t="shared" si="24"/>
        <v>71바6201</v>
      </c>
      <c r="H22" s="117">
        <f t="shared" si="25"/>
        <v>10</v>
      </c>
      <c r="I22" s="118">
        <f t="shared" si="8"/>
        <v>1855.7329999999999</v>
      </c>
      <c r="J22" s="119">
        <f t="shared" si="26"/>
        <v>2.1987014158281821E-2</v>
      </c>
      <c r="K22" s="119">
        <f t="shared" si="27"/>
        <v>0.35758285650180172</v>
      </c>
      <c r="L22" s="119">
        <f t="shared" si="28"/>
        <v>7.274753426274147E-2</v>
      </c>
      <c r="M22" s="120">
        <f t="shared" si="29"/>
        <v>14.202999999999999</v>
      </c>
      <c r="N22" s="121">
        <f t="shared" si="30"/>
        <v>0.16166118725053658</v>
      </c>
      <c r="O22" s="121">
        <f t="shared" si="31"/>
        <v>2.4249178087580487</v>
      </c>
      <c r="P22" s="235">
        <f t="shared" si="32"/>
        <v>24</v>
      </c>
      <c r="Q22" s="236">
        <f t="shared" si="33"/>
        <v>3</v>
      </c>
      <c r="R22" s="236">
        <f t="shared" si="34"/>
        <v>45</v>
      </c>
      <c r="T22">
        <v>515</v>
      </c>
      <c r="U22">
        <v>3744</v>
      </c>
      <c r="V22" t="s">
        <v>451</v>
      </c>
      <c r="W22">
        <v>1855.7329999999999</v>
      </c>
      <c r="X22">
        <v>824.048</v>
      </c>
      <c r="Y22">
        <v>2.2519999999999998</v>
      </c>
      <c r="Z22">
        <v>14.202999999999999</v>
      </c>
      <c r="AA22">
        <v>143.201345</v>
      </c>
      <c r="AB22">
        <v>3.1485699999999999</v>
      </c>
      <c r="AC22">
        <v>51.206346000000003</v>
      </c>
      <c r="AD22" s="1">
        <v>135</v>
      </c>
      <c r="AE22">
        <v>3</v>
      </c>
      <c r="AF22">
        <v>45</v>
      </c>
      <c r="AG22">
        <v>66</v>
      </c>
      <c r="AH22">
        <v>12.958907</v>
      </c>
      <c r="AI22">
        <v>7</v>
      </c>
      <c r="AJ22">
        <v>0</v>
      </c>
      <c r="AK22">
        <v>24</v>
      </c>
      <c r="AL22">
        <v>3480</v>
      </c>
      <c r="AM22" t="s">
        <v>452</v>
      </c>
      <c r="AN22" t="s">
        <v>503</v>
      </c>
      <c r="AO22">
        <v>429.47</v>
      </c>
      <c r="AR22" t="s">
        <v>119</v>
      </c>
      <c r="AS22" t="s">
        <v>121</v>
      </c>
      <c r="AT22" t="s">
        <v>209</v>
      </c>
      <c r="AU22" t="s">
        <v>451</v>
      </c>
      <c r="AV22" t="s">
        <v>203</v>
      </c>
      <c r="AW22">
        <v>10</v>
      </c>
      <c r="BB22">
        <v>0.76139410123756868</v>
      </c>
      <c r="BC22" t="s">
        <v>70</v>
      </c>
      <c r="BF22" t="s">
        <v>119</v>
      </c>
      <c r="BG22" t="s">
        <v>121</v>
      </c>
      <c r="BH22" t="s">
        <v>451</v>
      </c>
      <c r="BI22">
        <v>3744</v>
      </c>
      <c r="BJ22">
        <v>10</v>
      </c>
      <c r="BK22" t="s">
        <v>209</v>
      </c>
      <c r="BL22" t="s">
        <v>225</v>
      </c>
      <c r="BM22">
        <v>0.76139410123756868</v>
      </c>
      <c r="BN22" t="s">
        <v>70</v>
      </c>
      <c r="BO22" t="s">
        <v>192</v>
      </c>
      <c r="BP22">
        <v>1855.7330000000002</v>
      </c>
    </row>
    <row r="23" spans="1:68" ht="16.5">
      <c r="A23" s="127" t="str">
        <f t="shared" si="18"/>
        <v>삼환운수</v>
      </c>
      <c r="B23" s="128" t="str">
        <f t="shared" si="19"/>
        <v>김진배</v>
      </c>
      <c r="C23" s="129" t="str">
        <f t="shared" si="20"/>
        <v>F</v>
      </c>
      <c r="D23" s="130">
        <f t="shared" si="21"/>
        <v>0.72483735959276729</v>
      </c>
      <c r="E23" s="131">
        <f t="shared" si="22"/>
        <v>9631</v>
      </c>
      <c r="F23" s="132" t="str">
        <f t="shared" si="23"/>
        <v>532</v>
      </c>
      <c r="G23" s="133" t="str">
        <f t="shared" si="24"/>
        <v>71바6208</v>
      </c>
      <c r="H23" s="134">
        <f t="shared" si="25"/>
        <v>13</v>
      </c>
      <c r="I23" s="135">
        <f t="shared" si="8"/>
        <v>4496.4660000000003</v>
      </c>
      <c r="J23" s="136">
        <f t="shared" si="26"/>
        <v>3.3604461169500645E-2</v>
      </c>
      <c r="K23" s="136">
        <f t="shared" si="27"/>
        <v>0.35753684742629721</v>
      </c>
      <c r="L23" s="136">
        <f t="shared" si="28"/>
        <v>0.16546327716032991</v>
      </c>
      <c r="M23" s="137">
        <f t="shared" si="29"/>
        <v>13.141</v>
      </c>
      <c r="N23" s="138">
        <f t="shared" si="30"/>
        <v>6.671906337110077E-2</v>
      </c>
      <c r="O23" s="138">
        <f t="shared" si="31"/>
        <v>8.495560735920165</v>
      </c>
      <c r="P23" s="233">
        <f t="shared" si="32"/>
        <v>73</v>
      </c>
      <c r="Q23" s="234">
        <f t="shared" si="33"/>
        <v>3</v>
      </c>
      <c r="R23" s="234">
        <f t="shared" si="34"/>
        <v>382</v>
      </c>
      <c r="T23">
        <v>515</v>
      </c>
      <c r="U23">
        <v>9631</v>
      </c>
      <c r="V23" t="s">
        <v>453</v>
      </c>
      <c r="W23">
        <v>4496.4660000000003</v>
      </c>
      <c r="X23">
        <v>2250.857</v>
      </c>
      <c r="Y23">
        <v>1.998</v>
      </c>
      <c r="Z23">
        <v>13.141</v>
      </c>
      <c r="AA23">
        <v>356.16741300000001</v>
      </c>
      <c r="AB23">
        <v>11.968814</v>
      </c>
      <c r="AC23">
        <v>127.342974</v>
      </c>
      <c r="AD23" s="1">
        <v>744</v>
      </c>
      <c r="AE23">
        <v>3</v>
      </c>
      <c r="AF23">
        <v>382</v>
      </c>
      <c r="AG23">
        <v>64</v>
      </c>
      <c r="AH23">
        <v>12.624585</v>
      </c>
      <c r="AI23">
        <v>8.5</v>
      </c>
      <c r="AJ23">
        <v>0</v>
      </c>
      <c r="AK23">
        <v>73</v>
      </c>
      <c r="AL23">
        <v>13194</v>
      </c>
      <c r="AM23" t="s">
        <v>454</v>
      </c>
      <c r="AN23" t="s">
        <v>504</v>
      </c>
      <c r="AO23">
        <v>2994.114</v>
      </c>
      <c r="AR23" t="s">
        <v>119</v>
      </c>
      <c r="AS23" t="s">
        <v>121</v>
      </c>
      <c r="AT23" t="s">
        <v>218</v>
      </c>
      <c r="AU23" t="s">
        <v>453</v>
      </c>
      <c r="AV23" t="s">
        <v>48</v>
      </c>
      <c r="AW23">
        <v>13</v>
      </c>
      <c r="BB23">
        <v>0.72483735959276729</v>
      </c>
      <c r="BC23" t="s">
        <v>70</v>
      </c>
      <c r="BF23" t="s">
        <v>119</v>
      </c>
      <c r="BG23" t="s">
        <v>121</v>
      </c>
      <c r="BH23" t="s">
        <v>453</v>
      </c>
      <c r="BI23">
        <v>9631</v>
      </c>
      <c r="BJ23">
        <v>13</v>
      </c>
      <c r="BK23" t="s">
        <v>218</v>
      </c>
      <c r="BL23" t="s">
        <v>252</v>
      </c>
      <c r="BM23">
        <v>0.72483735959276729</v>
      </c>
      <c r="BN23" t="s">
        <v>70</v>
      </c>
      <c r="BO23" t="s">
        <v>192</v>
      </c>
      <c r="BP23">
        <v>4496.4660000000003</v>
      </c>
    </row>
    <row r="24" spans="1:68" ht="16.5">
      <c r="A24" s="110" t="str">
        <f t="shared" si="18"/>
        <v>삼환운수</v>
      </c>
      <c r="B24" s="111" t="str">
        <f t="shared" si="19"/>
        <v>김태희</v>
      </c>
      <c r="C24" s="112" t="str">
        <f t="shared" si="20"/>
        <v>F</v>
      </c>
      <c r="D24" s="113">
        <f t="shared" si="21"/>
        <v>0.77964285714285708</v>
      </c>
      <c r="E24" s="114">
        <f t="shared" si="22"/>
        <v>7123</v>
      </c>
      <c r="F24" s="115" t="str">
        <f t="shared" si="23"/>
        <v>532</v>
      </c>
      <c r="G24" s="116" t="str">
        <f t="shared" si="24"/>
        <v>71바6219</v>
      </c>
      <c r="H24" s="117">
        <f t="shared" si="25"/>
        <v>1</v>
      </c>
      <c r="I24" s="118">
        <f t="shared" si="8"/>
        <v>1926.654</v>
      </c>
      <c r="J24" s="119">
        <f t="shared" si="26"/>
        <v>1.4686947887010995E-2</v>
      </c>
      <c r="K24" s="119">
        <f t="shared" si="27"/>
        <v>0.34058470409024244</v>
      </c>
      <c r="L24" s="119">
        <f t="shared" si="28"/>
        <v>0.26418858809106355</v>
      </c>
      <c r="M24" s="120">
        <f t="shared" si="29"/>
        <v>9.173</v>
      </c>
      <c r="N24" s="121">
        <f t="shared" si="30"/>
        <v>0.10380691084128235</v>
      </c>
      <c r="O24" s="121">
        <f t="shared" si="31"/>
        <v>0.88235874215089993</v>
      </c>
      <c r="P24" s="235">
        <f t="shared" si="32"/>
        <v>6</v>
      </c>
      <c r="Q24" s="236">
        <f t="shared" si="33"/>
        <v>2</v>
      </c>
      <c r="R24" s="236">
        <f t="shared" si="34"/>
        <v>17</v>
      </c>
      <c r="T24">
        <v>515</v>
      </c>
      <c r="U24">
        <v>7123</v>
      </c>
      <c r="V24" t="s">
        <v>283</v>
      </c>
      <c r="W24">
        <v>1926.654</v>
      </c>
      <c r="X24">
        <v>882.69600000000003</v>
      </c>
      <c r="Y24">
        <v>2.1829999999999998</v>
      </c>
      <c r="Z24">
        <v>9.173</v>
      </c>
      <c r="AA24">
        <v>152.38162600000001</v>
      </c>
      <c r="AB24">
        <v>2.2380209999999998</v>
      </c>
      <c r="AC24">
        <v>51.898851000000001</v>
      </c>
      <c r="AD24" s="1">
        <v>509</v>
      </c>
      <c r="AE24">
        <v>2</v>
      </c>
      <c r="AF24">
        <v>17</v>
      </c>
      <c r="AG24">
        <v>58</v>
      </c>
      <c r="AH24">
        <v>12.643610000000001</v>
      </c>
      <c r="AI24">
        <v>0</v>
      </c>
      <c r="AJ24">
        <v>0</v>
      </c>
      <c r="AK24">
        <v>6</v>
      </c>
      <c r="AL24">
        <v>1568</v>
      </c>
      <c r="AM24" t="s">
        <v>284</v>
      </c>
      <c r="AN24" t="s">
        <v>505</v>
      </c>
      <c r="AO24">
        <v>1926.654</v>
      </c>
      <c r="AR24" t="s">
        <v>119</v>
      </c>
      <c r="AS24" t="s">
        <v>121</v>
      </c>
      <c r="AT24" t="s">
        <v>225</v>
      </c>
      <c r="AU24" t="s">
        <v>283</v>
      </c>
      <c r="AV24" t="s">
        <v>48</v>
      </c>
      <c r="AW24">
        <v>1</v>
      </c>
      <c r="BB24">
        <v>0.77964285714285708</v>
      </c>
      <c r="BC24" t="s">
        <v>70</v>
      </c>
      <c r="BF24" t="s">
        <v>119</v>
      </c>
      <c r="BG24" t="s">
        <v>121</v>
      </c>
      <c r="BH24" t="s">
        <v>283</v>
      </c>
      <c r="BI24">
        <v>7123</v>
      </c>
      <c r="BJ24">
        <v>1</v>
      </c>
      <c r="BK24" t="s">
        <v>225</v>
      </c>
      <c r="BL24" t="s">
        <v>178</v>
      </c>
      <c r="BM24">
        <v>0.77964285714285708</v>
      </c>
      <c r="BN24" t="s">
        <v>70</v>
      </c>
      <c r="BO24" t="s">
        <v>192</v>
      </c>
      <c r="BP24">
        <v>1926.654</v>
      </c>
    </row>
    <row r="25" spans="1:68" ht="16.5">
      <c r="A25" s="127" t="str">
        <f t="shared" si="18"/>
        <v>삼환운수</v>
      </c>
      <c r="B25" s="128" t="str">
        <f t="shared" si="19"/>
        <v>김학선</v>
      </c>
      <c r="C25" s="129" t="str">
        <f t="shared" si="20"/>
        <v>B</v>
      </c>
      <c r="D25" s="130">
        <f t="shared" si="21"/>
        <v>0.91473684210526318</v>
      </c>
      <c r="E25" s="131">
        <f t="shared" si="22"/>
        <v>3901</v>
      </c>
      <c r="F25" s="132" t="str">
        <f t="shared" si="23"/>
        <v>540</v>
      </c>
      <c r="G25" s="133" t="str">
        <f t="shared" si="24"/>
        <v>71바6458</v>
      </c>
      <c r="H25" s="134">
        <f t="shared" si="25"/>
        <v>1</v>
      </c>
      <c r="I25" s="135">
        <f t="shared" si="8"/>
        <v>1200.7370000000001</v>
      </c>
      <c r="J25" s="136">
        <f t="shared" si="26"/>
        <v>4.0772102781343215E-3</v>
      </c>
      <c r="K25" s="136">
        <f t="shared" si="27"/>
        <v>0.36619073347047087</v>
      </c>
      <c r="L25" s="136">
        <f t="shared" si="28"/>
        <v>6.9957034721175412E-2</v>
      </c>
      <c r="M25" s="137">
        <f t="shared" si="29"/>
        <v>7.7619999999999996</v>
      </c>
      <c r="N25" s="138">
        <f t="shared" si="30"/>
        <v>0</v>
      </c>
      <c r="O25" s="138">
        <f t="shared" si="31"/>
        <v>0.49969310515125293</v>
      </c>
      <c r="P25" s="233">
        <f t="shared" si="32"/>
        <v>2</v>
      </c>
      <c r="Q25" s="234">
        <f t="shared" si="33"/>
        <v>0</v>
      </c>
      <c r="R25" s="234">
        <f t="shared" si="34"/>
        <v>6</v>
      </c>
      <c r="T25">
        <v>515</v>
      </c>
      <c r="U25">
        <v>3901</v>
      </c>
      <c r="V25" t="s">
        <v>506</v>
      </c>
      <c r="W25">
        <v>1200.7370000000001</v>
      </c>
      <c r="X25">
        <v>690.83600000000001</v>
      </c>
      <c r="Y25">
        <v>1.738</v>
      </c>
      <c r="Z25">
        <v>7.7619999999999996</v>
      </c>
      <c r="AA25">
        <v>107.024404</v>
      </c>
      <c r="AB25">
        <v>0.436361</v>
      </c>
      <c r="AC25">
        <v>39.191344999999998</v>
      </c>
      <c r="AD25" s="1">
        <v>84</v>
      </c>
      <c r="AE25">
        <v>0</v>
      </c>
      <c r="AF25">
        <v>6</v>
      </c>
      <c r="AG25">
        <v>65</v>
      </c>
      <c r="AH25">
        <v>11.219282</v>
      </c>
      <c r="AI25">
        <v>0</v>
      </c>
      <c r="AJ25">
        <v>0</v>
      </c>
      <c r="AK25">
        <v>2</v>
      </c>
      <c r="AL25">
        <v>73</v>
      </c>
      <c r="AM25" t="s">
        <v>507</v>
      </c>
      <c r="AN25" t="s">
        <v>508</v>
      </c>
      <c r="AO25">
        <v>1200.7370000000001</v>
      </c>
      <c r="AR25" t="s">
        <v>119</v>
      </c>
      <c r="AS25" t="s">
        <v>122</v>
      </c>
      <c r="AT25" t="s">
        <v>233</v>
      </c>
      <c r="AU25" t="s">
        <v>506</v>
      </c>
      <c r="AV25" t="s">
        <v>48</v>
      </c>
      <c r="AW25">
        <v>1</v>
      </c>
      <c r="BB25">
        <v>0.91473684210526318</v>
      </c>
      <c r="BC25" t="s">
        <v>68</v>
      </c>
      <c r="BF25" t="s">
        <v>119</v>
      </c>
      <c r="BG25" t="s">
        <v>122</v>
      </c>
      <c r="BH25" t="s">
        <v>506</v>
      </c>
      <c r="BI25">
        <v>3901</v>
      </c>
      <c r="BJ25">
        <v>1</v>
      </c>
      <c r="BK25" t="s">
        <v>233</v>
      </c>
      <c r="BL25" t="s">
        <v>178</v>
      </c>
      <c r="BM25">
        <v>0.91473684210526318</v>
      </c>
      <c r="BN25" t="s">
        <v>68</v>
      </c>
      <c r="BO25" t="s">
        <v>179</v>
      </c>
      <c r="BP25">
        <v>1200.7370000000001</v>
      </c>
    </row>
    <row r="26" spans="1:68" ht="16.5">
      <c r="A26" s="110" t="str">
        <f t="shared" si="18"/>
        <v>삼환운수</v>
      </c>
      <c r="B26" s="111" t="str">
        <f t="shared" si="19"/>
        <v>민동인</v>
      </c>
      <c r="C26" s="112" t="str">
        <f t="shared" si="20"/>
        <v>A</v>
      </c>
      <c r="D26" s="113">
        <f t="shared" si="21"/>
        <v>0.96151845134013414</v>
      </c>
      <c r="E26" s="114">
        <f t="shared" si="22"/>
        <v>2861</v>
      </c>
      <c r="F26" s="115" t="str">
        <f t="shared" si="23"/>
        <v>567</v>
      </c>
      <c r="G26" s="116" t="str">
        <f t="shared" si="24"/>
        <v>72바1513</v>
      </c>
      <c r="H26" s="117">
        <f t="shared" si="25"/>
        <v>4</v>
      </c>
      <c r="I26" s="118">
        <f t="shared" si="8"/>
        <v>1667.644</v>
      </c>
      <c r="J26" s="119">
        <f t="shared" si="26"/>
        <v>6.5703204963502744E-3</v>
      </c>
      <c r="K26" s="119">
        <f t="shared" si="27"/>
        <v>0.33218064923367441</v>
      </c>
      <c r="L26" s="119">
        <f t="shared" si="28"/>
        <v>0.1774959163946262</v>
      </c>
      <c r="M26" s="120">
        <f t="shared" si="29"/>
        <v>7.9690000000000003</v>
      </c>
      <c r="N26" s="121">
        <f t="shared" si="30"/>
        <v>5.9964836619806144E-2</v>
      </c>
      <c r="O26" s="121">
        <f t="shared" si="31"/>
        <v>1.0194022225367045</v>
      </c>
      <c r="P26" s="235">
        <f t="shared" si="32"/>
        <v>0</v>
      </c>
      <c r="Q26" s="236">
        <f t="shared" si="33"/>
        <v>1</v>
      </c>
      <c r="R26" s="236">
        <f t="shared" si="34"/>
        <v>17</v>
      </c>
      <c r="T26">
        <v>515</v>
      </c>
      <c r="U26">
        <v>2861</v>
      </c>
      <c r="V26" t="s">
        <v>285</v>
      </c>
      <c r="W26">
        <v>1667.644</v>
      </c>
      <c r="X26">
        <v>697.24199999999996</v>
      </c>
      <c r="Y26">
        <v>2.3919999999999999</v>
      </c>
      <c r="Z26">
        <v>7.9690000000000003</v>
      </c>
      <c r="AA26">
        <v>127.790722</v>
      </c>
      <c r="AB26">
        <v>0.83962599999999998</v>
      </c>
      <c r="AC26">
        <v>42.449604999999998</v>
      </c>
      <c r="AD26" s="1">
        <v>296</v>
      </c>
      <c r="AE26">
        <v>1</v>
      </c>
      <c r="AF26">
        <v>17</v>
      </c>
      <c r="AG26">
        <v>53</v>
      </c>
      <c r="AH26">
        <v>13.049804</v>
      </c>
      <c r="AI26">
        <v>0</v>
      </c>
      <c r="AJ26">
        <v>0</v>
      </c>
      <c r="AK26">
        <v>0</v>
      </c>
      <c r="AL26">
        <v>0</v>
      </c>
      <c r="AM26" t="s">
        <v>286</v>
      </c>
      <c r="AN26" t="s">
        <v>509</v>
      </c>
      <c r="AO26">
        <v>1365.2860000000001</v>
      </c>
      <c r="AR26" t="s">
        <v>119</v>
      </c>
      <c r="AS26" t="s">
        <v>124</v>
      </c>
      <c r="AT26" t="s">
        <v>244</v>
      </c>
      <c r="AU26" t="s">
        <v>285</v>
      </c>
      <c r="AV26" t="s">
        <v>48</v>
      </c>
      <c r="AW26">
        <v>4</v>
      </c>
      <c r="BB26">
        <v>0.96151845134013414</v>
      </c>
      <c r="BC26" t="s">
        <v>66</v>
      </c>
      <c r="BF26" t="s">
        <v>119</v>
      </c>
      <c r="BG26" t="s">
        <v>124</v>
      </c>
      <c r="BH26" t="s">
        <v>285</v>
      </c>
      <c r="BI26">
        <v>2861</v>
      </c>
      <c r="BJ26">
        <v>4</v>
      </c>
      <c r="BK26" t="s">
        <v>244</v>
      </c>
      <c r="BL26" t="s">
        <v>245</v>
      </c>
      <c r="BM26">
        <v>0.96151845134013414</v>
      </c>
      <c r="BN26" t="s">
        <v>66</v>
      </c>
      <c r="BO26" t="s">
        <v>182</v>
      </c>
      <c r="BP26">
        <v>1667.644</v>
      </c>
    </row>
    <row r="27" spans="1:68" ht="16.5">
      <c r="A27" s="127" t="str">
        <f t="shared" si="18"/>
        <v>삼환운수</v>
      </c>
      <c r="B27" s="128" t="str">
        <f t="shared" si="19"/>
        <v>박선영</v>
      </c>
      <c r="C27" s="129" t="str">
        <f t="shared" si="20"/>
        <v>B</v>
      </c>
      <c r="D27" s="130">
        <f t="shared" si="21"/>
        <v>0.94172299184232622</v>
      </c>
      <c r="E27" s="131">
        <f t="shared" si="22"/>
        <v>9810</v>
      </c>
      <c r="F27" s="132" t="str">
        <f t="shared" si="23"/>
        <v>567</v>
      </c>
      <c r="G27" s="133" t="str">
        <f t="shared" si="24"/>
        <v>72바1515</v>
      </c>
      <c r="H27" s="134">
        <f t="shared" si="25"/>
        <v>2</v>
      </c>
      <c r="I27" s="135">
        <f t="shared" si="8"/>
        <v>1975.318</v>
      </c>
      <c r="J27" s="136">
        <f t="shared" si="26"/>
        <v>1.1075911669118818E-2</v>
      </c>
      <c r="K27" s="136">
        <f t="shared" si="27"/>
        <v>0.36559533482783652</v>
      </c>
      <c r="L27" s="136">
        <f t="shared" si="28"/>
        <v>0.1695929465534157</v>
      </c>
      <c r="M27" s="137">
        <f t="shared" si="29"/>
        <v>9.7240000000000002</v>
      </c>
      <c r="N27" s="138">
        <f t="shared" si="30"/>
        <v>0</v>
      </c>
      <c r="O27" s="138">
        <f t="shared" si="31"/>
        <v>1.6199923252863591</v>
      </c>
      <c r="P27" s="233">
        <f t="shared" si="32"/>
        <v>1</v>
      </c>
      <c r="Q27" s="234">
        <f t="shared" si="33"/>
        <v>0</v>
      </c>
      <c r="R27" s="234">
        <f t="shared" si="34"/>
        <v>32</v>
      </c>
      <c r="T27">
        <v>515</v>
      </c>
      <c r="U27">
        <v>9810</v>
      </c>
      <c r="V27" t="s">
        <v>287</v>
      </c>
      <c r="W27">
        <v>1975.318</v>
      </c>
      <c r="X27">
        <v>839.44600000000003</v>
      </c>
      <c r="Y27">
        <v>2.3530000000000002</v>
      </c>
      <c r="Z27">
        <v>9.7240000000000002</v>
      </c>
      <c r="AA27">
        <v>156.809304</v>
      </c>
      <c r="AB27">
        <v>1.7368060000000001</v>
      </c>
      <c r="AC27">
        <v>57.328749999999999</v>
      </c>
      <c r="AD27" s="1">
        <v>335</v>
      </c>
      <c r="AE27">
        <v>0</v>
      </c>
      <c r="AF27">
        <v>32</v>
      </c>
      <c r="AG27">
        <v>64</v>
      </c>
      <c r="AH27">
        <v>12.596943</v>
      </c>
      <c r="AI27">
        <v>0</v>
      </c>
      <c r="AJ27">
        <v>0</v>
      </c>
      <c r="AK27">
        <v>1</v>
      </c>
      <c r="AL27">
        <v>370</v>
      </c>
      <c r="AM27" t="s">
        <v>288</v>
      </c>
      <c r="AN27" t="s">
        <v>510</v>
      </c>
      <c r="AO27">
        <v>1891.5039999999999</v>
      </c>
      <c r="AR27" t="s">
        <v>119</v>
      </c>
      <c r="AS27" t="s">
        <v>124</v>
      </c>
      <c r="AT27" t="s">
        <v>246</v>
      </c>
      <c r="AU27" t="s">
        <v>287</v>
      </c>
      <c r="AV27" t="s">
        <v>48</v>
      </c>
      <c r="AW27">
        <v>2</v>
      </c>
      <c r="BB27">
        <v>0.94172299184232622</v>
      </c>
      <c r="BC27" t="s">
        <v>68</v>
      </c>
      <c r="BF27" t="s">
        <v>119</v>
      </c>
      <c r="BG27" t="s">
        <v>124</v>
      </c>
      <c r="BH27" t="s">
        <v>287</v>
      </c>
      <c r="BI27">
        <v>9810</v>
      </c>
      <c r="BJ27">
        <v>2</v>
      </c>
      <c r="BK27" t="s">
        <v>246</v>
      </c>
      <c r="BL27" t="s">
        <v>242</v>
      </c>
      <c r="BM27">
        <v>0.94172299184232622</v>
      </c>
      <c r="BN27" t="s">
        <v>68</v>
      </c>
      <c r="BO27" t="s">
        <v>179</v>
      </c>
      <c r="BP27">
        <v>1975.318</v>
      </c>
    </row>
    <row r="28" spans="1:68" ht="16.5">
      <c r="A28" s="110" t="str">
        <f t="shared" si="18"/>
        <v>삼환운수</v>
      </c>
      <c r="B28" s="111" t="str">
        <f t="shared" si="19"/>
        <v>박찬일</v>
      </c>
      <c r="C28" s="112" t="str">
        <f t="shared" si="20"/>
        <v>A</v>
      </c>
      <c r="D28" s="113">
        <f t="shared" si="21"/>
        <v>0.9797533547510674</v>
      </c>
      <c r="E28" s="114">
        <f t="shared" si="22"/>
        <v>4916</v>
      </c>
      <c r="F28" s="115" t="str">
        <f t="shared" si="23"/>
        <v>566</v>
      </c>
      <c r="G28" s="116" t="str">
        <f t="shared" si="24"/>
        <v>72바1512</v>
      </c>
      <c r="H28" s="117">
        <f t="shared" si="25"/>
        <v>3</v>
      </c>
      <c r="I28" s="118">
        <f t="shared" si="8"/>
        <v>1713.222</v>
      </c>
      <c r="J28" s="119">
        <f t="shared" si="26"/>
        <v>9.2376454198929826E-4</v>
      </c>
      <c r="K28" s="119">
        <f t="shared" si="27"/>
        <v>0.37305344340741842</v>
      </c>
      <c r="L28" s="119">
        <f t="shared" si="28"/>
        <v>0.21596734106846632</v>
      </c>
      <c r="M28" s="120">
        <f t="shared" si="29"/>
        <v>9.0410000000000004</v>
      </c>
      <c r="N28" s="121">
        <f t="shared" si="30"/>
        <v>0</v>
      </c>
      <c r="O28" s="121">
        <f t="shared" si="31"/>
        <v>0.29184775820063014</v>
      </c>
      <c r="P28" s="235">
        <f t="shared" si="32"/>
        <v>0</v>
      </c>
      <c r="Q28" s="236">
        <f t="shared" si="33"/>
        <v>0</v>
      </c>
      <c r="R28" s="236">
        <f t="shared" si="34"/>
        <v>5</v>
      </c>
      <c r="T28">
        <v>515</v>
      </c>
      <c r="U28">
        <v>4916</v>
      </c>
      <c r="V28" t="s">
        <v>289</v>
      </c>
      <c r="W28">
        <v>1713.222</v>
      </c>
      <c r="X28">
        <v>701.03499999999997</v>
      </c>
      <c r="Y28">
        <v>2.444</v>
      </c>
      <c r="Z28">
        <v>9.0410000000000004</v>
      </c>
      <c r="AA28">
        <v>139.16966300000001</v>
      </c>
      <c r="AB28">
        <v>0.12856000000000001</v>
      </c>
      <c r="AC28">
        <v>51.917721999999998</v>
      </c>
      <c r="AD28" s="1">
        <v>370</v>
      </c>
      <c r="AE28">
        <v>0</v>
      </c>
      <c r="AF28">
        <v>5</v>
      </c>
      <c r="AG28">
        <v>48</v>
      </c>
      <c r="AH28">
        <v>12.310312</v>
      </c>
      <c r="AI28">
        <v>0</v>
      </c>
      <c r="AJ28">
        <v>0</v>
      </c>
      <c r="AK28">
        <v>0</v>
      </c>
      <c r="AL28">
        <v>0</v>
      </c>
      <c r="AM28" t="s">
        <v>290</v>
      </c>
      <c r="AN28" t="s">
        <v>511</v>
      </c>
      <c r="AO28">
        <v>1540.394</v>
      </c>
      <c r="AR28" t="s">
        <v>119</v>
      </c>
      <c r="AS28" t="s">
        <v>123</v>
      </c>
      <c r="AT28" t="s">
        <v>238</v>
      </c>
      <c r="AU28" t="s">
        <v>289</v>
      </c>
      <c r="AV28" t="s">
        <v>48</v>
      </c>
      <c r="AW28">
        <v>3</v>
      </c>
      <c r="BB28">
        <v>0.9797533547510674</v>
      </c>
      <c r="BC28" t="s">
        <v>66</v>
      </c>
      <c r="BF28" t="s">
        <v>119</v>
      </c>
      <c r="BG28" t="s">
        <v>123</v>
      </c>
      <c r="BH28" t="s">
        <v>289</v>
      </c>
      <c r="BI28">
        <v>4916</v>
      </c>
      <c r="BJ28">
        <v>3</v>
      </c>
      <c r="BK28" t="s">
        <v>238</v>
      </c>
      <c r="BL28" t="s">
        <v>240</v>
      </c>
      <c r="BM28">
        <v>0.9797533547510674</v>
      </c>
      <c r="BN28" t="s">
        <v>66</v>
      </c>
      <c r="BO28" t="s">
        <v>182</v>
      </c>
      <c r="BP28">
        <v>1713.222</v>
      </c>
    </row>
    <row r="29" spans="1:68" ht="16.5">
      <c r="A29" s="127" t="str">
        <f t="shared" si="18"/>
        <v>삼환운수</v>
      </c>
      <c r="B29" s="128" t="str">
        <f t="shared" si="19"/>
        <v>박창성</v>
      </c>
      <c r="C29" s="129" t="str">
        <f t="shared" si="20"/>
        <v>B</v>
      </c>
      <c r="D29" s="130">
        <f t="shared" si="21"/>
        <v>0.90923076923076918</v>
      </c>
      <c r="E29" s="131">
        <f t="shared" si="22"/>
        <v>9292</v>
      </c>
      <c r="F29" s="132" t="str">
        <f t="shared" si="23"/>
        <v>532</v>
      </c>
      <c r="G29" s="133" t="str">
        <f t="shared" si="24"/>
        <v>71바6202</v>
      </c>
      <c r="H29" s="134">
        <f t="shared" si="25"/>
        <v>1</v>
      </c>
      <c r="I29" s="135">
        <f t="shared" si="8"/>
        <v>1915.11</v>
      </c>
      <c r="J29" s="136">
        <f t="shared" si="26"/>
        <v>1.0302331576299686E-2</v>
      </c>
      <c r="K29" s="136">
        <f t="shared" si="27"/>
        <v>0.30017745261158196</v>
      </c>
      <c r="L29" s="136">
        <f t="shared" si="28"/>
        <v>0.25638213992929909</v>
      </c>
      <c r="M29" s="137">
        <f t="shared" si="29"/>
        <v>8.4640000000000004</v>
      </c>
      <c r="N29" s="138">
        <f t="shared" si="30"/>
        <v>0.10443264355572265</v>
      </c>
      <c r="O29" s="138">
        <f t="shared" si="31"/>
        <v>0.73102850489005855</v>
      </c>
      <c r="P29" s="233">
        <f t="shared" si="32"/>
        <v>2</v>
      </c>
      <c r="Q29" s="234">
        <f t="shared" si="33"/>
        <v>2</v>
      </c>
      <c r="R29" s="234">
        <f t="shared" si="34"/>
        <v>14</v>
      </c>
      <c r="T29">
        <v>515</v>
      </c>
      <c r="U29">
        <v>9292</v>
      </c>
      <c r="V29" t="s">
        <v>291</v>
      </c>
      <c r="W29">
        <v>1915.11</v>
      </c>
      <c r="X29">
        <v>810.21100000000001</v>
      </c>
      <c r="Y29">
        <v>2.3639999999999999</v>
      </c>
      <c r="Z29">
        <v>8.4640000000000004</v>
      </c>
      <c r="AA29">
        <v>145.891344</v>
      </c>
      <c r="AB29">
        <v>1.5030209999999999</v>
      </c>
      <c r="AC29">
        <v>43.793292000000001</v>
      </c>
      <c r="AD29" s="1">
        <v>491</v>
      </c>
      <c r="AE29">
        <v>2</v>
      </c>
      <c r="AF29">
        <v>14</v>
      </c>
      <c r="AG29">
        <v>56</v>
      </c>
      <c r="AH29">
        <v>13.126961</v>
      </c>
      <c r="AI29">
        <v>0</v>
      </c>
      <c r="AJ29">
        <v>0</v>
      </c>
      <c r="AK29">
        <v>2</v>
      </c>
      <c r="AL29">
        <v>111</v>
      </c>
      <c r="AM29" t="s">
        <v>292</v>
      </c>
      <c r="AN29" t="s">
        <v>512</v>
      </c>
      <c r="AO29">
        <v>1915.11</v>
      </c>
      <c r="AR29" t="s">
        <v>119</v>
      </c>
      <c r="AS29" t="s">
        <v>121</v>
      </c>
      <c r="AT29" t="s">
        <v>211</v>
      </c>
      <c r="AU29" t="s">
        <v>291</v>
      </c>
      <c r="AV29" t="s">
        <v>48</v>
      </c>
      <c r="AW29">
        <v>1</v>
      </c>
      <c r="BB29">
        <v>0.90923076923076918</v>
      </c>
      <c r="BC29" t="s">
        <v>68</v>
      </c>
      <c r="BF29" t="s">
        <v>119</v>
      </c>
      <c r="BG29" t="s">
        <v>121</v>
      </c>
      <c r="BH29" t="s">
        <v>291</v>
      </c>
      <c r="BI29">
        <v>9292</v>
      </c>
      <c r="BJ29">
        <v>1</v>
      </c>
      <c r="BK29" t="s">
        <v>211</v>
      </c>
      <c r="BL29" t="s">
        <v>178</v>
      </c>
      <c r="BM29">
        <v>0.90923076923076918</v>
      </c>
      <c r="BN29" t="s">
        <v>68</v>
      </c>
      <c r="BO29" t="s">
        <v>179</v>
      </c>
      <c r="BP29">
        <v>1915.11</v>
      </c>
    </row>
    <row r="30" spans="1:68" ht="16.5">
      <c r="A30" s="110" t="str">
        <f t="shared" si="18"/>
        <v>삼환운수</v>
      </c>
      <c r="B30" s="111" t="str">
        <f t="shared" si="19"/>
        <v>박홍선</v>
      </c>
      <c r="C30" s="112" t="str">
        <f t="shared" si="20"/>
        <v>B</v>
      </c>
      <c r="D30" s="113">
        <f t="shared" si="21"/>
        <v>0.90038461538461545</v>
      </c>
      <c r="E30" s="114">
        <f t="shared" si="22"/>
        <v>5611</v>
      </c>
      <c r="F30" s="115" t="str">
        <f t="shared" si="23"/>
        <v>532</v>
      </c>
      <c r="G30" s="116" t="str">
        <f t="shared" si="24"/>
        <v>71바6222</v>
      </c>
      <c r="H30" s="117">
        <f t="shared" si="25"/>
        <v>1</v>
      </c>
      <c r="I30" s="118">
        <f t="shared" si="8"/>
        <v>2042.0609999999999</v>
      </c>
      <c r="J30" s="119">
        <f t="shared" si="26"/>
        <v>7.2190275581766449E-3</v>
      </c>
      <c r="K30" s="119">
        <f t="shared" si="27"/>
        <v>0.32701290241612896</v>
      </c>
      <c r="L30" s="119">
        <f t="shared" si="28"/>
        <v>0.17923068899508879</v>
      </c>
      <c r="M30" s="120">
        <f t="shared" si="29"/>
        <v>9.1639999999999997</v>
      </c>
      <c r="N30" s="121">
        <f t="shared" si="30"/>
        <v>9.7940267210431031E-2</v>
      </c>
      <c r="O30" s="121">
        <f t="shared" si="31"/>
        <v>1.3221936073408189</v>
      </c>
      <c r="P30" s="235">
        <f t="shared" si="32"/>
        <v>10</v>
      </c>
      <c r="Q30" s="236">
        <f t="shared" si="33"/>
        <v>2</v>
      </c>
      <c r="R30" s="236">
        <f t="shared" si="34"/>
        <v>27</v>
      </c>
      <c r="T30">
        <v>515</v>
      </c>
      <c r="U30">
        <v>5611</v>
      </c>
      <c r="V30" t="s">
        <v>293</v>
      </c>
      <c r="W30">
        <v>2042.0609999999999</v>
      </c>
      <c r="X30">
        <v>872.32299999999998</v>
      </c>
      <c r="Y30">
        <v>2.3410000000000002</v>
      </c>
      <c r="Z30">
        <v>9.1639999999999997</v>
      </c>
      <c r="AA30">
        <v>158.103566</v>
      </c>
      <c r="AB30">
        <v>1.141354</v>
      </c>
      <c r="AC30">
        <v>51.701906000000001</v>
      </c>
      <c r="AD30" s="1">
        <v>366</v>
      </c>
      <c r="AE30">
        <v>2</v>
      </c>
      <c r="AF30">
        <v>27</v>
      </c>
      <c r="AG30">
        <v>56</v>
      </c>
      <c r="AH30">
        <v>12.91597</v>
      </c>
      <c r="AI30">
        <v>0</v>
      </c>
      <c r="AJ30">
        <v>0</v>
      </c>
      <c r="AK30">
        <v>10</v>
      </c>
      <c r="AL30">
        <v>296</v>
      </c>
      <c r="AM30" t="s">
        <v>294</v>
      </c>
      <c r="AN30" t="s">
        <v>513</v>
      </c>
      <c r="AO30">
        <v>2042.0609999999999</v>
      </c>
      <c r="AR30" t="s">
        <v>119</v>
      </c>
      <c r="AS30" t="s">
        <v>121</v>
      </c>
      <c r="AT30" t="s">
        <v>227</v>
      </c>
      <c r="AU30" t="s">
        <v>293</v>
      </c>
      <c r="AV30" t="s">
        <v>48</v>
      </c>
      <c r="AW30">
        <v>1</v>
      </c>
      <c r="BB30">
        <v>0.90038461538461545</v>
      </c>
      <c r="BC30" t="s">
        <v>68</v>
      </c>
      <c r="BF30" t="s">
        <v>119</v>
      </c>
      <c r="BG30" t="s">
        <v>121</v>
      </c>
      <c r="BH30" t="s">
        <v>293</v>
      </c>
      <c r="BI30">
        <v>5611</v>
      </c>
      <c r="BJ30">
        <v>1</v>
      </c>
      <c r="BK30" t="s">
        <v>227</v>
      </c>
      <c r="BL30" t="s">
        <v>178</v>
      </c>
      <c r="BM30">
        <v>0.90038461538461545</v>
      </c>
      <c r="BN30" t="s">
        <v>68</v>
      </c>
      <c r="BO30" t="s">
        <v>179</v>
      </c>
      <c r="BP30">
        <v>2042.0609999999999</v>
      </c>
    </row>
    <row r="31" spans="1:68" ht="16.5">
      <c r="A31" s="127" t="str">
        <f t="shared" si="18"/>
        <v>삼환운수</v>
      </c>
      <c r="B31" s="128" t="str">
        <f t="shared" si="19"/>
        <v>변상희</v>
      </c>
      <c r="C31" s="129" t="str">
        <f t="shared" si="20"/>
        <v>B</v>
      </c>
      <c r="D31" s="130">
        <f t="shared" si="21"/>
        <v>0.93129875629064773</v>
      </c>
      <c r="E31" s="131">
        <f t="shared" si="22"/>
        <v>5319</v>
      </c>
      <c r="F31" s="132" t="str">
        <f t="shared" si="23"/>
        <v>532</v>
      </c>
      <c r="G31" s="133" t="str">
        <f t="shared" si="24"/>
        <v>71바6221</v>
      </c>
      <c r="H31" s="134">
        <f t="shared" si="25"/>
        <v>9</v>
      </c>
      <c r="I31" s="135">
        <f t="shared" si="8"/>
        <v>1983.011</v>
      </c>
      <c r="J31" s="136">
        <f t="shared" si="26"/>
        <v>4.3789800667132272E-3</v>
      </c>
      <c r="K31" s="136">
        <f t="shared" si="27"/>
        <v>0.29105693735306837</v>
      </c>
      <c r="L31" s="136">
        <f t="shared" si="28"/>
        <v>5.0932647373110894E-2</v>
      </c>
      <c r="M31" s="137">
        <f t="shared" si="29"/>
        <v>9.923</v>
      </c>
      <c r="N31" s="138">
        <f t="shared" si="30"/>
        <v>0</v>
      </c>
      <c r="O31" s="138">
        <f t="shared" si="31"/>
        <v>1.2102807296580806</v>
      </c>
      <c r="P31" s="233">
        <f t="shared" si="32"/>
        <v>1</v>
      </c>
      <c r="Q31" s="234">
        <f t="shared" si="33"/>
        <v>0</v>
      </c>
      <c r="R31" s="234">
        <f t="shared" si="34"/>
        <v>24</v>
      </c>
      <c r="T31">
        <v>515</v>
      </c>
      <c r="U31">
        <v>5319</v>
      </c>
      <c r="V31" t="s">
        <v>295</v>
      </c>
      <c r="W31">
        <v>1983.011</v>
      </c>
      <c r="X31">
        <v>747.495</v>
      </c>
      <c r="Y31">
        <v>2.653</v>
      </c>
      <c r="Z31">
        <v>9.923</v>
      </c>
      <c r="AA31">
        <v>139.93326999999999</v>
      </c>
      <c r="AB31">
        <v>0.612765</v>
      </c>
      <c r="AC31">
        <v>40.728549000000001</v>
      </c>
      <c r="AD31" s="1">
        <v>101</v>
      </c>
      <c r="AE31">
        <v>0</v>
      </c>
      <c r="AF31">
        <v>24</v>
      </c>
      <c r="AG31">
        <v>60</v>
      </c>
      <c r="AH31">
        <v>14.171118</v>
      </c>
      <c r="AI31">
        <v>0</v>
      </c>
      <c r="AJ31">
        <v>0</v>
      </c>
      <c r="AK31">
        <v>1</v>
      </c>
      <c r="AL31">
        <v>20</v>
      </c>
      <c r="AM31" t="s">
        <v>296</v>
      </c>
      <c r="AN31" t="s">
        <v>514</v>
      </c>
      <c r="AO31">
        <v>427.846</v>
      </c>
      <c r="AR31" t="s">
        <v>119</v>
      </c>
      <c r="AS31" t="s">
        <v>121</v>
      </c>
      <c r="AT31" t="s">
        <v>226</v>
      </c>
      <c r="AU31" t="s">
        <v>295</v>
      </c>
      <c r="AV31" t="s">
        <v>48</v>
      </c>
      <c r="AW31">
        <v>9</v>
      </c>
      <c r="BB31">
        <v>0.93129875629064773</v>
      </c>
      <c r="BC31" t="s">
        <v>68</v>
      </c>
      <c r="BF31" t="s">
        <v>119</v>
      </c>
      <c r="BG31" t="s">
        <v>121</v>
      </c>
      <c r="BH31" t="s">
        <v>295</v>
      </c>
      <c r="BI31">
        <v>5319</v>
      </c>
      <c r="BJ31">
        <v>9</v>
      </c>
      <c r="BK31" t="s">
        <v>226</v>
      </c>
      <c r="BL31" t="s">
        <v>211</v>
      </c>
      <c r="BM31">
        <v>0.93129875629064773</v>
      </c>
      <c r="BN31" t="s">
        <v>68</v>
      </c>
      <c r="BO31" t="s">
        <v>179</v>
      </c>
      <c r="BP31">
        <v>1983.011</v>
      </c>
    </row>
    <row r="32" spans="1:68" ht="16.5">
      <c r="A32" s="110" t="str">
        <f t="shared" si="18"/>
        <v>삼환운수</v>
      </c>
      <c r="B32" s="111" t="str">
        <f t="shared" si="19"/>
        <v>서강익</v>
      </c>
      <c r="C32" s="112" t="str">
        <f t="shared" si="20"/>
        <v>F</v>
      </c>
      <c r="D32" s="113">
        <f t="shared" si="21"/>
        <v>0.79314285714285704</v>
      </c>
      <c r="E32" s="114">
        <f t="shared" si="22"/>
        <v>4780</v>
      </c>
      <c r="F32" s="115" t="str">
        <f t="shared" si="23"/>
        <v>510</v>
      </c>
      <c r="G32" s="116" t="str">
        <f t="shared" si="24"/>
        <v>71바6451</v>
      </c>
      <c r="H32" s="117">
        <f t="shared" si="25"/>
        <v>1</v>
      </c>
      <c r="I32" s="118">
        <f t="shared" si="8"/>
        <v>2200.9879999999998</v>
      </c>
      <c r="J32" s="119">
        <f t="shared" si="26"/>
        <v>3.9769227894277372E-2</v>
      </c>
      <c r="K32" s="119">
        <f t="shared" si="27"/>
        <v>0.36303124531340647</v>
      </c>
      <c r="L32" s="119">
        <f t="shared" si="28"/>
        <v>0.26170065443337265</v>
      </c>
      <c r="M32" s="120">
        <f t="shared" si="29"/>
        <v>18.988</v>
      </c>
      <c r="N32" s="121">
        <f t="shared" si="30"/>
        <v>0</v>
      </c>
      <c r="O32" s="121">
        <f t="shared" si="31"/>
        <v>2.5443119181022342</v>
      </c>
      <c r="P32" s="235">
        <f t="shared" si="32"/>
        <v>52</v>
      </c>
      <c r="Q32" s="236">
        <f t="shared" si="33"/>
        <v>0</v>
      </c>
      <c r="R32" s="236">
        <f t="shared" si="34"/>
        <v>56</v>
      </c>
      <c r="T32">
        <v>515</v>
      </c>
      <c r="U32">
        <v>4780</v>
      </c>
      <c r="V32" t="s">
        <v>297</v>
      </c>
      <c r="W32">
        <v>2200.9879999999998</v>
      </c>
      <c r="X32">
        <v>792.72799999999995</v>
      </c>
      <c r="Y32">
        <v>2.7759999999999998</v>
      </c>
      <c r="Z32">
        <v>18.988</v>
      </c>
      <c r="AA32">
        <v>156.310226</v>
      </c>
      <c r="AB32">
        <v>6.2163370000000002</v>
      </c>
      <c r="AC32">
        <v>56.745496000000003</v>
      </c>
      <c r="AD32" s="1">
        <v>576</v>
      </c>
      <c r="AE32">
        <v>0</v>
      </c>
      <c r="AF32">
        <v>56</v>
      </c>
      <c r="AG32">
        <v>68</v>
      </c>
      <c r="AH32">
        <v>14.080895</v>
      </c>
      <c r="AI32">
        <v>19.899999999999999</v>
      </c>
      <c r="AJ32">
        <v>0</v>
      </c>
      <c r="AK32">
        <v>52</v>
      </c>
      <c r="AL32">
        <v>10193</v>
      </c>
      <c r="AM32" t="s">
        <v>298</v>
      </c>
      <c r="AN32" t="s">
        <v>515</v>
      </c>
      <c r="AO32">
        <v>2200.9879999999998</v>
      </c>
      <c r="AR32" t="s">
        <v>119</v>
      </c>
      <c r="AS32" t="s">
        <v>120</v>
      </c>
      <c r="AT32" t="s">
        <v>202</v>
      </c>
      <c r="AU32" t="s">
        <v>297</v>
      </c>
      <c r="AV32" t="s">
        <v>203</v>
      </c>
      <c r="AW32">
        <v>1</v>
      </c>
      <c r="BB32">
        <v>0.79314285714285704</v>
      </c>
      <c r="BC32" t="s">
        <v>70</v>
      </c>
      <c r="BF32" t="s">
        <v>119</v>
      </c>
      <c r="BG32" t="s">
        <v>120</v>
      </c>
      <c r="BH32" t="s">
        <v>297</v>
      </c>
      <c r="BI32">
        <v>4780</v>
      </c>
      <c r="BJ32">
        <v>1</v>
      </c>
      <c r="BK32" t="s">
        <v>202</v>
      </c>
      <c r="BL32" t="s">
        <v>178</v>
      </c>
      <c r="BM32">
        <v>0.79314285714285704</v>
      </c>
      <c r="BN32" t="s">
        <v>70</v>
      </c>
      <c r="BO32" t="s">
        <v>192</v>
      </c>
      <c r="BP32">
        <v>2200.9879999999998</v>
      </c>
    </row>
    <row r="33" spans="1:68" ht="16.5">
      <c r="A33" s="127" t="str">
        <f t="shared" si="18"/>
        <v>삼환운수</v>
      </c>
      <c r="B33" s="128" t="str">
        <f t="shared" si="19"/>
        <v>서도원</v>
      </c>
      <c r="C33" s="129" t="str">
        <f t="shared" si="20"/>
        <v>C</v>
      </c>
      <c r="D33" s="130">
        <f t="shared" si="21"/>
        <v>0.88787453273407979</v>
      </c>
      <c r="E33" s="131">
        <f t="shared" si="22"/>
        <v>7449</v>
      </c>
      <c r="F33" s="132" t="str">
        <f t="shared" si="23"/>
        <v>566</v>
      </c>
      <c r="G33" s="133" t="str">
        <f t="shared" si="24"/>
        <v>72바1520</v>
      </c>
      <c r="H33" s="134">
        <f t="shared" si="25"/>
        <v>3</v>
      </c>
      <c r="I33" s="135">
        <f t="shared" si="8"/>
        <v>1632.921</v>
      </c>
      <c r="J33" s="136">
        <f t="shared" si="26"/>
        <v>1.605939611149769E-2</v>
      </c>
      <c r="K33" s="136">
        <f t="shared" si="27"/>
        <v>0.37491617248820541</v>
      </c>
      <c r="L33" s="136">
        <f t="shared" si="28"/>
        <v>0.1586114698751501</v>
      </c>
      <c r="M33" s="137">
        <f t="shared" si="29"/>
        <v>10.108000000000001</v>
      </c>
      <c r="N33" s="138">
        <f t="shared" si="30"/>
        <v>0</v>
      </c>
      <c r="O33" s="138">
        <f t="shared" si="31"/>
        <v>3.2457173372134966</v>
      </c>
      <c r="P33" s="233">
        <f t="shared" si="32"/>
        <v>1</v>
      </c>
      <c r="Q33" s="234">
        <f t="shared" si="33"/>
        <v>0</v>
      </c>
      <c r="R33" s="234">
        <f t="shared" si="34"/>
        <v>53</v>
      </c>
      <c r="T33">
        <v>515</v>
      </c>
      <c r="U33">
        <v>7449</v>
      </c>
      <c r="V33" t="s">
        <v>299</v>
      </c>
      <c r="W33">
        <v>1632.921</v>
      </c>
      <c r="X33">
        <v>737.82899999999995</v>
      </c>
      <c r="Y33">
        <v>2.2130000000000001</v>
      </c>
      <c r="Z33">
        <v>10.108000000000001</v>
      </c>
      <c r="AA33">
        <v>130.50160700000001</v>
      </c>
      <c r="AB33">
        <v>2.095777</v>
      </c>
      <c r="AC33">
        <v>48.927163</v>
      </c>
      <c r="AD33" s="1">
        <v>259</v>
      </c>
      <c r="AE33">
        <v>0</v>
      </c>
      <c r="AF33">
        <v>53</v>
      </c>
      <c r="AG33">
        <v>76</v>
      </c>
      <c r="AH33">
        <v>12.512650000000001</v>
      </c>
      <c r="AI33">
        <v>0.6</v>
      </c>
      <c r="AJ33">
        <v>0</v>
      </c>
      <c r="AK33">
        <v>1</v>
      </c>
      <c r="AL33">
        <v>18</v>
      </c>
      <c r="AM33" t="s">
        <v>300</v>
      </c>
      <c r="AN33" t="s">
        <v>516</v>
      </c>
      <c r="AO33">
        <v>1488.0119999999999</v>
      </c>
      <c r="AR33" t="s">
        <v>119</v>
      </c>
      <c r="AS33" t="s">
        <v>123</v>
      </c>
      <c r="AT33" t="s">
        <v>240</v>
      </c>
      <c r="AU33" t="s">
        <v>299</v>
      </c>
      <c r="AV33" t="s">
        <v>48</v>
      </c>
      <c r="AW33">
        <v>3</v>
      </c>
      <c r="BB33">
        <v>0.88787453273407979</v>
      </c>
      <c r="BC33" t="s">
        <v>69</v>
      </c>
      <c r="BF33" t="s">
        <v>119</v>
      </c>
      <c r="BG33" t="s">
        <v>123</v>
      </c>
      <c r="BH33" t="s">
        <v>299</v>
      </c>
      <c r="BI33">
        <v>7449</v>
      </c>
      <c r="BJ33">
        <v>3</v>
      </c>
      <c r="BK33" t="s">
        <v>240</v>
      </c>
      <c r="BL33" t="s">
        <v>236</v>
      </c>
      <c r="BM33">
        <v>0.88787453273407979</v>
      </c>
      <c r="BN33" t="s">
        <v>69</v>
      </c>
      <c r="BO33" t="s">
        <v>181</v>
      </c>
      <c r="BP33">
        <v>1632.921</v>
      </c>
    </row>
    <row r="34" spans="1:68" ht="16.5">
      <c r="A34" s="110" t="str">
        <f t="shared" si="18"/>
        <v>삼환운수</v>
      </c>
      <c r="B34" s="111" t="str">
        <f t="shared" si="19"/>
        <v>서영윤</v>
      </c>
      <c r="C34" s="112" t="str">
        <f t="shared" si="20"/>
        <v>F</v>
      </c>
      <c r="D34" s="113">
        <f t="shared" si="21"/>
        <v>0.76346153846153852</v>
      </c>
      <c r="E34" s="114">
        <f t="shared" si="22"/>
        <v>8523</v>
      </c>
      <c r="F34" s="115" t="str">
        <f t="shared" si="23"/>
        <v>532</v>
      </c>
      <c r="G34" s="116" t="str">
        <f t="shared" si="24"/>
        <v>71바6218</v>
      </c>
      <c r="H34" s="117">
        <f t="shared" si="25"/>
        <v>1</v>
      </c>
      <c r="I34" s="118">
        <f t="shared" si="8"/>
        <v>1636.0409999999999</v>
      </c>
      <c r="J34" s="119">
        <f t="shared" si="26"/>
        <v>3.4731913667002977E-2</v>
      </c>
      <c r="K34" s="119">
        <f t="shared" si="27"/>
        <v>0.36453269489248208</v>
      </c>
      <c r="L34" s="119">
        <f t="shared" si="28"/>
        <v>0.24082526049163805</v>
      </c>
      <c r="M34" s="120">
        <f t="shared" si="29"/>
        <v>12.101000000000001</v>
      </c>
      <c r="N34" s="121">
        <f t="shared" si="30"/>
        <v>0.18336948768398836</v>
      </c>
      <c r="O34" s="121">
        <f t="shared" si="31"/>
        <v>3.8507592413637557</v>
      </c>
      <c r="P34" s="235">
        <f t="shared" si="32"/>
        <v>14</v>
      </c>
      <c r="Q34" s="236">
        <f t="shared" si="33"/>
        <v>3</v>
      </c>
      <c r="R34" s="236">
        <f t="shared" si="34"/>
        <v>63</v>
      </c>
      <c r="T34">
        <v>515</v>
      </c>
      <c r="U34">
        <v>8523</v>
      </c>
      <c r="V34" t="s">
        <v>301</v>
      </c>
      <c r="W34">
        <v>1636.0409999999999</v>
      </c>
      <c r="X34">
        <v>824.13699999999994</v>
      </c>
      <c r="Y34">
        <v>1.9850000000000001</v>
      </c>
      <c r="Z34">
        <v>12.101000000000001</v>
      </c>
      <c r="AA34">
        <v>127.123862</v>
      </c>
      <c r="AB34">
        <v>4.4152550000000002</v>
      </c>
      <c r="AC34">
        <v>46.340803999999999</v>
      </c>
      <c r="AD34" s="1">
        <v>394</v>
      </c>
      <c r="AE34">
        <v>3</v>
      </c>
      <c r="AF34">
        <v>63</v>
      </c>
      <c r="AG34">
        <v>61</v>
      </c>
      <c r="AH34">
        <v>12.86966</v>
      </c>
      <c r="AI34">
        <v>0</v>
      </c>
      <c r="AJ34">
        <v>0</v>
      </c>
      <c r="AK34">
        <v>14</v>
      </c>
      <c r="AL34">
        <v>5504</v>
      </c>
      <c r="AM34" t="s">
        <v>302</v>
      </c>
      <c r="AN34" t="s">
        <v>517</v>
      </c>
      <c r="AO34">
        <v>1636.0409999999999</v>
      </c>
      <c r="AR34" t="s">
        <v>119</v>
      </c>
      <c r="AS34" t="s">
        <v>121</v>
      </c>
      <c r="AT34" t="s">
        <v>223</v>
      </c>
      <c r="AU34" t="s">
        <v>301</v>
      </c>
      <c r="AV34" t="s">
        <v>48</v>
      </c>
      <c r="AW34">
        <v>1</v>
      </c>
      <c r="BB34">
        <v>0.76346153846153852</v>
      </c>
      <c r="BC34" t="s">
        <v>70</v>
      </c>
      <c r="BF34" t="s">
        <v>119</v>
      </c>
      <c r="BG34" t="s">
        <v>121</v>
      </c>
      <c r="BH34" t="s">
        <v>301</v>
      </c>
      <c r="BI34">
        <v>8523</v>
      </c>
      <c r="BJ34">
        <v>1</v>
      </c>
      <c r="BK34" t="s">
        <v>223</v>
      </c>
      <c r="BL34" t="s">
        <v>178</v>
      </c>
      <c r="BM34">
        <v>0.76346153846153852</v>
      </c>
      <c r="BN34" t="s">
        <v>70</v>
      </c>
      <c r="BO34" t="s">
        <v>192</v>
      </c>
      <c r="BP34">
        <v>1636.0409999999999</v>
      </c>
    </row>
    <row r="35" spans="1:68" ht="16.5">
      <c r="A35" s="127" t="str">
        <f t="shared" si="18"/>
        <v>삼환운수</v>
      </c>
      <c r="B35" s="128" t="str">
        <f t="shared" si="19"/>
        <v>서정룡</v>
      </c>
      <c r="C35" s="129" t="str">
        <f t="shared" si="20"/>
        <v>B</v>
      </c>
      <c r="D35" s="130">
        <f t="shared" si="21"/>
        <v>0.90102583750762755</v>
      </c>
      <c r="E35" s="131">
        <f t="shared" si="22"/>
        <v>2076</v>
      </c>
      <c r="F35" s="132" t="str">
        <f t="shared" si="23"/>
        <v>566</v>
      </c>
      <c r="G35" s="133" t="str">
        <f t="shared" si="24"/>
        <v>72바1512</v>
      </c>
      <c r="H35" s="134">
        <f t="shared" si="25"/>
        <v>2</v>
      </c>
      <c r="I35" s="135">
        <f t="shared" si="8"/>
        <v>1922.2809999999999</v>
      </c>
      <c r="J35" s="136">
        <f t="shared" si="26"/>
        <v>9.1050418674999758E-3</v>
      </c>
      <c r="K35" s="136">
        <f t="shared" si="27"/>
        <v>0.35827527285500721</v>
      </c>
      <c r="L35" s="136">
        <f t="shared" si="28"/>
        <v>0.10924521440933974</v>
      </c>
      <c r="M35" s="137">
        <f t="shared" si="29"/>
        <v>9.7439999999999998</v>
      </c>
      <c r="N35" s="138">
        <f t="shared" si="30"/>
        <v>0</v>
      </c>
      <c r="O35" s="138">
        <f t="shared" si="31"/>
        <v>1.9768181655023382</v>
      </c>
      <c r="P35" s="233">
        <f t="shared" si="32"/>
        <v>0</v>
      </c>
      <c r="Q35" s="234">
        <f t="shared" si="33"/>
        <v>0</v>
      </c>
      <c r="R35" s="234">
        <f t="shared" si="34"/>
        <v>38</v>
      </c>
      <c r="T35">
        <v>515</v>
      </c>
      <c r="U35">
        <v>2076</v>
      </c>
      <c r="V35" t="s">
        <v>303</v>
      </c>
      <c r="W35">
        <v>1922.2809999999999</v>
      </c>
      <c r="X35">
        <v>855.21900000000005</v>
      </c>
      <c r="Y35">
        <v>2.2480000000000002</v>
      </c>
      <c r="Z35">
        <v>9.7439999999999998</v>
      </c>
      <c r="AA35">
        <v>161.50271699999999</v>
      </c>
      <c r="AB35">
        <v>1.4704889999999999</v>
      </c>
      <c r="AC35">
        <v>57.862430000000003</v>
      </c>
      <c r="AD35" s="1">
        <v>210</v>
      </c>
      <c r="AE35">
        <v>0</v>
      </c>
      <c r="AF35">
        <v>38</v>
      </c>
      <c r="AG35">
        <v>59</v>
      </c>
      <c r="AH35">
        <v>11.902468000000001</v>
      </c>
      <c r="AI35">
        <v>0</v>
      </c>
      <c r="AJ35">
        <v>0</v>
      </c>
      <c r="AK35">
        <v>0</v>
      </c>
      <c r="AL35">
        <v>0</v>
      </c>
      <c r="AM35" t="s">
        <v>304</v>
      </c>
      <c r="AN35" t="s">
        <v>518</v>
      </c>
      <c r="AO35">
        <v>1824.5139999999999</v>
      </c>
      <c r="AR35" t="s">
        <v>119</v>
      </c>
      <c r="AS35" t="s">
        <v>123</v>
      </c>
      <c r="AT35" t="s">
        <v>238</v>
      </c>
      <c r="AU35" t="s">
        <v>303</v>
      </c>
      <c r="AV35" t="s">
        <v>48</v>
      </c>
      <c r="AW35">
        <v>2</v>
      </c>
      <c r="BB35">
        <v>0.90102583750762755</v>
      </c>
      <c r="BC35" t="s">
        <v>68</v>
      </c>
      <c r="BF35" t="s">
        <v>119</v>
      </c>
      <c r="BG35" t="s">
        <v>123</v>
      </c>
      <c r="BH35" t="s">
        <v>303</v>
      </c>
      <c r="BI35">
        <v>2076</v>
      </c>
      <c r="BJ35">
        <v>2</v>
      </c>
      <c r="BK35" t="s">
        <v>238</v>
      </c>
      <c r="BL35" t="s">
        <v>245</v>
      </c>
      <c r="BM35">
        <v>0.90102583750762755</v>
      </c>
      <c r="BN35" t="s">
        <v>68</v>
      </c>
      <c r="BO35" t="s">
        <v>179</v>
      </c>
      <c r="BP35">
        <v>1922.2809999999999</v>
      </c>
    </row>
    <row r="36" spans="1:68" ht="16.5">
      <c r="A36" s="110" t="str">
        <f t="shared" si="18"/>
        <v>삼환운수</v>
      </c>
      <c r="B36" s="111" t="str">
        <f t="shared" si="19"/>
        <v>성진천</v>
      </c>
      <c r="C36" s="112" t="str">
        <f t="shared" si="20"/>
        <v>B</v>
      </c>
      <c r="D36" s="113">
        <f t="shared" si="21"/>
        <v>0.93573143537622971</v>
      </c>
      <c r="E36" s="114">
        <f t="shared" si="22"/>
        <v>1213</v>
      </c>
      <c r="F36" s="115" t="str">
        <f t="shared" si="23"/>
        <v>567</v>
      </c>
      <c r="G36" s="116" t="str">
        <f t="shared" si="24"/>
        <v>71바6459</v>
      </c>
      <c r="H36" s="117">
        <f t="shared" si="25"/>
        <v>3</v>
      </c>
      <c r="I36" s="118">
        <f t="shared" si="8"/>
        <v>1782.355</v>
      </c>
      <c r="J36" s="119">
        <f t="shared" si="26"/>
        <v>1.5379285997530839E-2</v>
      </c>
      <c r="K36" s="119">
        <f t="shared" si="27"/>
        <v>0.34196725700253466</v>
      </c>
      <c r="L36" s="119">
        <f t="shared" si="28"/>
        <v>6.4521377615570405E-2</v>
      </c>
      <c r="M36" s="120">
        <f t="shared" si="29"/>
        <v>4.6520000000000001</v>
      </c>
      <c r="N36" s="121">
        <f t="shared" si="30"/>
        <v>0.33663327451601954</v>
      </c>
      <c r="O36" s="121">
        <f t="shared" si="31"/>
        <v>1.2904275523114082</v>
      </c>
      <c r="P36" s="235">
        <f t="shared" si="32"/>
        <v>1</v>
      </c>
      <c r="Q36" s="236">
        <f t="shared" si="33"/>
        <v>6</v>
      </c>
      <c r="R36" s="236">
        <f t="shared" si="34"/>
        <v>23</v>
      </c>
      <c r="T36">
        <v>515</v>
      </c>
      <c r="U36">
        <v>1213</v>
      </c>
      <c r="V36" t="s">
        <v>305</v>
      </c>
      <c r="W36">
        <v>1782.355</v>
      </c>
      <c r="X36">
        <v>763.18399999999997</v>
      </c>
      <c r="Y36">
        <v>2.335</v>
      </c>
      <c r="Z36">
        <v>4.6520000000000001</v>
      </c>
      <c r="AA36">
        <v>131.609881</v>
      </c>
      <c r="AB36">
        <v>2.0240659999999999</v>
      </c>
      <c r="AC36">
        <v>45.006270000000001</v>
      </c>
      <c r="AD36" s="1">
        <v>115</v>
      </c>
      <c r="AE36">
        <v>6</v>
      </c>
      <c r="AF36">
        <v>23</v>
      </c>
      <c r="AG36">
        <v>57</v>
      </c>
      <c r="AH36">
        <v>13.542714</v>
      </c>
      <c r="AI36">
        <v>0</v>
      </c>
      <c r="AJ36">
        <v>0</v>
      </c>
      <c r="AK36">
        <v>1</v>
      </c>
      <c r="AL36">
        <v>238</v>
      </c>
      <c r="AM36" t="s">
        <v>306</v>
      </c>
      <c r="AN36" t="s">
        <v>519</v>
      </c>
      <c r="AO36">
        <v>1645.18</v>
      </c>
      <c r="AR36" t="s">
        <v>119</v>
      </c>
      <c r="AS36" t="s">
        <v>124</v>
      </c>
      <c r="AT36" t="s">
        <v>242</v>
      </c>
      <c r="AU36" t="s">
        <v>305</v>
      </c>
      <c r="AV36" t="s">
        <v>243</v>
      </c>
      <c r="AW36">
        <v>3</v>
      </c>
      <c r="BB36">
        <v>0.93573143537622971</v>
      </c>
      <c r="BC36" t="s">
        <v>68</v>
      </c>
      <c r="BF36" t="s">
        <v>119</v>
      </c>
      <c r="BG36" t="s">
        <v>124</v>
      </c>
      <c r="BH36" t="s">
        <v>305</v>
      </c>
      <c r="BI36">
        <v>1213</v>
      </c>
      <c r="BJ36">
        <v>3</v>
      </c>
      <c r="BK36" t="s">
        <v>242</v>
      </c>
      <c r="BL36" t="s">
        <v>245</v>
      </c>
      <c r="BM36">
        <v>0.93573143537622971</v>
      </c>
      <c r="BN36" t="s">
        <v>68</v>
      </c>
      <c r="BO36" t="s">
        <v>179</v>
      </c>
      <c r="BP36">
        <v>1782.3550000000002</v>
      </c>
    </row>
    <row r="37" spans="1:68" ht="16.5">
      <c r="A37" s="127" t="str">
        <f t="shared" si="18"/>
        <v>삼환운수</v>
      </c>
      <c r="B37" s="128" t="str">
        <f t="shared" si="19"/>
        <v>손흥승</v>
      </c>
      <c r="C37" s="129" t="str">
        <f t="shared" si="20"/>
        <v>D</v>
      </c>
      <c r="D37" s="130">
        <f t="shared" si="21"/>
        <v>0.80228571428571427</v>
      </c>
      <c r="E37" s="131">
        <f t="shared" si="22"/>
        <v>4540</v>
      </c>
      <c r="F37" s="132" t="str">
        <f t="shared" si="23"/>
        <v>510</v>
      </c>
      <c r="G37" s="133" t="str">
        <f t="shared" si="24"/>
        <v>71바7108</v>
      </c>
      <c r="H37" s="134">
        <f t="shared" si="25"/>
        <v>1</v>
      </c>
      <c r="I37" s="135">
        <f t="shared" si="8"/>
        <v>2342.6930000000002</v>
      </c>
      <c r="J37" s="136">
        <f t="shared" si="26"/>
        <v>1.035450564314332E-2</v>
      </c>
      <c r="K37" s="136">
        <f t="shared" si="27"/>
        <v>0.3412399377237042</v>
      </c>
      <c r="L37" s="136">
        <f t="shared" si="28"/>
        <v>0.14769327436416124</v>
      </c>
      <c r="M37" s="137">
        <f t="shared" si="29"/>
        <v>20.128</v>
      </c>
      <c r="N37" s="138">
        <f t="shared" si="30"/>
        <v>0</v>
      </c>
      <c r="O37" s="138">
        <f t="shared" si="31"/>
        <v>10.415363856894608</v>
      </c>
      <c r="P37" s="233">
        <f t="shared" si="32"/>
        <v>61</v>
      </c>
      <c r="Q37" s="234">
        <f t="shared" si="33"/>
        <v>0</v>
      </c>
      <c r="R37" s="234">
        <f t="shared" si="34"/>
        <v>244</v>
      </c>
      <c r="T37">
        <v>515</v>
      </c>
      <c r="U37">
        <v>4540</v>
      </c>
      <c r="V37" t="s">
        <v>307</v>
      </c>
      <c r="W37">
        <v>2342.6930000000002</v>
      </c>
      <c r="X37">
        <v>834.32500000000005</v>
      </c>
      <c r="Y37">
        <v>2.8079999999999998</v>
      </c>
      <c r="Z37">
        <v>20.128</v>
      </c>
      <c r="AA37">
        <v>145.12745000000001</v>
      </c>
      <c r="AB37">
        <v>1.502723</v>
      </c>
      <c r="AC37">
        <v>49.523282000000002</v>
      </c>
      <c r="AD37" s="1">
        <v>346</v>
      </c>
      <c r="AE37">
        <v>0</v>
      </c>
      <c r="AF37">
        <v>244</v>
      </c>
      <c r="AG37">
        <v>80</v>
      </c>
      <c r="AH37">
        <v>16.142313999999999</v>
      </c>
      <c r="AI37">
        <v>362.1</v>
      </c>
      <c r="AJ37">
        <v>0</v>
      </c>
      <c r="AK37">
        <v>61</v>
      </c>
      <c r="AL37">
        <v>8875</v>
      </c>
      <c r="AM37" t="s">
        <v>308</v>
      </c>
      <c r="AN37" t="s">
        <v>520</v>
      </c>
      <c r="AO37">
        <v>2342.6930000000002</v>
      </c>
      <c r="AR37" t="s">
        <v>119</v>
      </c>
      <c r="AS37" t="s">
        <v>120</v>
      </c>
      <c r="AT37" t="s">
        <v>205</v>
      </c>
      <c r="AU37" t="s">
        <v>307</v>
      </c>
      <c r="AV37" t="s">
        <v>203</v>
      </c>
      <c r="AW37">
        <v>1</v>
      </c>
      <c r="BB37">
        <v>0.80228571428571427</v>
      </c>
      <c r="BC37" t="s">
        <v>67</v>
      </c>
      <c r="BF37" t="s">
        <v>119</v>
      </c>
      <c r="BG37" t="s">
        <v>120</v>
      </c>
      <c r="BH37" t="s">
        <v>307</v>
      </c>
      <c r="BI37">
        <v>4540</v>
      </c>
      <c r="BJ37">
        <v>1</v>
      </c>
      <c r="BK37" t="s">
        <v>205</v>
      </c>
      <c r="BL37" t="s">
        <v>178</v>
      </c>
      <c r="BM37">
        <v>0.80228571428571427</v>
      </c>
      <c r="BN37" t="s">
        <v>67</v>
      </c>
      <c r="BO37" t="s">
        <v>183</v>
      </c>
      <c r="BP37">
        <v>2342.6930000000002</v>
      </c>
    </row>
    <row r="38" spans="1:68" ht="16.5">
      <c r="A38" s="110" t="str">
        <f t="shared" si="18"/>
        <v>삼환운수</v>
      </c>
      <c r="B38" s="111" t="str">
        <f t="shared" si="19"/>
        <v>송성일</v>
      </c>
      <c r="C38" s="112" t="str">
        <f t="shared" si="20"/>
        <v>B</v>
      </c>
      <c r="D38" s="113">
        <f t="shared" si="21"/>
        <v>0.94555555555555548</v>
      </c>
      <c r="E38" s="114">
        <f t="shared" si="22"/>
        <v>5481</v>
      </c>
      <c r="F38" s="115" t="str">
        <f t="shared" si="23"/>
        <v>540</v>
      </c>
      <c r="G38" s="116" t="str">
        <f t="shared" si="24"/>
        <v>71바6456</v>
      </c>
      <c r="H38" s="117">
        <f t="shared" si="25"/>
        <v>1</v>
      </c>
      <c r="I38" s="118">
        <f t="shared" si="8"/>
        <v>747.37599999999998</v>
      </c>
      <c r="J38" s="119">
        <f t="shared" si="26"/>
        <v>1.3058696395230589E-3</v>
      </c>
      <c r="K38" s="119">
        <f t="shared" si="27"/>
        <v>0.32102025888893121</v>
      </c>
      <c r="L38" s="119">
        <f t="shared" si="28"/>
        <v>0.22478645286977372</v>
      </c>
      <c r="M38" s="120">
        <f t="shared" si="29"/>
        <v>6.7590000000000003</v>
      </c>
      <c r="N38" s="121">
        <f t="shared" si="30"/>
        <v>0</v>
      </c>
      <c r="O38" s="121">
        <f t="shared" si="31"/>
        <v>0.8028087602491919</v>
      </c>
      <c r="P38" s="235">
        <f t="shared" si="32"/>
        <v>17</v>
      </c>
      <c r="Q38" s="236">
        <f t="shared" si="33"/>
        <v>0</v>
      </c>
      <c r="R38" s="236">
        <f t="shared" si="34"/>
        <v>6</v>
      </c>
      <c r="T38">
        <v>515</v>
      </c>
      <c r="U38">
        <v>5481</v>
      </c>
      <c r="V38" t="s">
        <v>309</v>
      </c>
      <c r="W38">
        <v>747.37599999999998</v>
      </c>
      <c r="X38">
        <v>439.22699999999998</v>
      </c>
      <c r="Y38">
        <v>1.702</v>
      </c>
      <c r="Z38">
        <v>6.7590000000000003</v>
      </c>
      <c r="AA38">
        <v>63.597465999999997</v>
      </c>
      <c r="AB38">
        <v>8.3049999999999999E-2</v>
      </c>
      <c r="AC38">
        <v>20.416074999999999</v>
      </c>
      <c r="AD38" s="1">
        <v>168</v>
      </c>
      <c r="AE38">
        <v>0</v>
      </c>
      <c r="AF38">
        <v>6</v>
      </c>
      <c r="AG38">
        <v>57</v>
      </c>
      <c r="AH38">
        <v>11.751663000000001</v>
      </c>
      <c r="AI38">
        <v>0</v>
      </c>
      <c r="AJ38">
        <v>0</v>
      </c>
      <c r="AK38">
        <v>17</v>
      </c>
      <c r="AL38">
        <v>3223</v>
      </c>
      <c r="AM38" t="s">
        <v>310</v>
      </c>
      <c r="AN38" t="s">
        <v>521</v>
      </c>
      <c r="AO38">
        <v>747.37599999999998</v>
      </c>
      <c r="AR38" t="s">
        <v>119</v>
      </c>
      <c r="AS38" t="s">
        <v>122</v>
      </c>
      <c r="AT38" t="s">
        <v>232</v>
      </c>
      <c r="AU38" t="s">
        <v>309</v>
      </c>
      <c r="AV38" t="s">
        <v>48</v>
      </c>
      <c r="AW38">
        <v>1</v>
      </c>
      <c r="BB38">
        <v>0.94555555555555548</v>
      </c>
      <c r="BC38" t="s">
        <v>68</v>
      </c>
      <c r="BF38" t="s">
        <v>119</v>
      </c>
      <c r="BG38" t="s">
        <v>122</v>
      </c>
      <c r="BH38" t="s">
        <v>309</v>
      </c>
      <c r="BI38">
        <v>5481</v>
      </c>
      <c r="BJ38">
        <v>1</v>
      </c>
      <c r="BK38" t="s">
        <v>232</v>
      </c>
      <c r="BL38" t="s">
        <v>178</v>
      </c>
      <c r="BM38">
        <v>0.94555555555555548</v>
      </c>
      <c r="BN38" t="s">
        <v>68</v>
      </c>
      <c r="BO38" t="s">
        <v>179</v>
      </c>
      <c r="BP38">
        <v>747.37599999999998</v>
      </c>
    </row>
    <row r="39" spans="1:68" ht="16.5">
      <c r="A39" s="127" t="str">
        <f t="shared" si="18"/>
        <v>삼환운수</v>
      </c>
      <c r="B39" s="128" t="str">
        <f t="shared" si="19"/>
        <v>신영진</v>
      </c>
      <c r="C39" s="129" t="str">
        <f t="shared" si="20"/>
        <v>F</v>
      </c>
      <c r="D39" s="130">
        <f t="shared" si="21"/>
        <v>0.74995708387182958</v>
      </c>
      <c r="E39" s="131">
        <f t="shared" si="22"/>
        <v>3648</v>
      </c>
      <c r="F39" s="132" t="str">
        <f t="shared" si="23"/>
        <v>510</v>
      </c>
      <c r="G39" s="133" t="str">
        <f t="shared" si="24"/>
        <v>71바7108</v>
      </c>
      <c r="H39" s="134">
        <f t="shared" si="25"/>
        <v>4</v>
      </c>
      <c r="I39" s="135">
        <f t="shared" si="8"/>
        <v>1323.0319999999999</v>
      </c>
      <c r="J39" s="136">
        <f t="shared" si="26"/>
        <v>1.1289659323255059E-2</v>
      </c>
      <c r="K39" s="136">
        <f t="shared" si="27"/>
        <v>0.3835283789921064</v>
      </c>
      <c r="L39" s="136">
        <f t="shared" si="28"/>
        <v>0.17988982881744359</v>
      </c>
      <c r="M39" s="137">
        <f t="shared" si="29"/>
        <v>19.969000000000001</v>
      </c>
      <c r="N39" s="138">
        <f t="shared" si="30"/>
        <v>0</v>
      </c>
      <c r="O39" s="138">
        <f t="shared" si="31"/>
        <v>19.878581923944395</v>
      </c>
      <c r="P39" s="233">
        <f t="shared" si="32"/>
        <v>28</v>
      </c>
      <c r="Q39" s="234">
        <f t="shared" si="33"/>
        <v>0</v>
      </c>
      <c r="R39" s="234">
        <f t="shared" si="34"/>
        <v>263</v>
      </c>
      <c r="T39">
        <v>515</v>
      </c>
      <c r="U39">
        <v>3648</v>
      </c>
      <c r="V39" t="s">
        <v>425</v>
      </c>
      <c r="W39">
        <v>1323.0319999999999</v>
      </c>
      <c r="X39">
        <v>510.87900000000002</v>
      </c>
      <c r="Y39">
        <v>2.59</v>
      </c>
      <c r="Z39">
        <v>19.969000000000001</v>
      </c>
      <c r="AA39">
        <v>89.754966999999994</v>
      </c>
      <c r="AB39">
        <v>1.0133030000000001</v>
      </c>
      <c r="AC39">
        <v>34.423577000000002</v>
      </c>
      <c r="AD39" s="1">
        <v>238</v>
      </c>
      <c r="AE39">
        <v>0</v>
      </c>
      <c r="AF39">
        <v>263</v>
      </c>
      <c r="AG39">
        <v>71</v>
      </c>
      <c r="AH39">
        <v>14.740487</v>
      </c>
      <c r="AI39">
        <v>16.3</v>
      </c>
      <c r="AJ39">
        <v>0</v>
      </c>
      <c r="AK39">
        <v>28</v>
      </c>
      <c r="AL39">
        <v>5164</v>
      </c>
      <c r="AM39" t="s">
        <v>426</v>
      </c>
      <c r="AN39" t="s">
        <v>522</v>
      </c>
      <c r="AO39">
        <v>486.62799999999999</v>
      </c>
      <c r="AR39" t="s">
        <v>119</v>
      </c>
      <c r="AS39" t="s">
        <v>120</v>
      </c>
      <c r="AT39" t="s">
        <v>205</v>
      </c>
      <c r="AU39" t="s">
        <v>425</v>
      </c>
      <c r="AV39" t="s">
        <v>203</v>
      </c>
      <c r="AW39">
        <v>4</v>
      </c>
      <c r="BB39">
        <v>0.74995708387182958</v>
      </c>
      <c r="BC39" t="s">
        <v>70</v>
      </c>
      <c r="BF39" t="s">
        <v>119</v>
      </c>
      <c r="BG39" t="s">
        <v>120</v>
      </c>
      <c r="BH39" t="s">
        <v>425</v>
      </c>
      <c r="BI39">
        <v>3648</v>
      </c>
      <c r="BJ39">
        <v>4</v>
      </c>
      <c r="BK39" t="s">
        <v>205</v>
      </c>
      <c r="BL39" t="s">
        <v>202</v>
      </c>
      <c r="BM39">
        <v>0.74995708387182958</v>
      </c>
      <c r="BN39" t="s">
        <v>70</v>
      </c>
      <c r="BO39" t="s">
        <v>192</v>
      </c>
      <c r="BP39">
        <v>1323.0319999999999</v>
      </c>
    </row>
    <row r="40" spans="1:68" ht="16.5">
      <c r="A40" s="110" t="str">
        <f t="shared" si="18"/>
        <v>삼환운수</v>
      </c>
      <c r="B40" s="111" t="str">
        <f t="shared" si="19"/>
        <v>신현수</v>
      </c>
      <c r="C40" s="112" t="str">
        <f t="shared" si="20"/>
        <v>F</v>
      </c>
      <c r="D40" s="113">
        <f t="shared" si="21"/>
        <v>0.77387096774193542</v>
      </c>
      <c r="E40" s="114">
        <f t="shared" si="22"/>
        <v>2779</v>
      </c>
      <c r="F40" s="115" t="str">
        <f t="shared" si="23"/>
        <v>510</v>
      </c>
      <c r="G40" s="116" t="str">
        <f t="shared" si="24"/>
        <v>71바7107</v>
      </c>
      <c r="H40" s="117">
        <f t="shared" si="25"/>
        <v>1</v>
      </c>
      <c r="I40" s="118">
        <f t="shared" si="8"/>
        <v>1701.96</v>
      </c>
      <c r="J40" s="119">
        <f t="shared" si="26"/>
        <v>1.4534392850755322E-2</v>
      </c>
      <c r="K40" s="119">
        <f t="shared" si="27"/>
        <v>0.36789004759035726</v>
      </c>
      <c r="L40" s="119">
        <f t="shared" si="28"/>
        <v>0.22268443441679006</v>
      </c>
      <c r="M40" s="120">
        <f t="shared" si="29"/>
        <v>12.904</v>
      </c>
      <c r="N40" s="121">
        <f t="shared" si="30"/>
        <v>5.8755787445063337E-2</v>
      </c>
      <c r="O40" s="121">
        <f t="shared" si="31"/>
        <v>5.8168229570612704</v>
      </c>
      <c r="P40" s="235">
        <f t="shared" si="32"/>
        <v>17</v>
      </c>
      <c r="Q40" s="236">
        <f t="shared" si="33"/>
        <v>1</v>
      </c>
      <c r="R40" s="236">
        <f t="shared" si="34"/>
        <v>99</v>
      </c>
      <c r="T40">
        <v>515</v>
      </c>
      <c r="U40">
        <v>2779</v>
      </c>
      <c r="V40" t="s">
        <v>311</v>
      </c>
      <c r="W40">
        <v>1701.96</v>
      </c>
      <c r="X40">
        <v>709.81200000000001</v>
      </c>
      <c r="Y40">
        <v>2.3980000000000001</v>
      </c>
      <c r="Z40">
        <v>12.904</v>
      </c>
      <c r="AA40">
        <v>114.094962</v>
      </c>
      <c r="AB40">
        <v>1.658301</v>
      </c>
      <c r="AC40">
        <v>41.974401</v>
      </c>
      <c r="AD40" s="1">
        <v>379</v>
      </c>
      <c r="AE40">
        <v>1</v>
      </c>
      <c r="AF40">
        <v>99</v>
      </c>
      <c r="AG40">
        <v>61</v>
      </c>
      <c r="AH40">
        <v>14.917047</v>
      </c>
      <c r="AI40">
        <v>0</v>
      </c>
      <c r="AJ40">
        <v>0</v>
      </c>
      <c r="AK40">
        <v>17</v>
      </c>
      <c r="AL40">
        <v>2877</v>
      </c>
      <c r="AM40" t="s">
        <v>312</v>
      </c>
      <c r="AN40" t="s">
        <v>523</v>
      </c>
      <c r="AO40">
        <v>1675.5429999999999</v>
      </c>
      <c r="AR40" t="s">
        <v>119</v>
      </c>
      <c r="AS40" t="s">
        <v>120</v>
      </c>
      <c r="AT40" t="s">
        <v>204</v>
      </c>
      <c r="AU40" t="s">
        <v>311</v>
      </c>
      <c r="AV40" t="s">
        <v>48</v>
      </c>
      <c r="AW40">
        <v>1</v>
      </c>
      <c r="BB40">
        <v>0.77387096774193542</v>
      </c>
      <c r="BC40" t="s">
        <v>70</v>
      </c>
      <c r="BF40" t="s">
        <v>119</v>
      </c>
      <c r="BG40" t="s">
        <v>120</v>
      </c>
      <c r="BH40" t="s">
        <v>311</v>
      </c>
      <c r="BI40">
        <v>2779</v>
      </c>
      <c r="BJ40">
        <v>1</v>
      </c>
      <c r="BK40" t="s">
        <v>204</v>
      </c>
      <c r="BL40" t="s">
        <v>178</v>
      </c>
      <c r="BM40">
        <v>0.77387096774193542</v>
      </c>
      <c r="BN40" t="s">
        <v>70</v>
      </c>
      <c r="BO40" t="s">
        <v>192</v>
      </c>
      <c r="BP40">
        <v>1675.5429999999999</v>
      </c>
    </row>
    <row r="41" spans="1:68" ht="16.5">
      <c r="A41" s="127" t="str">
        <f t="shared" si="18"/>
        <v>삼환운수</v>
      </c>
      <c r="B41" s="128" t="str">
        <f t="shared" si="19"/>
        <v>심언삼</v>
      </c>
      <c r="C41" s="129" t="str">
        <f t="shared" si="20"/>
        <v>D</v>
      </c>
      <c r="D41" s="130">
        <f t="shared" si="21"/>
        <v>0.8397799295384506</v>
      </c>
      <c r="E41" s="131">
        <f t="shared" si="22"/>
        <v>1869</v>
      </c>
      <c r="F41" s="132" t="str">
        <f t="shared" si="23"/>
        <v>532</v>
      </c>
      <c r="G41" s="133" t="str">
        <f t="shared" si="24"/>
        <v>71바6214</v>
      </c>
      <c r="H41" s="134">
        <f t="shared" si="25"/>
        <v>8</v>
      </c>
      <c r="I41" s="135">
        <f t="shared" si="8"/>
        <v>1684.337</v>
      </c>
      <c r="J41" s="136">
        <f t="shared" si="26"/>
        <v>2.1239430856726457E-2</v>
      </c>
      <c r="K41" s="136">
        <f t="shared" si="27"/>
        <v>0.34173534176661846</v>
      </c>
      <c r="L41" s="136">
        <f t="shared" si="28"/>
        <v>0.13595854036335958</v>
      </c>
      <c r="M41" s="137">
        <f t="shared" si="29"/>
        <v>10.361000000000001</v>
      </c>
      <c r="N41" s="138">
        <f t="shared" si="30"/>
        <v>5.9370541643388466E-2</v>
      </c>
      <c r="O41" s="138">
        <f t="shared" si="31"/>
        <v>5.9370541643388464</v>
      </c>
      <c r="P41" s="233">
        <f t="shared" si="32"/>
        <v>14</v>
      </c>
      <c r="Q41" s="234">
        <f t="shared" si="33"/>
        <v>1</v>
      </c>
      <c r="R41" s="234">
        <f t="shared" si="34"/>
        <v>100</v>
      </c>
      <c r="T41">
        <v>515</v>
      </c>
      <c r="U41">
        <v>1869</v>
      </c>
      <c r="V41" t="s">
        <v>313</v>
      </c>
      <c r="W41">
        <v>1684.337</v>
      </c>
      <c r="X41">
        <v>749.53599999999994</v>
      </c>
      <c r="Y41">
        <v>2.2469999999999999</v>
      </c>
      <c r="Z41">
        <v>10.361000000000001</v>
      </c>
      <c r="AA41">
        <v>129.26579899999999</v>
      </c>
      <c r="AB41">
        <v>2.7455319999999999</v>
      </c>
      <c r="AC41">
        <v>44.174692</v>
      </c>
      <c r="AD41" s="1">
        <v>229</v>
      </c>
      <c r="AE41">
        <v>1</v>
      </c>
      <c r="AF41">
        <v>100</v>
      </c>
      <c r="AG41">
        <v>61</v>
      </c>
      <c r="AH41">
        <v>13.030028</v>
      </c>
      <c r="AI41">
        <v>0</v>
      </c>
      <c r="AJ41">
        <v>0</v>
      </c>
      <c r="AK41">
        <v>14</v>
      </c>
      <c r="AL41">
        <v>511</v>
      </c>
      <c r="AM41" t="s">
        <v>314</v>
      </c>
      <c r="AN41" t="s">
        <v>524</v>
      </c>
      <c r="AO41">
        <v>434.29700000000003</v>
      </c>
      <c r="AR41" t="s">
        <v>119</v>
      </c>
      <c r="AS41" t="s">
        <v>121</v>
      </c>
      <c r="AT41" t="s">
        <v>220</v>
      </c>
      <c r="AU41" t="s">
        <v>313</v>
      </c>
      <c r="AV41" t="s">
        <v>48</v>
      </c>
      <c r="AW41">
        <v>8</v>
      </c>
      <c r="BB41">
        <v>0.8397799295384506</v>
      </c>
      <c r="BC41" t="s">
        <v>67</v>
      </c>
      <c r="BF41" t="s">
        <v>119</v>
      </c>
      <c r="BG41" t="s">
        <v>121</v>
      </c>
      <c r="BH41" t="s">
        <v>313</v>
      </c>
      <c r="BI41">
        <v>1869</v>
      </c>
      <c r="BJ41">
        <v>8</v>
      </c>
      <c r="BK41" t="s">
        <v>220</v>
      </c>
      <c r="BL41" t="s">
        <v>213</v>
      </c>
      <c r="BM41">
        <v>0.8397799295384506</v>
      </c>
      <c r="BN41" t="s">
        <v>67</v>
      </c>
      <c r="BO41" t="s">
        <v>183</v>
      </c>
      <c r="BP41">
        <v>1684.337</v>
      </c>
    </row>
    <row r="42" spans="1:68" ht="16.5">
      <c r="A42" s="110" t="str">
        <f t="shared" si="18"/>
        <v>삼환운수</v>
      </c>
      <c r="B42" s="111" t="str">
        <f t="shared" si="19"/>
        <v>심영수</v>
      </c>
      <c r="C42" s="112" t="str">
        <f t="shared" si="20"/>
        <v>F</v>
      </c>
      <c r="D42" s="113">
        <f t="shared" si="21"/>
        <v>0.7356756756756756</v>
      </c>
      <c r="E42" s="114">
        <f t="shared" si="22"/>
        <v>8167</v>
      </c>
      <c r="F42" s="115" t="str">
        <f t="shared" si="23"/>
        <v>510</v>
      </c>
      <c r="G42" s="116" t="str">
        <f t="shared" si="24"/>
        <v>71바7116</v>
      </c>
      <c r="H42" s="117">
        <f t="shared" si="25"/>
        <v>1</v>
      </c>
      <c r="I42" s="118">
        <f t="shared" si="8"/>
        <v>1232.7</v>
      </c>
      <c r="J42" s="119">
        <f t="shared" si="26"/>
        <v>7.4717168053582981E-3</v>
      </c>
      <c r="K42" s="119">
        <f t="shared" si="27"/>
        <v>0.34926136836867089</v>
      </c>
      <c r="L42" s="119">
        <f t="shared" si="28"/>
        <v>0.19063843595359778</v>
      </c>
      <c r="M42" s="120">
        <f t="shared" si="29"/>
        <v>20.489000000000001</v>
      </c>
      <c r="N42" s="121">
        <f t="shared" si="30"/>
        <v>3.6505232416646383</v>
      </c>
      <c r="O42" s="121">
        <f t="shared" si="31"/>
        <v>3.4882777642573211</v>
      </c>
      <c r="P42" s="235">
        <f t="shared" si="32"/>
        <v>23</v>
      </c>
      <c r="Q42" s="236">
        <f t="shared" si="33"/>
        <v>45</v>
      </c>
      <c r="R42" s="236">
        <f t="shared" si="34"/>
        <v>43</v>
      </c>
      <c r="T42">
        <v>515</v>
      </c>
      <c r="U42">
        <v>8167</v>
      </c>
      <c r="V42" t="s">
        <v>315</v>
      </c>
      <c r="W42">
        <v>1232.7</v>
      </c>
      <c r="X42">
        <v>452.92</v>
      </c>
      <c r="Y42">
        <v>2.722</v>
      </c>
      <c r="Z42">
        <v>20.489000000000001</v>
      </c>
      <c r="AA42">
        <v>78.366059000000007</v>
      </c>
      <c r="AB42">
        <v>0.58552899999999997</v>
      </c>
      <c r="AC42">
        <v>27.370236999999999</v>
      </c>
      <c r="AD42" s="1">
        <v>235</v>
      </c>
      <c r="AE42">
        <v>45</v>
      </c>
      <c r="AF42">
        <v>43</v>
      </c>
      <c r="AG42">
        <v>75</v>
      </c>
      <c r="AH42">
        <v>15.730024</v>
      </c>
      <c r="AI42">
        <v>117.3</v>
      </c>
      <c r="AJ42">
        <v>0</v>
      </c>
      <c r="AK42">
        <v>23</v>
      </c>
      <c r="AL42">
        <v>3965</v>
      </c>
      <c r="AM42" t="s">
        <v>316</v>
      </c>
      <c r="AN42" t="s">
        <v>525</v>
      </c>
      <c r="AO42">
        <v>1232.7</v>
      </c>
      <c r="AR42" t="s">
        <v>119</v>
      </c>
      <c r="AS42" t="s">
        <v>120</v>
      </c>
      <c r="AT42" t="s">
        <v>207</v>
      </c>
      <c r="AU42" t="s">
        <v>315</v>
      </c>
      <c r="AV42" t="s">
        <v>203</v>
      </c>
      <c r="AW42">
        <v>1</v>
      </c>
      <c r="BB42">
        <v>0.7356756756756756</v>
      </c>
      <c r="BC42" t="s">
        <v>70</v>
      </c>
      <c r="BF42" t="s">
        <v>119</v>
      </c>
      <c r="BG42" t="s">
        <v>120</v>
      </c>
      <c r="BH42" t="s">
        <v>315</v>
      </c>
      <c r="BI42">
        <v>8167</v>
      </c>
      <c r="BJ42">
        <v>1</v>
      </c>
      <c r="BK42" t="s">
        <v>207</v>
      </c>
      <c r="BL42" t="s">
        <v>178</v>
      </c>
      <c r="BM42">
        <v>0.7356756756756756</v>
      </c>
      <c r="BN42" t="s">
        <v>70</v>
      </c>
      <c r="BO42" t="s">
        <v>192</v>
      </c>
      <c r="BP42">
        <v>1232.7</v>
      </c>
    </row>
    <row r="43" spans="1:68" ht="16.5">
      <c r="A43" s="127" t="str">
        <f t="shared" si="18"/>
        <v>삼환운수</v>
      </c>
      <c r="B43" s="128" t="str">
        <f t="shared" si="19"/>
        <v>안경원</v>
      </c>
      <c r="C43" s="129" t="str">
        <f t="shared" si="20"/>
        <v>D</v>
      </c>
      <c r="D43" s="130">
        <f t="shared" si="21"/>
        <v>0.82129032258064505</v>
      </c>
      <c r="E43" s="131">
        <f t="shared" si="22"/>
        <v>2368</v>
      </c>
      <c r="F43" s="132" t="str">
        <f t="shared" si="23"/>
        <v>순환56</v>
      </c>
      <c r="G43" s="133" t="str">
        <f t="shared" si="24"/>
        <v>71바6210</v>
      </c>
      <c r="H43" s="134">
        <f t="shared" si="25"/>
        <v>1</v>
      </c>
      <c r="I43" s="135">
        <f t="shared" si="8"/>
        <v>1906.6790000000001</v>
      </c>
      <c r="J43" s="136">
        <f t="shared" si="26"/>
        <v>9.9427589294684895E-3</v>
      </c>
      <c r="K43" s="136">
        <f t="shared" si="27"/>
        <v>0.35246047252512502</v>
      </c>
      <c r="L43" s="136">
        <f t="shared" si="28"/>
        <v>0.21713146261116842</v>
      </c>
      <c r="M43" s="137">
        <f t="shared" si="29"/>
        <v>10.217000000000001</v>
      </c>
      <c r="N43" s="138">
        <f t="shared" si="30"/>
        <v>0.10489442638220696</v>
      </c>
      <c r="O43" s="138">
        <f t="shared" si="31"/>
        <v>9.0209206688697989</v>
      </c>
      <c r="P43" s="233">
        <f t="shared" si="32"/>
        <v>4</v>
      </c>
      <c r="Q43" s="234">
        <f t="shared" si="33"/>
        <v>2</v>
      </c>
      <c r="R43" s="234">
        <f t="shared" si="34"/>
        <v>172</v>
      </c>
      <c r="T43">
        <v>515</v>
      </c>
      <c r="U43">
        <v>2368</v>
      </c>
      <c r="V43" t="s">
        <v>317</v>
      </c>
      <c r="W43">
        <v>1906.6790000000001</v>
      </c>
      <c r="X43">
        <v>749.35299999999995</v>
      </c>
      <c r="Y43">
        <v>2.544</v>
      </c>
      <c r="Z43">
        <v>10.217000000000001</v>
      </c>
      <c r="AA43">
        <v>128.146625</v>
      </c>
      <c r="AB43">
        <v>1.2741309999999999</v>
      </c>
      <c r="AC43">
        <v>45.166620000000002</v>
      </c>
      <c r="AD43" s="1">
        <v>414</v>
      </c>
      <c r="AE43">
        <v>2</v>
      </c>
      <c r="AF43">
        <v>172</v>
      </c>
      <c r="AG43">
        <v>62</v>
      </c>
      <c r="AH43">
        <v>14.878885</v>
      </c>
      <c r="AI43">
        <v>0</v>
      </c>
      <c r="AJ43">
        <v>0</v>
      </c>
      <c r="AK43">
        <v>4</v>
      </c>
      <c r="AL43">
        <v>1404</v>
      </c>
      <c r="AM43" t="s">
        <v>318</v>
      </c>
      <c r="AN43" t="s">
        <v>526</v>
      </c>
      <c r="AO43">
        <v>1886.875</v>
      </c>
      <c r="AR43" t="s">
        <v>119</v>
      </c>
      <c r="AS43" t="s">
        <v>125</v>
      </c>
      <c r="AT43" t="s">
        <v>249</v>
      </c>
      <c r="AU43" t="s">
        <v>317</v>
      </c>
      <c r="AV43" t="s">
        <v>48</v>
      </c>
      <c r="AW43">
        <v>1</v>
      </c>
      <c r="BB43">
        <v>0.82129032258064505</v>
      </c>
      <c r="BC43" t="s">
        <v>67</v>
      </c>
      <c r="BF43" t="s">
        <v>119</v>
      </c>
      <c r="BG43" t="s">
        <v>125</v>
      </c>
      <c r="BH43" t="s">
        <v>317</v>
      </c>
      <c r="BI43">
        <v>2368</v>
      </c>
      <c r="BJ43">
        <v>1</v>
      </c>
      <c r="BK43" t="s">
        <v>249</v>
      </c>
      <c r="BL43" t="s">
        <v>178</v>
      </c>
      <c r="BM43">
        <v>0.82129032258064505</v>
      </c>
      <c r="BN43" t="s">
        <v>67</v>
      </c>
      <c r="BO43" t="s">
        <v>183</v>
      </c>
      <c r="BP43">
        <v>1886.875</v>
      </c>
    </row>
    <row r="44" spans="1:68" ht="16.5">
      <c r="A44" s="110" t="str">
        <f t="shared" si="18"/>
        <v>삼환운수</v>
      </c>
      <c r="B44" s="111" t="str">
        <f t="shared" si="19"/>
        <v>안대성</v>
      </c>
      <c r="C44" s="112" t="str">
        <f t="shared" si="20"/>
        <v>S</v>
      </c>
      <c r="D44" s="113">
        <f t="shared" si="21"/>
        <v>1.023076923076923</v>
      </c>
      <c r="E44" s="114">
        <f t="shared" si="22"/>
        <v>1912</v>
      </c>
      <c r="F44" s="115" t="str">
        <f t="shared" si="23"/>
        <v>532</v>
      </c>
      <c r="G44" s="116" t="str">
        <f t="shared" si="24"/>
        <v>71바6203</v>
      </c>
      <c r="H44" s="117">
        <f t="shared" si="25"/>
        <v>1</v>
      </c>
      <c r="I44" s="118">
        <f t="shared" si="8"/>
        <v>849.09699999999998</v>
      </c>
      <c r="J44" s="119">
        <f t="shared" si="26"/>
        <v>3.8824744134467494E-3</v>
      </c>
      <c r="K44" s="119">
        <f t="shared" si="27"/>
        <v>0.30238787572435455</v>
      </c>
      <c r="L44" s="119">
        <f t="shared" si="28"/>
        <v>0.15899243549323575</v>
      </c>
      <c r="M44" s="120">
        <f t="shared" si="29"/>
        <v>6.984</v>
      </c>
      <c r="N44" s="121">
        <f t="shared" si="30"/>
        <v>0</v>
      </c>
      <c r="O44" s="121">
        <f t="shared" si="31"/>
        <v>0.82440522107603731</v>
      </c>
      <c r="P44" s="235">
        <f t="shared" si="32"/>
        <v>1</v>
      </c>
      <c r="Q44" s="236">
        <f t="shared" si="33"/>
        <v>0</v>
      </c>
      <c r="R44" s="236">
        <f t="shared" si="34"/>
        <v>7</v>
      </c>
      <c r="T44">
        <v>515</v>
      </c>
      <c r="U44">
        <v>1912</v>
      </c>
      <c r="V44" t="s">
        <v>319</v>
      </c>
      <c r="W44">
        <v>849.09699999999998</v>
      </c>
      <c r="X44">
        <v>319.226</v>
      </c>
      <c r="Y44">
        <v>2.66</v>
      </c>
      <c r="Z44">
        <v>6.984</v>
      </c>
      <c r="AA44">
        <v>64.172477000000001</v>
      </c>
      <c r="AB44">
        <v>0.24914800000000001</v>
      </c>
      <c r="AC44">
        <v>19.404979000000001</v>
      </c>
      <c r="AD44" s="1">
        <v>135</v>
      </c>
      <c r="AE44">
        <v>0</v>
      </c>
      <c r="AF44">
        <v>7</v>
      </c>
      <c r="AG44">
        <v>51</v>
      </c>
      <c r="AH44">
        <v>13.231482</v>
      </c>
      <c r="AI44">
        <v>0</v>
      </c>
      <c r="AJ44">
        <v>0</v>
      </c>
      <c r="AK44">
        <v>1</v>
      </c>
      <c r="AL44">
        <v>25</v>
      </c>
      <c r="AM44" t="s">
        <v>320</v>
      </c>
      <c r="AN44" t="s">
        <v>527</v>
      </c>
      <c r="AO44">
        <v>849.09699999999998</v>
      </c>
      <c r="AR44" t="s">
        <v>119</v>
      </c>
      <c r="AS44" t="s">
        <v>121</v>
      </c>
      <c r="AT44" t="s">
        <v>213</v>
      </c>
      <c r="AU44" t="s">
        <v>319</v>
      </c>
      <c r="AV44" t="s">
        <v>48</v>
      </c>
      <c r="AW44">
        <v>1</v>
      </c>
      <c r="BB44">
        <v>1.023076923076923</v>
      </c>
      <c r="BC44" t="s">
        <v>71</v>
      </c>
      <c r="BF44" t="s">
        <v>119</v>
      </c>
      <c r="BG44" t="s">
        <v>121</v>
      </c>
      <c r="BH44" t="s">
        <v>319</v>
      </c>
      <c r="BI44">
        <v>1912</v>
      </c>
      <c r="BJ44">
        <v>1</v>
      </c>
      <c r="BK44" t="s">
        <v>213</v>
      </c>
      <c r="BL44" t="s">
        <v>178</v>
      </c>
      <c r="BM44">
        <v>1.023076923076923</v>
      </c>
      <c r="BN44" t="s">
        <v>71</v>
      </c>
      <c r="BO44" t="s">
        <v>180</v>
      </c>
      <c r="BP44">
        <v>849.09699999999998</v>
      </c>
    </row>
    <row r="45" spans="1:68" ht="16.5">
      <c r="A45" s="127" t="str">
        <f t="shared" si="18"/>
        <v>삼환운수</v>
      </c>
      <c r="B45" s="128" t="str">
        <f t="shared" si="19"/>
        <v>안명환</v>
      </c>
      <c r="C45" s="129" t="str">
        <f t="shared" si="20"/>
        <v>B</v>
      </c>
      <c r="D45" s="130">
        <f t="shared" si="21"/>
        <v>0.93052631578947376</v>
      </c>
      <c r="E45" s="131">
        <f t="shared" si="22"/>
        <v>5526</v>
      </c>
      <c r="F45" s="132" t="str">
        <f t="shared" si="23"/>
        <v>540</v>
      </c>
      <c r="G45" s="133" t="str">
        <f t="shared" si="24"/>
        <v>71바6453</v>
      </c>
      <c r="H45" s="134">
        <f t="shared" si="25"/>
        <v>1</v>
      </c>
      <c r="I45" s="135">
        <f t="shared" si="8"/>
        <v>930.33699999999999</v>
      </c>
      <c r="J45" s="136">
        <f t="shared" si="26"/>
        <v>2.757737683820586E-4</v>
      </c>
      <c r="K45" s="136">
        <f t="shared" si="27"/>
        <v>0.34940868257282975</v>
      </c>
      <c r="L45" s="136">
        <f t="shared" si="28"/>
        <v>0.25044688107642715</v>
      </c>
      <c r="M45" s="137">
        <f t="shared" si="29"/>
        <v>4.899</v>
      </c>
      <c r="N45" s="138">
        <f t="shared" si="30"/>
        <v>0</v>
      </c>
      <c r="O45" s="138">
        <f t="shared" si="31"/>
        <v>0.75241552254720601</v>
      </c>
      <c r="P45" s="233">
        <f t="shared" si="32"/>
        <v>21</v>
      </c>
      <c r="Q45" s="234">
        <f t="shared" si="33"/>
        <v>0</v>
      </c>
      <c r="R45" s="234">
        <f t="shared" si="34"/>
        <v>7</v>
      </c>
      <c r="T45">
        <v>515</v>
      </c>
      <c r="U45">
        <v>5526</v>
      </c>
      <c r="V45" t="s">
        <v>321</v>
      </c>
      <c r="W45">
        <v>930.33699999999999</v>
      </c>
      <c r="X45">
        <v>526.25199999999995</v>
      </c>
      <c r="Y45">
        <v>1.768</v>
      </c>
      <c r="Z45">
        <v>4.899</v>
      </c>
      <c r="AA45">
        <v>79.565218000000002</v>
      </c>
      <c r="AB45">
        <v>2.1942E-2</v>
      </c>
      <c r="AC45">
        <v>27.800778000000001</v>
      </c>
      <c r="AD45" s="1">
        <v>233</v>
      </c>
      <c r="AE45">
        <v>0</v>
      </c>
      <c r="AF45">
        <v>7</v>
      </c>
      <c r="AG45">
        <v>57</v>
      </c>
      <c r="AH45">
        <v>11.69276</v>
      </c>
      <c r="AI45">
        <v>0</v>
      </c>
      <c r="AJ45">
        <v>0</v>
      </c>
      <c r="AK45">
        <v>21</v>
      </c>
      <c r="AL45">
        <v>4679</v>
      </c>
      <c r="AM45" t="s">
        <v>322</v>
      </c>
      <c r="AN45" t="s">
        <v>528</v>
      </c>
      <c r="AO45">
        <v>930.33699999999999</v>
      </c>
      <c r="AR45" t="s">
        <v>119</v>
      </c>
      <c r="AS45" t="s">
        <v>122</v>
      </c>
      <c r="AT45" t="s">
        <v>230</v>
      </c>
      <c r="AU45" t="s">
        <v>321</v>
      </c>
      <c r="AV45" t="s">
        <v>48</v>
      </c>
      <c r="AW45">
        <v>1</v>
      </c>
      <c r="BB45">
        <v>0.93052631578947376</v>
      </c>
      <c r="BC45" t="s">
        <v>68</v>
      </c>
      <c r="BF45" t="s">
        <v>119</v>
      </c>
      <c r="BG45" t="s">
        <v>122</v>
      </c>
      <c r="BH45" t="s">
        <v>321</v>
      </c>
      <c r="BI45">
        <v>5526</v>
      </c>
      <c r="BJ45">
        <v>1</v>
      </c>
      <c r="BK45" t="s">
        <v>230</v>
      </c>
      <c r="BL45" t="s">
        <v>178</v>
      </c>
      <c r="BM45">
        <v>0.93052631578947376</v>
      </c>
      <c r="BN45" t="s">
        <v>68</v>
      </c>
      <c r="BO45" t="s">
        <v>179</v>
      </c>
      <c r="BP45">
        <v>930.33699999999999</v>
      </c>
    </row>
    <row r="46" spans="1:68" ht="16.5">
      <c r="A46" s="110" t="str">
        <f t="shared" si="18"/>
        <v>삼환운수</v>
      </c>
      <c r="B46" s="111" t="str">
        <f t="shared" si="19"/>
        <v>안선회</v>
      </c>
      <c r="C46" s="112" t="str">
        <f t="shared" si="20"/>
        <v>D</v>
      </c>
      <c r="D46" s="113">
        <f t="shared" si="21"/>
        <v>0.80032258064516126</v>
      </c>
      <c r="E46" s="114">
        <f t="shared" si="22"/>
        <v>2548</v>
      </c>
      <c r="F46" s="115" t="str">
        <f t="shared" si="23"/>
        <v>510</v>
      </c>
      <c r="G46" s="116" t="str">
        <f t="shared" si="24"/>
        <v>71바6213</v>
      </c>
      <c r="H46" s="117">
        <f t="shared" si="25"/>
        <v>1</v>
      </c>
      <c r="I46" s="118">
        <f t="shared" si="8"/>
        <v>1102.059</v>
      </c>
      <c r="J46" s="119">
        <f t="shared" si="26"/>
        <v>1.7195824685894676E-2</v>
      </c>
      <c r="K46" s="119">
        <f t="shared" si="27"/>
        <v>0.36949583991604396</v>
      </c>
      <c r="L46" s="119">
        <f t="shared" si="28"/>
        <v>0.20779286771397903</v>
      </c>
      <c r="M46" s="120">
        <f t="shared" si="29"/>
        <v>13.755000000000001</v>
      </c>
      <c r="N46" s="121">
        <f t="shared" si="30"/>
        <v>0</v>
      </c>
      <c r="O46" s="121">
        <f t="shared" si="31"/>
        <v>41.74005202988225</v>
      </c>
      <c r="P46" s="235">
        <f t="shared" si="32"/>
        <v>5</v>
      </c>
      <c r="Q46" s="236">
        <f t="shared" si="33"/>
        <v>0</v>
      </c>
      <c r="R46" s="236">
        <f t="shared" si="34"/>
        <v>460</v>
      </c>
      <c r="T46">
        <v>515</v>
      </c>
      <c r="U46">
        <v>2548</v>
      </c>
      <c r="V46" t="s">
        <v>323</v>
      </c>
      <c r="W46">
        <v>1102.059</v>
      </c>
      <c r="X46">
        <v>444.16800000000001</v>
      </c>
      <c r="Y46">
        <v>2.4809999999999999</v>
      </c>
      <c r="Z46">
        <v>13.755000000000001</v>
      </c>
      <c r="AA46">
        <v>71.187746000000004</v>
      </c>
      <c r="AB46">
        <v>1.224132</v>
      </c>
      <c r="AC46">
        <v>26.303576</v>
      </c>
      <c r="AD46" s="1">
        <v>229</v>
      </c>
      <c r="AE46">
        <v>0</v>
      </c>
      <c r="AF46">
        <v>460</v>
      </c>
      <c r="AG46">
        <v>63</v>
      </c>
      <c r="AH46">
        <v>15.481021</v>
      </c>
      <c r="AI46">
        <v>2.2999999999999998</v>
      </c>
      <c r="AJ46">
        <v>0</v>
      </c>
      <c r="AK46">
        <v>5</v>
      </c>
      <c r="AL46">
        <v>996</v>
      </c>
      <c r="AM46" t="s">
        <v>324</v>
      </c>
      <c r="AN46" t="s">
        <v>529</v>
      </c>
      <c r="AO46">
        <v>1102.059</v>
      </c>
      <c r="AR46" t="s">
        <v>119</v>
      </c>
      <c r="AS46" t="s">
        <v>120</v>
      </c>
      <c r="AT46" t="s">
        <v>199</v>
      </c>
      <c r="AU46" t="s">
        <v>323</v>
      </c>
      <c r="AV46" t="s">
        <v>48</v>
      </c>
      <c r="AW46">
        <v>1</v>
      </c>
      <c r="BB46">
        <v>0.80032258064516126</v>
      </c>
      <c r="BC46" t="s">
        <v>67</v>
      </c>
      <c r="BF46" t="s">
        <v>119</v>
      </c>
      <c r="BG46" t="s">
        <v>120</v>
      </c>
      <c r="BH46" t="s">
        <v>323</v>
      </c>
      <c r="BI46">
        <v>2548</v>
      </c>
      <c r="BJ46">
        <v>1</v>
      </c>
      <c r="BK46" t="s">
        <v>199</v>
      </c>
      <c r="BL46" t="s">
        <v>178</v>
      </c>
      <c r="BM46">
        <v>0.80032258064516126</v>
      </c>
      <c r="BN46" t="s">
        <v>67</v>
      </c>
      <c r="BO46" t="s">
        <v>183</v>
      </c>
      <c r="BP46">
        <v>1102.059</v>
      </c>
    </row>
    <row r="47" spans="1:68" ht="16.5">
      <c r="A47" s="127" t="str">
        <f t="shared" si="18"/>
        <v>삼환운수</v>
      </c>
      <c r="B47" s="128" t="str">
        <f t="shared" si="19"/>
        <v>여운구</v>
      </c>
      <c r="C47" s="129" t="str">
        <f t="shared" si="20"/>
        <v>C</v>
      </c>
      <c r="D47" s="130">
        <f t="shared" si="21"/>
        <v>0.86947792766721921</v>
      </c>
      <c r="E47" s="131">
        <f t="shared" si="22"/>
        <v>5828</v>
      </c>
      <c r="F47" s="132" t="str">
        <f t="shared" si="23"/>
        <v>510</v>
      </c>
      <c r="G47" s="133" t="str">
        <f t="shared" si="24"/>
        <v>71바7108</v>
      </c>
      <c r="H47" s="134">
        <f t="shared" si="25"/>
        <v>4</v>
      </c>
      <c r="I47" s="135">
        <f t="shared" si="8"/>
        <v>1240.8330000000001</v>
      </c>
      <c r="J47" s="136">
        <f t="shared" si="26"/>
        <v>1.0665987222001592E-2</v>
      </c>
      <c r="K47" s="136">
        <f t="shared" si="27"/>
        <v>0.3476653842979967</v>
      </c>
      <c r="L47" s="136">
        <f t="shared" si="28"/>
        <v>0.24257897718709928</v>
      </c>
      <c r="M47" s="137">
        <f t="shared" si="29"/>
        <v>14.795999999999999</v>
      </c>
      <c r="N47" s="138">
        <f t="shared" si="30"/>
        <v>0</v>
      </c>
      <c r="O47" s="138">
        <f t="shared" si="31"/>
        <v>9.3485585892702723</v>
      </c>
      <c r="P47" s="233">
        <f t="shared" si="32"/>
        <v>19</v>
      </c>
      <c r="Q47" s="234">
        <f t="shared" si="33"/>
        <v>0</v>
      </c>
      <c r="R47" s="234">
        <f t="shared" si="34"/>
        <v>116</v>
      </c>
      <c r="T47">
        <v>515</v>
      </c>
      <c r="U47">
        <v>5828</v>
      </c>
      <c r="V47" t="s">
        <v>433</v>
      </c>
      <c r="W47">
        <v>1240.8330000000001</v>
      </c>
      <c r="X47">
        <v>419.02800000000002</v>
      </c>
      <c r="Y47">
        <v>2.9609999999999999</v>
      </c>
      <c r="Z47">
        <v>14.795999999999999</v>
      </c>
      <c r="AA47">
        <v>82.997192999999996</v>
      </c>
      <c r="AB47">
        <v>0.88524700000000001</v>
      </c>
      <c r="AC47">
        <v>28.855250999999999</v>
      </c>
      <c r="AD47" s="1">
        <v>301</v>
      </c>
      <c r="AE47">
        <v>0</v>
      </c>
      <c r="AF47">
        <v>116</v>
      </c>
      <c r="AG47">
        <v>64</v>
      </c>
      <c r="AH47">
        <v>14.9503</v>
      </c>
      <c r="AI47">
        <v>2.9</v>
      </c>
      <c r="AJ47">
        <v>0</v>
      </c>
      <c r="AK47">
        <v>19</v>
      </c>
      <c r="AL47">
        <v>2121</v>
      </c>
      <c r="AM47" t="s">
        <v>434</v>
      </c>
      <c r="AN47" t="s">
        <v>530</v>
      </c>
      <c r="AO47">
        <v>459.048</v>
      </c>
      <c r="AR47" t="s">
        <v>119</v>
      </c>
      <c r="AS47" t="s">
        <v>120</v>
      </c>
      <c r="AT47" t="s">
        <v>205</v>
      </c>
      <c r="AU47" t="s">
        <v>433</v>
      </c>
      <c r="AV47" t="s">
        <v>203</v>
      </c>
      <c r="AW47">
        <v>4</v>
      </c>
      <c r="BB47">
        <v>0.86947792766721921</v>
      </c>
      <c r="BC47" t="s">
        <v>69</v>
      </c>
      <c r="BF47" t="s">
        <v>119</v>
      </c>
      <c r="BG47" t="s">
        <v>120</v>
      </c>
      <c r="BH47" t="s">
        <v>433</v>
      </c>
      <c r="BI47">
        <v>5828</v>
      </c>
      <c r="BJ47">
        <v>4</v>
      </c>
      <c r="BK47" t="s">
        <v>205</v>
      </c>
      <c r="BL47" t="s">
        <v>202</v>
      </c>
      <c r="BM47">
        <v>0.86947792766721921</v>
      </c>
      <c r="BN47" t="s">
        <v>69</v>
      </c>
      <c r="BO47" t="s">
        <v>181</v>
      </c>
      <c r="BP47">
        <v>1240.8329999999999</v>
      </c>
    </row>
    <row r="48" spans="1:68" ht="16.5">
      <c r="A48" s="110" t="str">
        <f t="shared" si="18"/>
        <v>삼환운수</v>
      </c>
      <c r="B48" s="111" t="str">
        <f t="shared" si="19"/>
        <v>오민환</v>
      </c>
      <c r="C48" s="112" t="str">
        <f t="shared" si="20"/>
        <v>B</v>
      </c>
      <c r="D48" s="113">
        <f t="shared" si="21"/>
        <v>0.90886270181763718</v>
      </c>
      <c r="E48" s="114">
        <f t="shared" si="22"/>
        <v>8111</v>
      </c>
      <c r="F48" s="115" t="str">
        <f t="shared" si="23"/>
        <v>510</v>
      </c>
      <c r="G48" s="116" t="str">
        <f t="shared" si="24"/>
        <v>71바7111</v>
      </c>
      <c r="H48" s="117">
        <f t="shared" si="25"/>
        <v>4</v>
      </c>
      <c r="I48" s="118">
        <f t="shared" si="8"/>
        <v>2264.2179999999998</v>
      </c>
      <c r="J48" s="119">
        <f t="shared" si="26"/>
        <v>2.486158909598709E-2</v>
      </c>
      <c r="K48" s="119">
        <f t="shared" si="27"/>
        <v>0.3452881456935939</v>
      </c>
      <c r="L48" s="119">
        <f t="shared" si="28"/>
        <v>0.13823757253056024</v>
      </c>
      <c r="M48" s="120">
        <f t="shared" si="29"/>
        <v>10.395</v>
      </c>
      <c r="N48" s="121">
        <f t="shared" si="30"/>
        <v>4.4165358635961736E-2</v>
      </c>
      <c r="O48" s="121">
        <f t="shared" si="31"/>
        <v>1.3249607590788521</v>
      </c>
      <c r="P48" s="235">
        <f t="shared" si="32"/>
        <v>35</v>
      </c>
      <c r="Q48" s="236">
        <f t="shared" si="33"/>
        <v>1</v>
      </c>
      <c r="R48" s="236">
        <f t="shared" si="34"/>
        <v>30</v>
      </c>
      <c r="T48">
        <v>515</v>
      </c>
      <c r="U48">
        <v>8111</v>
      </c>
      <c r="V48" t="s">
        <v>325</v>
      </c>
      <c r="W48">
        <v>2264.2179999999998</v>
      </c>
      <c r="X48">
        <v>893.846</v>
      </c>
      <c r="Y48">
        <v>2.5329999999999999</v>
      </c>
      <c r="Z48">
        <v>10.395</v>
      </c>
      <c r="AA48">
        <v>157.30245500000001</v>
      </c>
      <c r="AB48">
        <v>3.9107889999999998</v>
      </c>
      <c r="AC48">
        <v>54.314672999999999</v>
      </c>
      <c r="AD48" s="1">
        <v>313</v>
      </c>
      <c r="AE48">
        <v>1</v>
      </c>
      <c r="AF48">
        <v>30</v>
      </c>
      <c r="AG48">
        <v>64</v>
      </c>
      <c r="AH48">
        <v>14.394041</v>
      </c>
      <c r="AI48">
        <v>16.8</v>
      </c>
      <c r="AJ48">
        <v>0</v>
      </c>
      <c r="AK48">
        <v>35</v>
      </c>
      <c r="AL48">
        <v>4355</v>
      </c>
      <c r="AM48" t="s">
        <v>326</v>
      </c>
      <c r="AN48" t="s">
        <v>531</v>
      </c>
      <c r="AO48">
        <v>1913.982</v>
      </c>
      <c r="AR48" t="s">
        <v>119</v>
      </c>
      <c r="AS48" t="s">
        <v>120</v>
      </c>
      <c r="AT48" t="s">
        <v>206</v>
      </c>
      <c r="AU48" t="s">
        <v>325</v>
      </c>
      <c r="AV48" t="s">
        <v>48</v>
      </c>
      <c r="AW48">
        <v>4</v>
      </c>
      <c r="BB48">
        <v>0.90886270181763718</v>
      </c>
      <c r="BC48" t="s">
        <v>68</v>
      </c>
      <c r="BF48" t="s">
        <v>119</v>
      </c>
      <c r="BG48" t="s">
        <v>120</v>
      </c>
      <c r="BH48" t="s">
        <v>325</v>
      </c>
      <c r="BI48">
        <v>8111</v>
      </c>
      <c r="BJ48">
        <v>4</v>
      </c>
      <c r="BK48" t="s">
        <v>206</v>
      </c>
      <c r="BL48" t="s">
        <v>204</v>
      </c>
      <c r="BM48">
        <v>0.90886270181763718</v>
      </c>
      <c r="BN48" t="s">
        <v>68</v>
      </c>
      <c r="BO48" t="s">
        <v>179</v>
      </c>
      <c r="BP48">
        <v>2264.2179999999998</v>
      </c>
    </row>
    <row r="49" spans="1:68" ht="16.5">
      <c r="A49" s="127" t="str">
        <f t="shared" si="18"/>
        <v>삼환운수</v>
      </c>
      <c r="B49" s="128" t="str">
        <f t="shared" si="19"/>
        <v>오인석</v>
      </c>
      <c r="C49" s="129" t="str">
        <f t="shared" si="20"/>
        <v>C</v>
      </c>
      <c r="D49" s="130">
        <f t="shared" si="21"/>
        <v>0.86949843893981393</v>
      </c>
      <c r="E49" s="131">
        <f t="shared" si="22"/>
        <v>3557</v>
      </c>
      <c r="F49" s="132" t="str">
        <f t="shared" si="23"/>
        <v>순환56</v>
      </c>
      <c r="G49" s="133" t="str">
        <f t="shared" si="24"/>
        <v>71바7110</v>
      </c>
      <c r="H49" s="134">
        <f t="shared" si="25"/>
        <v>4</v>
      </c>
      <c r="I49" s="135">
        <f t="shared" si="8"/>
        <v>1910.6210000000001</v>
      </c>
      <c r="J49" s="136">
        <f t="shared" si="26"/>
        <v>4.6554146471961917E-3</v>
      </c>
      <c r="K49" s="136">
        <f t="shared" si="27"/>
        <v>0.35772797386414357</v>
      </c>
      <c r="L49" s="136">
        <f t="shared" si="28"/>
        <v>1.6748481252953883E-2</v>
      </c>
      <c r="M49" s="137">
        <f t="shared" si="29"/>
        <v>10.395</v>
      </c>
      <c r="N49" s="138">
        <f t="shared" si="30"/>
        <v>5.2339003915480881E-2</v>
      </c>
      <c r="O49" s="138">
        <f t="shared" si="31"/>
        <v>0.99444107439413676</v>
      </c>
      <c r="P49" s="233">
        <f t="shared" si="32"/>
        <v>0</v>
      </c>
      <c r="Q49" s="234">
        <f t="shared" si="33"/>
        <v>1</v>
      </c>
      <c r="R49" s="234">
        <f t="shared" si="34"/>
        <v>19</v>
      </c>
      <c r="T49">
        <v>515</v>
      </c>
      <c r="U49">
        <v>3557</v>
      </c>
      <c r="V49" t="s">
        <v>327</v>
      </c>
      <c r="W49">
        <v>1910.6210000000001</v>
      </c>
      <c r="X49">
        <v>770.73099999999999</v>
      </c>
      <c r="Y49">
        <v>2.4790000000000001</v>
      </c>
      <c r="Z49">
        <v>10.395</v>
      </c>
      <c r="AA49">
        <v>129.409955</v>
      </c>
      <c r="AB49">
        <v>0.60245700000000002</v>
      </c>
      <c r="AC49">
        <v>46.293560999999997</v>
      </c>
      <c r="AD49" s="1">
        <v>32</v>
      </c>
      <c r="AE49">
        <v>1</v>
      </c>
      <c r="AF49">
        <v>19</v>
      </c>
      <c r="AG49">
        <v>58</v>
      </c>
      <c r="AH49">
        <v>14.764096</v>
      </c>
      <c r="AI49">
        <v>0</v>
      </c>
      <c r="AJ49">
        <v>0</v>
      </c>
      <c r="AK49">
        <v>0</v>
      </c>
      <c r="AL49">
        <v>0</v>
      </c>
      <c r="AM49" t="s">
        <v>328</v>
      </c>
      <c r="AN49" t="s">
        <v>532</v>
      </c>
      <c r="AO49">
        <v>1610.0350000000001</v>
      </c>
      <c r="AR49" t="s">
        <v>119</v>
      </c>
      <c r="AS49" t="s">
        <v>125</v>
      </c>
      <c r="AT49" t="s">
        <v>252</v>
      </c>
      <c r="AU49" t="s">
        <v>327</v>
      </c>
      <c r="AV49" t="s">
        <v>48</v>
      </c>
      <c r="AW49">
        <v>4</v>
      </c>
      <c r="BB49">
        <v>0.86949843893981393</v>
      </c>
      <c r="BC49" t="s">
        <v>69</v>
      </c>
      <c r="BF49" t="s">
        <v>119</v>
      </c>
      <c r="BG49" t="s">
        <v>125</v>
      </c>
      <c r="BH49" t="s">
        <v>327</v>
      </c>
      <c r="BI49">
        <v>3557</v>
      </c>
      <c r="BJ49">
        <v>4</v>
      </c>
      <c r="BK49" t="s">
        <v>252</v>
      </c>
      <c r="BL49" t="s">
        <v>251</v>
      </c>
      <c r="BM49">
        <v>0.86949843893981393</v>
      </c>
      <c r="BN49" t="s">
        <v>69</v>
      </c>
      <c r="BO49" t="s">
        <v>181</v>
      </c>
      <c r="BP49">
        <v>1910.6210000000001</v>
      </c>
    </row>
    <row r="50" spans="1:68" ht="16.5">
      <c r="A50" s="110" t="str">
        <f t="shared" si="18"/>
        <v>삼환운수</v>
      </c>
      <c r="B50" s="111" t="str">
        <f t="shared" si="19"/>
        <v>오주용</v>
      </c>
      <c r="C50" s="112" t="str">
        <f t="shared" si="20"/>
        <v>C</v>
      </c>
      <c r="D50" s="113">
        <f t="shared" si="21"/>
        <v>0.88131260737124695</v>
      </c>
      <c r="E50" s="114">
        <f t="shared" si="22"/>
        <v>8018</v>
      </c>
      <c r="F50" s="115" t="str">
        <f t="shared" si="23"/>
        <v>566</v>
      </c>
      <c r="G50" s="116" t="str">
        <f t="shared" si="24"/>
        <v>72바1511</v>
      </c>
      <c r="H50" s="117">
        <f t="shared" si="25"/>
        <v>8</v>
      </c>
      <c r="I50" s="118">
        <f t="shared" si="8"/>
        <v>1837.0840000000001</v>
      </c>
      <c r="J50" s="119">
        <f t="shared" si="26"/>
        <v>4.1561870838603574E-3</v>
      </c>
      <c r="K50" s="119">
        <f t="shared" si="27"/>
        <v>0.36232245046985534</v>
      </c>
      <c r="L50" s="119">
        <f t="shared" si="28"/>
        <v>0.1801768454790309</v>
      </c>
      <c r="M50" s="120">
        <f t="shared" si="29"/>
        <v>9.6750000000000007</v>
      </c>
      <c r="N50" s="121">
        <f t="shared" si="30"/>
        <v>0.21773636915894973</v>
      </c>
      <c r="O50" s="121">
        <f t="shared" si="31"/>
        <v>2.9938750759355588</v>
      </c>
      <c r="P50" s="235">
        <f t="shared" si="32"/>
        <v>0</v>
      </c>
      <c r="Q50" s="236">
        <f t="shared" si="33"/>
        <v>4</v>
      </c>
      <c r="R50" s="236">
        <f t="shared" si="34"/>
        <v>55</v>
      </c>
      <c r="T50">
        <v>515</v>
      </c>
      <c r="U50">
        <v>8018</v>
      </c>
      <c r="V50" t="s">
        <v>329</v>
      </c>
      <c r="W50">
        <v>1837.0840000000001</v>
      </c>
      <c r="X50">
        <v>838.61500000000001</v>
      </c>
      <c r="Y50">
        <v>2.1909999999999998</v>
      </c>
      <c r="Z50">
        <v>9.6750000000000007</v>
      </c>
      <c r="AA50">
        <v>147.019609</v>
      </c>
      <c r="AB50">
        <v>0.61104099999999995</v>
      </c>
      <c r="AC50">
        <v>53.268504999999998</v>
      </c>
      <c r="AD50" s="1">
        <v>331</v>
      </c>
      <c r="AE50">
        <v>4</v>
      </c>
      <c r="AF50">
        <v>55</v>
      </c>
      <c r="AG50">
        <v>68</v>
      </c>
      <c r="AH50">
        <v>12.495502999999999</v>
      </c>
      <c r="AI50">
        <v>9.6</v>
      </c>
      <c r="AJ50">
        <v>0</v>
      </c>
      <c r="AK50">
        <v>0</v>
      </c>
      <c r="AL50">
        <v>0</v>
      </c>
      <c r="AM50" t="s">
        <v>330</v>
      </c>
      <c r="AN50" t="s">
        <v>533</v>
      </c>
      <c r="AO50">
        <v>1050.539</v>
      </c>
      <c r="AR50" t="s">
        <v>119</v>
      </c>
      <c r="AS50" t="s">
        <v>123</v>
      </c>
      <c r="AT50" t="s">
        <v>236</v>
      </c>
      <c r="AU50" t="s">
        <v>329</v>
      </c>
      <c r="AV50" t="s">
        <v>48</v>
      </c>
      <c r="AW50">
        <v>8</v>
      </c>
      <c r="BB50">
        <v>0.88131260737124695</v>
      </c>
      <c r="BC50" t="s">
        <v>69</v>
      </c>
      <c r="BF50" t="s">
        <v>119</v>
      </c>
      <c r="BG50" t="s">
        <v>123</v>
      </c>
      <c r="BH50" t="s">
        <v>329</v>
      </c>
      <c r="BI50">
        <v>8018</v>
      </c>
      <c r="BJ50">
        <v>8</v>
      </c>
      <c r="BK50" t="s">
        <v>236</v>
      </c>
      <c r="BL50" t="s">
        <v>245</v>
      </c>
      <c r="BM50">
        <v>0.88131260737124695</v>
      </c>
      <c r="BN50" t="s">
        <v>69</v>
      </c>
      <c r="BO50" t="s">
        <v>181</v>
      </c>
      <c r="BP50">
        <v>1837.0840000000001</v>
      </c>
    </row>
    <row r="51" spans="1:68" ht="16.5">
      <c r="A51" s="127" t="str">
        <f t="shared" si="18"/>
        <v>삼환운수</v>
      </c>
      <c r="B51" s="128" t="str">
        <f t="shared" si="19"/>
        <v>우영식</v>
      </c>
      <c r="C51" s="129" t="str">
        <f t="shared" si="20"/>
        <v>D</v>
      </c>
      <c r="D51" s="130">
        <f t="shared" si="21"/>
        <v>0.84677419354838712</v>
      </c>
      <c r="E51" s="131">
        <f t="shared" si="22"/>
        <v>3077</v>
      </c>
      <c r="F51" s="132" t="str">
        <f t="shared" si="23"/>
        <v>510</v>
      </c>
      <c r="G51" s="133" t="str">
        <f t="shared" si="24"/>
        <v>71바6213</v>
      </c>
      <c r="H51" s="134">
        <f t="shared" si="25"/>
        <v>1</v>
      </c>
      <c r="I51" s="135">
        <f t="shared" si="8"/>
        <v>1379.0550000000001</v>
      </c>
      <c r="J51" s="136">
        <f t="shared" si="26"/>
        <v>1.2805186733376344E-2</v>
      </c>
      <c r="K51" s="136">
        <f t="shared" si="27"/>
        <v>0.33762471929017651</v>
      </c>
      <c r="L51" s="136">
        <f t="shared" si="28"/>
        <v>0.14212631113334856</v>
      </c>
      <c r="M51" s="137">
        <f t="shared" si="29"/>
        <v>10.85</v>
      </c>
      <c r="N51" s="138">
        <f t="shared" si="30"/>
        <v>0</v>
      </c>
      <c r="O51" s="138">
        <f t="shared" si="31"/>
        <v>5.6560470757148913</v>
      </c>
      <c r="P51" s="233">
        <f t="shared" si="32"/>
        <v>19</v>
      </c>
      <c r="Q51" s="234">
        <f t="shared" si="33"/>
        <v>0</v>
      </c>
      <c r="R51" s="234">
        <f t="shared" si="34"/>
        <v>78</v>
      </c>
      <c r="T51">
        <v>515</v>
      </c>
      <c r="U51">
        <v>3077</v>
      </c>
      <c r="V51" t="s">
        <v>435</v>
      </c>
      <c r="W51">
        <v>1379.0550000000001</v>
      </c>
      <c r="X51">
        <v>525.32100000000003</v>
      </c>
      <c r="Y51">
        <v>2.625</v>
      </c>
      <c r="Z51">
        <v>10.85</v>
      </c>
      <c r="AA51">
        <v>92.429968000000002</v>
      </c>
      <c r="AB51">
        <v>1.1835830000000001</v>
      </c>
      <c r="AC51">
        <v>31.206641999999999</v>
      </c>
      <c r="AD51" s="1">
        <v>196</v>
      </c>
      <c r="AE51">
        <v>0</v>
      </c>
      <c r="AF51">
        <v>78</v>
      </c>
      <c r="AG51">
        <v>61</v>
      </c>
      <c r="AH51">
        <v>14.919998</v>
      </c>
      <c r="AI51">
        <v>0</v>
      </c>
      <c r="AJ51">
        <v>0</v>
      </c>
      <c r="AK51">
        <v>19</v>
      </c>
      <c r="AL51">
        <v>2515</v>
      </c>
      <c r="AM51" t="s">
        <v>436</v>
      </c>
      <c r="AN51" t="s">
        <v>534</v>
      </c>
      <c r="AO51">
        <v>1379.0550000000001</v>
      </c>
      <c r="AR51" t="s">
        <v>119</v>
      </c>
      <c r="AS51" t="s">
        <v>120</v>
      </c>
      <c r="AT51" t="s">
        <v>199</v>
      </c>
      <c r="AU51" t="s">
        <v>435</v>
      </c>
      <c r="AV51" t="s">
        <v>48</v>
      </c>
      <c r="AW51">
        <v>1</v>
      </c>
      <c r="BB51">
        <v>0.84677419354838712</v>
      </c>
      <c r="BC51" t="s">
        <v>67</v>
      </c>
      <c r="BF51" t="s">
        <v>119</v>
      </c>
      <c r="BG51" t="s">
        <v>120</v>
      </c>
      <c r="BH51" t="s">
        <v>435</v>
      </c>
      <c r="BI51">
        <v>3077</v>
      </c>
      <c r="BJ51">
        <v>1</v>
      </c>
      <c r="BK51" t="s">
        <v>199</v>
      </c>
      <c r="BL51" t="s">
        <v>178</v>
      </c>
      <c r="BM51">
        <v>0.84677419354838712</v>
      </c>
      <c r="BN51" t="s">
        <v>67</v>
      </c>
      <c r="BO51" t="s">
        <v>183</v>
      </c>
      <c r="BP51">
        <v>1379.0550000000001</v>
      </c>
    </row>
    <row r="52" spans="1:68" ht="16.5">
      <c r="A52" s="110" t="str">
        <f t="shared" si="18"/>
        <v>삼환운수</v>
      </c>
      <c r="B52" s="111" t="str">
        <f t="shared" si="19"/>
        <v>원종연</v>
      </c>
      <c r="C52" s="112" t="str">
        <f t="shared" si="20"/>
        <v>B</v>
      </c>
      <c r="D52" s="113">
        <f t="shared" si="21"/>
        <v>0.91296215059577124</v>
      </c>
      <c r="E52" s="114">
        <f t="shared" si="22"/>
        <v>1918</v>
      </c>
      <c r="F52" s="115" t="str">
        <f t="shared" si="23"/>
        <v>566</v>
      </c>
      <c r="G52" s="116" t="str">
        <f t="shared" si="24"/>
        <v>72바1511</v>
      </c>
      <c r="H52" s="117">
        <f t="shared" si="25"/>
        <v>2</v>
      </c>
      <c r="I52" s="118">
        <f t="shared" si="8"/>
        <v>1745.972</v>
      </c>
      <c r="J52" s="119">
        <f t="shared" si="26"/>
        <v>2.7279763341676519E-2</v>
      </c>
      <c r="K52" s="119">
        <f t="shared" si="27"/>
        <v>0.38349088629346817</v>
      </c>
      <c r="L52" s="119">
        <f t="shared" si="28"/>
        <v>0.17182406132515299</v>
      </c>
      <c r="M52" s="120">
        <f t="shared" si="29"/>
        <v>10.551</v>
      </c>
      <c r="N52" s="121">
        <f t="shared" si="30"/>
        <v>0</v>
      </c>
      <c r="O52" s="121">
        <f t="shared" si="31"/>
        <v>0.17182406132515299</v>
      </c>
      <c r="P52" s="235">
        <f t="shared" si="32"/>
        <v>7</v>
      </c>
      <c r="Q52" s="236">
        <f t="shared" si="33"/>
        <v>0</v>
      </c>
      <c r="R52" s="236">
        <f t="shared" si="34"/>
        <v>3</v>
      </c>
      <c r="T52">
        <v>515</v>
      </c>
      <c r="U52">
        <v>1918</v>
      </c>
      <c r="V52" t="s">
        <v>331</v>
      </c>
      <c r="W52">
        <v>1745.972</v>
      </c>
      <c r="X52">
        <v>765.02300000000002</v>
      </c>
      <c r="Y52">
        <v>2.282</v>
      </c>
      <c r="Z52">
        <v>10.551</v>
      </c>
      <c r="AA52">
        <v>151.11743999999999</v>
      </c>
      <c r="AB52">
        <v>4.1224480000000003</v>
      </c>
      <c r="AC52">
        <v>57.952160999999997</v>
      </c>
      <c r="AD52" s="1">
        <v>300</v>
      </c>
      <c r="AE52">
        <v>0</v>
      </c>
      <c r="AF52">
        <v>3</v>
      </c>
      <c r="AG52">
        <v>56</v>
      </c>
      <c r="AH52">
        <v>11.553742</v>
      </c>
      <c r="AI52">
        <v>0</v>
      </c>
      <c r="AJ52">
        <v>0</v>
      </c>
      <c r="AK52">
        <v>7</v>
      </c>
      <c r="AL52">
        <v>576</v>
      </c>
      <c r="AM52" t="s">
        <v>332</v>
      </c>
      <c r="AN52" t="s">
        <v>535</v>
      </c>
      <c r="AO52">
        <v>1591.296</v>
      </c>
      <c r="AR52" t="s">
        <v>119</v>
      </c>
      <c r="AS52" t="s">
        <v>123</v>
      </c>
      <c r="AT52" t="s">
        <v>236</v>
      </c>
      <c r="AU52" t="s">
        <v>331</v>
      </c>
      <c r="AV52" t="s">
        <v>48</v>
      </c>
      <c r="AW52">
        <v>2</v>
      </c>
      <c r="BB52">
        <v>0.91296215059577124</v>
      </c>
      <c r="BC52" t="s">
        <v>68</v>
      </c>
      <c r="BF52" t="s">
        <v>119</v>
      </c>
      <c r="BG52" t="s">
        <v>123</v>
      </c>
      <c r="BH52" t="s">
        <v>331</v>
      </c>
      <c r="BI52">
        <v>1918</v>
      </c>
      <c r="BJ52">
        <v>2</v>
      </c>
      <c r="BK52" t="s">
        <v>236</v>
      </c>
      <c r="BL52" t="s">
        <v>239</v>
      </c>
      <c r="BM52">
        <v>0.91296215059577124</v>
      </c>
      <c r="BN52" t="s">
        <v>68</v>
      </c>
      <c r="BO52" t="s">
        <v>179</v>
      </c>
      <c r="BP52">
        <v>1745.972</v>
      </c>
    </row>
    <row r="53" spans="1:68" ht="16.5">
      <c r="A53" s="127" t="str">
        <f t="shared" si="18"/>
        <v>삼환운수</v>
      </c>
      <c r="B53" s="128" t="str">
        <f t="shared" si="19"/>
        <v>유만근</v>
      </c>
      <c r="C53" s="129" t="str">
        <f t="shared" si="20"/>
        <v>F</v>
      </c>
      <c r="D53" s="130">
        <f t="shared" si="21"/>
        <v>0.76423367306046364</v>
      </c>
      <c r="E53" s="131">
        <f t="shared" si="22"/>
        <v>2240</v>
      </c>
      <c r="F53" s="132" t="str">
        <f t="shared" si="23"/>
        <v>순환56</v>
      </c>
      <c r="G53" s="133" t="str">
        <f t="shared" si="24"/>
        <v>71바6212</v>
      </c>
      <c r="H53" s="134">
        <f t="shared" si="25"/>
        <v>9</v>
      </c>
      <c r="I53" s="135">
        <f t="shared" si="8"/>
        <v>1661.8579999999999</v>
      </c>
      <c r="J53" s="136">
        <f t="shared" si="26"/>
        <v>2.3189087961194177E-2</v>
      </c>
      <c r="K53" s="136">
        <f t="shared" si="27"/>
        <v>0.36758381975257987</v>
      </c>
      <c r="L53" s="136">
        <f t="shared" si="28"/>
        <v>0.12937326775211841</v>
      </c>
      <c r="M53" s="137">
        <f t="shared" si="29"/>
        <v>13.442</v>
      </c>
      <c r="N53" s="138">
        <f t="shared" si="30"/>
        <v>0</v>
      </c>
      <c r="O53" s="138">
        <f t="shared" si="31"/>
        <v>3.4298959357538372</v>
      </c>
      <c r="P53" s="233">
        <f t="shared" si="32"/>
        <v>12</v>
      </c>
      <c r="Q53" s="234">
        <f t="shared" si="33"/>
        <v>0</v>
      </c>
      <c r="R53" s="234">
        <f t="shared" si="34"/>
        <v>57</v>
      </c>
      <c r="T53">
        <v>515</v>
      </c>
      <c r="U53">
        <v>2240</v>
      </c>
      <c r="V53" t="s">
        <v>455</v>
      </c>
      <c r="W53">
        <v>1661.8579999999999</v>
      </c>
      <c r="X53">
        <v>738.03399999999999</v>
      </c>
      <c r="Y53">
        <v>2.2519999999999998</v>
      </c>
      <c r="Z53">
        <v>13.442</v>
      </c>
      <c r="AA53">
        <v>126.902188</v>
      </c>
      <c r="AB53">
        <v>2.9427460000000001</v>
      </c>
      <c r="AC53">
        <v>46.647190999999999</v>
      </c>
      <c r="AD53" s="1">
        <v>215</v>
      </c>
      <c r="AE53">
        <v>0</v>
      </c>
      <c r="AF53">
        <v>57</v>
      </c>
      <c r="AG53">
        <v>63</v>
      </c>
      <c r="AH53">
        <v>13.095580999999999</v>
      </c>
      <c r="AI53">
        <v>4.9000000000000004</v>
      </c>
      <c r="AJ53">
        <v>0</v>
      </c>
      <c r="AK53">
        <v>12</v>
      </c>
      <c r="AL53">
        <v>1954</v>
      </c>
      <c r="AM53" t="s">
        <v>456</v>
      </c>
      <c r="AN53" t="s">
        <v>536</v>
      </c>
      <c r="AO53">
        <v>337.49400000000003</v>
      </c>
      <c r="AR53" t="s">
        <v>119</v>
      </c>
      <c r="AS53" t="s">
        <v>125</v>
      </c>
      <c r="AT53" t="s">
        <v>250</v>
      </c>
      <c r="AU53" t="s">
        <v>455</v>
      </c>
      <c r="AV53" t="s">
        <v>48</v>
      </c>
      <c r="AW53">
        <v>9</v>
      </c>
      <c r="BB53">
        <v>0.76423367306046364</v>
      </c>
      <c r="BC53" t="s">
        <v>70</v>
      </c>
      <c r="BF53" t="s">
        <v>119</v>
      </c>
      <c r="BG53" t="s">
        <v>125</v>
      </c>
      <c r="BH53" t="s">
        <v>455</v>
      </c>
      <c r="BI53">
        <v>2240</v>
      </c>
      <c r="BJ53">
        <v>9</v>
      </c>
      <c r="BK53" t="s">
        <v>250</v>
      </c>
      <c r="BL53" t="s">
        <v>219</v>
      </c>
      <c r="BM53">
        <v>0.76423367306046364</v>
      </c>
      <c r="BN53" t="s">
        <v>70</v>
      </c>
      <c r="BO53" t="s">
        <v>192</v>
      </c>
      <c r="BP53">
        <v>1661.8580000000002</v>
      </c>
    </row>
    <row r="54" spans="1:68" ht="16.5">
      <c r="A54" s="110" t="str">
        <f t="shared" si="18"/>
        <v>삼환운수</v>
      </c>
      <c r="B54" s="111" t="str">
        <f t="shared" si="19"/>
        <v>유제훈</v>
      </c>
      <c r="C54" s="112" t="str">
        <f t="shared" si="20"/>
        <v>C</v>
      </c>
      <c r="D54" s="113">
        <f t="shared" si="21"/>
        <v>0.86331444738597551</v>
      </c>
      <c r="E54" s="114">
        <f t="shared" si="22"/>
        <v>751</v>
      </c>
      <c r="F54" s="115" t="str">
        <f t="shared" si="23"/>
        <v>566</v>
      </c>
      <c r="G54" s="116" t="str">
        <f t="shared" si="24"/>
        <v>72바1511</v>
      </c>
      <c r="H54" s="117">
        <f t="shared" si="25"/>
        <v>8</v>
      </c>
      <c r="I54" s="118">
        <f t="shared" si="8"/>
        <v>1671.4649999999999</v>
      </c>
      <c r="J54" s="119">
        <f t="shared" si="26"/>
        <v>9.484403650488693E-3</v>
      </c>
      <c r="K54" s="119">
        <f t="shared" si="27"/>
        <v>0.39209311886510811</v>
      </c>
      <c r="L54" s="119">
        <f t="shared" si="28"/>
        <v>0.14777455705025233</v>
      </c>
      <c r="M54" s="120">
        <f t="shared" si="29"/>
        <v>9.5120000000000005</v>
      </c>
      <c r="N54" s="121">
        <f t="shared" si="30"/>
        <v>0.17948326767237124</v>
      </c>
      <c r="O54" s="121">
        <f t="shared" si="31"/>
        <v>0.83758858247106582</v>
      </c>
      <c r="P54" s="235">
        <f t="shared" si="32"/>
        <v>0</v>
      </c>
      <c r="Q54" s="236">
        <f t="shared" si="33"/>
        <v>3</v>
      </c>
      <c r="R54" s="236">
        <f t="shared" si="34"/>
        <v>14</v>
      </c>
      <c r="T54">
        <v>515</v>
      </c>
      <c r="U54">
        <v>751</v>
      </c>
      <c r="V54" t="s">
        <v>333</v>
      </c>
      <c r="W54">
        <v>1671.4649999999999</v>
      </c>
      <c r="X54">
        <v>776.78700000000003</v>
      </c>
      <c r="Y54">
        <v>2.1520000000000001</v>
      </c>
      <c r="Z54">
        <v>9.5120000000000005</v>
      </c>
      <c r="AA54">
        <v>134.68574799999999</v>
      </c>
      <c r="AB54">
        <v>1.277414</v>
      </c>
      <c r="AC54">
        <v>52.809354999999996</v>
      </c>
      <c r="AD54" s="1">
        <v>247</v>
      </c>
      <c r="AE54">
        <v>3</v>
      </c>
      <c r="AF54">
        <v>14</v>
      </c>
      <c r="AG54">
        <v>52</v>
      </c>
      <c r="AH54">
        <v>12.41011</v>
      </c>
      <c r="AI54">
        <v>0</v>
      </c>
      <c r="AJ54">
        <v>0</v>
      </c>
      <c r="AK54">
        <v>0</v>
      </c>
      <c r="AL54">
        <v>0</v>
      </c>
      <c r="AM54" t="s">
        <v>334</v>
      </c>
      <c r="AN54" t="s">
        <v>537</v>
      </c>
      <c r="AO54">
        <v>358.65899999999999</v>
      </c>
      <c r="AR54" t="s">
        <v>119</v>
      </c>
      <c r="AS54" t="s">
        <v>123</v>
      </c>
      <c r="AT54" t="s">
        <v>236</v>
      </c>
      <c r="AU54" t="s">
        <v>333</v>
      </c>
      <c r="AV54" t="s">
        <v>48</v>
      </c>
      <c r="AW54">
        <v>8</v>
      </c>
      <c r="BB54">
        <v>0.86331444738597551</v>
      </c>
      <c r="BC54" t="s">
        <v>69</v>
      </c>
      <c r="BF54" t="s">
        <v>119</v>
      </c>
      <c r="BG54" t="s">
        <v>123</v>
      </c>
      <c r="BH54" t="s">
        <v>333</v>
      </c>
      <c r="BI54">
        <v>751</v>
      </c>
      <c r="BJ54">
        <v>8</v>
      </c>
      <c r="BK54" t="s">
        <v>236</v>
      </c>
      <c r="BL54" t="s">
        <v>244</v>
      </c>
      <c r="BM54">
        <v>0.86331444738597551</v>
      </c>
      <c r="BN54" t="s">
        <v>69</v>
      </c>
      <c r="BO54" t="s">
        <v>181</v>
      </c>
      <c r="BP54">
        <v>1671.4650000000001</v>
      </c>
    </row>
    <row r="55" spans="1:68" ht="16.5">
      <c r="A55" s="127" t="str">
        <f t="shared" si="18"/>
        <v>삼환운수</v>
      </c>
      <c r="B55" s="128" t="str">
        <f t="shared" si="19"/>
        <v>유준식</v>
      </c>
      <c r="C55" s="129" t="str">
        <f t="shared" si="20"/>
        <v>D</v>
      </c>
      <c r="D55" s="130">
        <f t="shared" si="21"/>
        <v>0.80776747432264973</v>
      </c>
      <c r="E55" s="131">
        <f t="shared" si="22"/>
        <v>1590</v>
      </c>
      <c r="F55" s="132" t="str">
        <f t="shared" si="23"/>
        <v>532</v>
      </c>
      <c r="G55" s="133" t="str">
        <f t="shared" si="24"/>
        <v>71바6217</v>
      </c>
      <c r="H55" s="134">
        <f t="shared" si="25"/>
        <v>2</v>
      </c>
      <c r="I55" s="135">
        <f t="shared" si="8"/>
        <v>1822.9549999999999</v>
      </c>
      <c r="J55" s="136">
        <f t="shared" si="26"/>
        <v>2.801246829740741E-2</v>
      </c>
      <c r="K55" s="136">
        <f t="shared" si="27"/>
        <v>0.30794989005504492</v>
      </c>
      <c r="L55" s="136">
        <f t="shared" si="28"/>
        <v>0.20845275939340246</v>
      </c>
      <c r="M55" s="137">
        <f t="shared" si="29"/>
        <v>9.157</v>
      </c>
      <c r="N55" s="138">
        <f t="shared" si="30"/>
        <v>0</v>
      </c>
      <c r="O55" s="138">
        <f t="shared" si="31"/>
        <v>1.7553916580497051</v>
      </c>
      <c r="P55" s="233">
        <f t="shared" si="32"/>
        <v>5</v>
      </c>
      <c r="Q55" s="234">
        <f t="shared" si="33"/>
        <v>0</v>
      </c>
      <c r="R55" s="234">
        <f t="shared" si="34"/>
        <v>32</v>
      </c>
      <c r="T55">
        <v>515</v>
      </c>
      <c r="U55">
        <v>1590</v>
      </c>
      <c r="V55" t="s">
        <v>335</v>
      </c>
      <c r="W55">
        <v>1822.9549999999999</v>
      </c>
      <c r="X55">
        <v>868.54600000000005</v>
      </c>
      <c r="Y55">
        <v>2.0990000000000002</v>
      </c>
      <c r="Z55">
        <v>9.157</v>
      </c>
      <c r="AA55">
        <v>146.98719</v>
      </c>
      <c r="AB55">
        <v>4.1174739999999996</v>
      </c>
      <c r="AC55">
        <v>45.264688999999997</v>
      </c>
      <c r="AD55" s="1">
        <v>380</v>
      </c>
      <c r="AE55">
        <v>0</v>
      </c>
      <c r="AF55">
        <v>32</v>
      </c>
      <c r="AG55">
        <v>58</v>
      </c>
      <c r="AH55">
        <v>12.402134999999999</v>
      </c>
      <c r="AI55">
        <v>0</v>
      </c>
      <c r="AJ55">
        <v>0</v>
      </c>
      <c r="AK55">
        <v>5</v>
      </c>
      <c r="AL55">
        <v>665</v>
      </c>
      <c r="AM55" t="s">
        <v>336</v>
      </c>
      <c r="AN55" t="s">
        <v>538</v>
      </c>
      <c r="AO55">
        <v>1623.1389999999999</v>
      </c>
      <c r="AR55" t="s">
        <v>119</v>
      </c>
      <c r="AS55" t="s">
        <v>121</v>
      </c>
      <c r="AT55" t="s">
        <v>222</v>
      </c>
      <c r="AU55" t="s">
        <v>335</v>
      </c>
      <c r="AV55" t="s">
        <v>48</v>
      </c>
      <c r="AW55">
        <v>2</v>
      </c>
      <c r="BB55">
        <v>0.80776747432264973</v>
      </c>
      <c r="BC55" t="s">
        <v>67</v>
      </c>
      <c r="BF55" t="s">
        <v>119</v>
      </c>
      <c r="BG55" t="s">
        <v>121</v>
      </c>
      <c r="BH55" t="s">
        <v>335</v>
      </c>
      <c r="BI55">
        <v>1590</v>
      </c>
      <c r="BJ55">
        <v>2</v>
      </c>
      <c r="BK55" t="s">
        <v>222</v>
      </c>
      <c r="BL55" t="s">
        <v>213</v>
      </c>
      <c r="BM55">
        <v>0.80776747432264973</v>
      </c>
      <c r="BN55" t="s">
        <v>67</v>
      </c>
      <c r="BO55" t="s">
        <v>183</v>
      </c>
      <c r="BP55">
        <v>1822.9549999999999</v>
      </c>
    </row>
    <row r="56" spans="1:68" ht="16.5">
      <c r="A56" s="110" t="str">
        <f t="shared" si="18"/>
        <v>삼환운수</v>
      </c>
      <c r="B56" s="111" t="str">
        <f t="shared" si="19"/>
        <v>유해득</v>
      </c>
      <c r="C56" s="112" t="str">
        <f t="shared" si="20"/>
        <v>B</v>
      </c>
      <c r="D56" s="113">
        <f t="shared" si="21"/>
        <v>0.91947368421052644</v>
      </c>
      <c r="E56" s="114">
        <f t="shared" si="22"/>
        <v>5915</v>
      </c>
      <c r="F56" s="115" t="str">
        <f t="shared" si="23"/>
        <v>540</v>
      </c>
      <c r="G56" s="116" t="str">
        <f t="shared" si="24"/>
        <v>71바6452</v>
      </c>
      <c r="H56" s="117">
        <f t="shared" si="25"/>
        <v>1</v>
      </c>
      <c r="I56" s="118">
        <f t="shared" si="8"/>
        <v>1315.2059999999999</v>
      </c>
      <c r="J56" s="119">
        <f t="shared" si="26"/>
        <v>3.8482756145773976E-2</v>
      </c>
      <c r="K56" s="119">
        <f t="shared" si="27"/>
        <v>0.31390741930964416</v>
      </c>
      <c r="L56" s="119">
        <f t="shared" si="28"/>
        <v>7.8314727882932408E-2</v>
      </c>
      <c r="M56" s="120">
        <f t="shared" si="29"/>
        <v>6.1029999999999998</v>
      </c>
      <c r="N56" s="121">
        <f t="shared" si="30"/>
        <v>0</v>
      </c>
      <c r="O56" s="121">
        <f t="shared" si="31"/>
        <v>6.76700075881649</v>
      </c>
      <c r="P56" s="235">
        <f t="shared" si="32"/>
        <v>2</v>
      </c>
      <c r="Q56" s="236">
        <f t="shared" si="33"/>
        <v>0</v>
      </c>
      <c r="R56" s="236">
        <f t="shared" si="34"/>
        <v>89</v>
      </c>
      <c r="T56">
        <v>515</v>
      </c>
      <c r="U56">
        <v>5915</v>
      </c>
      <c r="V56" t="s">
        <v>337</v>
      </c>
      <c r="W56">
        <v>1315.2059999999999</v>
      </c>
      <c r="X56">
        <v>752.94299999999998</v>
      </c>
      <c r="Y56">
        <v>1.7470000000000001</v>
      </c>
      <c r="Z56">
        <v>6.1029999999999998</v>
      </c>
      <c r="AA56">
        <v>114.47272599999999</v>
      </c>
      <c r="AB56">
        <v>4.4052259999999999</v>
      </c>
      <c r="AC56">
        <v>35.933838000000002</v>
      </c>
      <c r="AD56" s="1">
        <v>103</v>
      </c>
      <c r="AE56">
        <v>0</v>
      </c>
      <c r="AF56">
        <v>89</v>
      </c>
      <c r="AG56">
        <v>54</v>
      </c>
      <c r="AH56">
        <v>11.489252</v>
      </c>
      <c r="AI56">
        <v>0</v>
      </c>
      <c r="AJ56">
        <v>0</v>
      </c>
      <c r="AK56">
        <v>2</v>
      </c>
      <c r="AL56">
        <v>142</v>
      </c>
      <c r="AM56" t="s">
        <v>338</v>
      </c>
      <c r="AN56" t="s">
        <v>539</v>
      </c>
      <c r="AO56">
        <v>1315.2059999999999</v>
      </c>
      <c r="AR56" t="s">
        <v>119</v>
      </c>
      <c r="AS56" t="s">
        <v>122</v>
      </c>
      <c r="AT56" t="s">
        <v>228</v>
      </c>
      <c r="AU56" t="s">
        <v>337</v>
      </c>
      <c r="AV56" t="s">
        <v>48</v>
      </c>
      <c r="AW56">
        <v>1</v>
      </c>
      <c r="BB56">
        <v>0.91947368421052644</v>
      </c>
      <c r="BC56" t="s">
        <v>68</v>
      </c>
      <c r="BF56" t="s">
        <v>119</v>
      </c>
      <c r="BG56" t="s">
        <v>122</v>
      </c>
      <c r="BH56" t="s">
        <v>337</v>
      </c>
      <c r="BI56">
        <v>5915</v>
      </c>
      <c r="BJ56">
        <v>1</v>
      </c>
      <c r="BK56" t="s">
        <v>228</v>
      </c>
      <c r="BL56" t="s">
        <v>178</v>
      </c>
      <c r="BM56">
        <v>0.91947368421052644</v>
      </c>
      <c r="BN56" t="s">
        <v>68</v>
      </c>
      <c r="BO56" t="s">
        <v>179</v>
      </c>
      <c r="BP56">
        <v>1315.2059999999999</v>
      </c>
    </row>
    <row r="57" spans="1:68" ht="16.5">
      <c r="A57" s="127" t="str">
        <f t="shared" si="18"/>
        <v>삼환운수</v>
      </c>
      <c r="B57" s="128" t="str">
        <f t="shared" si="19"/>
        <v>윤송환</v>
      </c>
      <c r="C57" s="129" t="str">
        <f t="shared" si="20"/>
        <v>F</v>
      </c>
      <c r="D57" s="130">
        <f t="shared" si="21"/>
        <v>0.78928571428571437</v>
      </c>
      <c r="E57" s="131">
        <f t="shared" si="22"/>
        <v>332</v>
      </c>
      <c r="F57" s="132" t="str">
        <f t="shared" si="23"/>
        <v>532</v>
      </c>
      <c r="G57" s="133" t="str">
        <f t="shared" si="24"/>
        <v>71바6216</v>
      </c>
      <c r="H57" s="134">
        <f t="shared" si="25"/>
        <v>1</v>
      </c>
      <c r="I57" s="135">
        <f t="shared" si="8"/>
        <v>1260.153</v>
      </c>
      <c r="J57" s="136">
        <f t="shared" si="26"/>
        <v>2.2599888778693674E-2</v>
      </c>
      <c r="K57" s="136">
        <f t="shared" si="27"/>
        <v>0.3863820918140814</v>
      </c>
      <c r="L57" s="136">
        <f t="shared" si="28"/>
        <v>0.22775012240577136</v>
      </c>
      <c r="M57" s="137">
        <f t="shared" si="29"/>
        <v>12.358000000000001</v>
      </c>
      <c r="N57" s="138">
        <f t="shared" si="30"/>
        <v>0</v>
      </c>
      <c r="O57" s="138">
        <f t="shared" si="31"/>
        <v>3.1742177338783466</v>
      </c>
      <c r="P57" s="233">
        <f t="shared" si="32"/>
        <v>21</v>
      </c>
      <c r="Q57" s="234">
        <f t="shared" si="33"/>
        <v>0</v>
      </c>
      <c r="R57" s="234">
        <f t="shared" si="34"/>
        <v>40</v>
      </c>
      <c r="T57">
        <v>515</v>
      </c>
      <c r="U57">
        <v>332</v>
      </c>
      <c r="V57" t="s">
        <v>339</v>
      </c>
      <c r="W57">
        <v>1260.153</v>
      </c>
      <c r="X57">
        <v>570.28099999999995</v>
      </c>
      <c r="Y57">
        <v>2.21</v>
      </c>
      <c r="Z57">
        <v>12.358000000000001</v>
      </c>
      <c r="AA57">
        <v>97.197203999999999</v>
      </c>
      <c r="AB57">
        <v>2.1966459999999999</v>
      </c>
      <c r="AC57">
        <v>37.555259</v>
      </c>
      <c r="AD57" s="1">
        <v>287</v>
      </c>
      <c r="AE57">
        <v>0</v>
      </c>
      <c r="AF57">
        <v>40</v>
      </c>
      <c r="AG57">
        <v>59</v>
      </c>
      <c r="AH57">
        <v>12.964909</v>
      </c>
      <c r="AI57">
        <v>0</v>
      </c>
      <c r="AJ57">
        <v>0</v>
      </c>
      <c r="AK57">
        <v>21</v>
      </c>
      <c r="AL57">
        <v>2969</v>
      </c>
      <c r="AM57" t="s">
        <v>340</v>
      </c>
      <c r="AN57" t="s">
        <v>540</v>
      </c>
      <c r="AO57">
        <v>1260.153</v>
      </c>
      <c r="AR57" t="s">
        <v>119</v>
      </c>
      <c r="AS57" t="s">
        <v>121</v>
      </c>
      <c r="AT57" t="s">
        <v>221</v>
      </c>
      <c r="AU57" t="s">
        <v>339</v>
      </c>
      <c r="AV57" t="s">
        <v>48</v>
      </c>
      <c r="AW57">
        <v>1</v>
      </c>
      <c r="BB57">
        <v>0.78928571428571437</v>
      </c>
      <c r="BC57" t="s">
        <v>70</v>
      </c>
      <c r="BF57" t="s">
        <v>119</v>
      </c>
      <c r="BG57" t="s">
        <v>121</v>
      </c>
      <c r="BH57" t="s">
        <v>339</v>
      </c>
      <c r="BI57">
        <v>332</v>
      </c>
      <c r="BJ57">
        <v>1</v>
      </c>
      <c r="BK57" t="s">
        <v>221</v>
      </c>
      <c r="BL57" t="s">
        <v>178</v>
      </c>
      <c r="BM57">
        <v>0.78928571428571437</v>
      </c>
      <c r="BN57" t="s">
        <v>70</v>
      </c>
      <c r="BO57" t="s">
        <v>192</v>
      </c>
      <c r="BP57">
        <v>1260.153</v>
      </c>
    </row>
    <row r="58" spans="1:68" ht="16.5">
      <c r="A58" s="110" t="str">
        <f t="shared" si="18"/>
        <v>삼환운수</v>
      </c>
      <c r="B58" s="111" t="str">
        <f t="shared" si="19"/>
        <v>윤수영</v>
      </c>
      <c r="C58" s="112" t="str">
        <f t="shared" si="20"/>
        <v>S</v>
      </c>
      <c r="D58" s="113">
        <f t="shared" si="21"/>
        <v>1.2050000000000001</v>
      </c>
      <c r="E58" s="114">
        <f t="shared" si="22"/>
        <v>2640</v>
      </c>
      <c r="F58" s="115" t="str">
        <f t="shared" si="23"/>
        <v>540</v>
      </c>
      <c r="G58" s="116" t="str">
        <f t="shared" si="24"/>
        <v>71바6462</v>
      </c>
      <c r="H58" s="117">
        <f t="shared" si="25"/>
        <v>1</v>
      </c>
      <c r="I58" s="118">
        <f t="shared" si="8"/>
        <v>568.57100000000003</v>
      </c>
      <c r="J58" s="119">
        <f t="shared" si="26"/>
        <v>2.1684675539346966E-3</v>
      </c>
      <c r="K58" s="119">
        <f t="shared" si="27"/>
        <v>0.24402877092211145</v>
      </c>
      <c r="L58" s="119">
        <f t="shared" si="28"/>
        <v>0.28668363317861795</v>
      </c>
      <c r="M58" s="120">
        <f t="shared" si="29"/>
        <v>5.2469999999999999</v>
      </c>
      <c r="N58" s="121">
        <f t="shared" si="30"/>
        <v>0</v>
      </c>
      <c r="O58" s="121">
        <f t="shared" si="31"/>
        <v>1.5829157660169091</v>
      </c>
      <c r="P58" s="235">
        <f t="shared" si="32"/>
        <v>0</v>
      </c>
      <c r="Q58" s="236">
        <f t="shared" si="33"/>
        <v>0</v>
      </c>
      <c r="R58" s="236">
        <f t="shared" si="34"/>
        <v>9</v>
      </c>
      <c r="T58">
        <v>515</v>
      </c>
      <c r="U58">
        <v>2640</v>
      </c>
      <c r="V58" t="s">
        <v>541</v>
      </c>
      <c r="W58">
        <v>568.57100000000003</v>
      </c>
      <c r="X58">
        <v>262.18</v>
      </c>
      <c r="Y58">
        <v>2.169</v>
      </c>
      <c r="Z58">
        <v>5.2469999999999999</v>
      </c>
      <c r="AA58">
        <v>36.634627000000002</v>
      </c>
      <c r="AB58">
        <v>7.9440999999999998E-2</v>
      </c>
      <c r="AC58">
        <v>8.9399029999999993</v>
      </c>
      <c r="AD58" s="1">
        <v>163</v>
      </c>
      <c r="AE58">
        <v>0</v>
      </c>
      <c r="AF58">
        <v>9</v>
      </c>
      <c r="AG58">
        <v>59</v>
      </c>
      <c r="AH58">
        <v>15.520042999999999</v>
      </c>
      <c r="AI58">
        <v>0</v>
      </c>
      <c r="AJ58">
        <v>0</v>
      </c>
      <c r="AK58">
        <v>0</v>
      </c>
      <c r="AL58">
        <v>0</v>
      </c>
      <c r="AM58" t="s">
        <v>542</v>
      </c>
      <c r="AN58" t="s">
        <v>543</v>
      </c>
      <c r="AO58">
        <v>568.57100000000003</v>
      </c>
      <c r="AR58" t="s">
        <v>119</v>
      </c>
      <c r="AS58" t="s">
        <v>122</v>
      </c>
      <c r="AT58" t="s">
        <v>235</v>
      </c>
      <c r="AU58" t="s">
        <v>541</v>
      </c>
      <c r="AV58" t="s">
        <v>48</v>
      </c>
      <c r="AW58">
        <v>1</v>
      </c>
      <c r="BB58">
        <v>1.2050000000000001</v>
      </c>
      <c r="BC58" t="s">
        <v>71</v>
      </c>
      <c r="BF58" t="s">
        <v>119</v>
      </c>
      <c r="BG58" t="s">
        <v>122</v>
      </c>
      <c r="BH58" t="s">
        <v>541</v>
      </c>
      <c r="BI58">
        <v>2640</v>
      </c>
      <c r="BJ58">
        <v>1</v>
      </c>
      <c r="BK58" t="s">
        <v>235</v>
      </c>
      <c r="BL58" t="s">
        <v>178</v>
      </c>
      <c r="BM58">
        <v>1.2050000000000001</v>
      </c>
      <c r="BN58" t="s">
        <v>71</v>
      </c>
      <c r="BO58" t="s">
        <v>180</v>
      </c>
      <c r="BP58">
        <v>568.57100000000003</v>
      </c>
    </row>
    <row r="59" spans="1:68" ht="16.5">
      <c r="A59" s="127" t="str">
        <f t="shared" si="18"/>
        <v>삼환운수</v>
      </c>
      <c r="B59" s="128" t="str">
        <f t="shared" si="19"/>
        <v>윤정섭</v>
      </c>
      <c r="C59" s="129" t="str">
        <f t="shared" si="20"/>
        <v>D</v>
      </c>
      <c r="D59" s="130">
        <f t="shared" si="21"/>
        <v>0.84538461538461529</v>
      </c>
      <c r="E59" s="131">
        <f t="shared" si="22"/>
        <v>8421</v>
      </c>
      <c r="F59" s="132" t="str">
        <f t="shared" si="23"/>
        <v>532</v>
      </c>
      <c r="G59" s="133" t="str">
        <f t="shared" si="24"/>
        <v>71바6221</v>
      </c>
      <c r="H59" s="134">
        <f t="shared" si="25"/>
        <v>1</v>
      </c>
      <c r="I59" s="135">
        <f t="shared" si="8"/>
        <v>1665.9739999999999</v>
      </c>
      <c r="J59" s="136">
        <f t="shared" si="26"/>
        <v>4.9467807126155984E-2</v>
      </c>
      <c r="K59" s="136">
        <f t="shared" si="27"/>
        <v>0.33385257482860264</v>
      </c>
      <c r="L59" s="136">
        <f t="shared" si="28"/>
        <v>7.2029935641252513E-2</v>
      </c>
      <c r="M59" s="137">
        <f t="shared" si="29"/>
        <v>9.2050000000000001</v>
      </c>
      <c r="N59" s="138">
        <f t="shared" si="30"/>
        <v>0</v>
      </c>
      <c r="O59" s="138">
        <f t="shared" si="31"/>
        <v>1.8607733373990232</v>
      </c>
      <c r="P59" s="233">
        <f t="shared" si="32"/>
        <v>9</v>
      </c>
      <c r="Q59" s="234">
        <f t="shared" si="33"/>
        <v>0</v>
      </c>
      <c r="R59" s="234">
        <f t="shared" si="34"/>
        <v>31</v>
      </c>
      <c r="T59">
        <v>515</v>
      </c>
      <c r="U59">
        <v>8421</v>
      </c>
      <c r="V59" t="s">
        <v>341</v>
      </c>
      <c r="W59">
        <v>1665.9739999999999</v>
      </c>
      <c r="X59">
        <v>758.096</v>
      </c>
      <c r="Y59">
        <v>2.198</v>
      </c>
      <c r="Z59">
        <v>9.2050000000000001</v>
      </c>
      <c r="AA59">
        <v>136.553031</v>
      </c>
      <c r="AB59">
        <v>6.7549789999999996</v>
      </c>
      <c r="AC59">
        <v>45.588580999999998</v>
      </c>
      <c r="AD59" s="1">
        <v>120</v>
      </c>
      <c r="AE59">
        <v>0</v>
      </c>
      <c r="AF59">
        <v>31</v>
      </c>
      <c r="AG59">
        <v>58</v>
      </c>
      <c r="AH59">
        <v>12.200196999999999</v>
      </c>
      <c r="AI59">
        <v>0</v>
      </c>
      <c r="AJ59">
        <v>0</v>
      </c>
      <c r="AK59">
        <v>9</v>
      </c>
      <c r="AL59">
        <v>3278</v>
      </c>
      <c r="AM59" t="s">
        <v>342</v>
      </c>
      <c r="AN59" t="s">
        <v>544</v>
      </c>
      <c r="AO59">
        <v>1665.9739999999999</v>
      </c>
      <c r="AR59" t="s">
        <v>119</v>
      </c>
      <c r="AS59" t="s">
        <v>121</v>
      </c>
      <c r="AT59" t="s">
        <v>226</v>
      </c>
      <c r="AU59" t="s">
        <v>341</v>
      </c>
      <c r="AV59" t="s">
        <v>48</v>
      </c>
      <c r="AW59">
        <v>1</v>
      </c>
      <c r="BB59">
        <v>0.84538461538461529</v>
      </c>
      <c r="BC59" t="s">
        <v>67</v>
      </c>
      <c r="BF59" t="s">
        <v>119</v>
      </c>
      <c r="BG59" t="s">
        <v>121</v>
      </c>
      <c r="BH59" t="s">
        <v>341</v>
      </c>
      <c r="BI59">
        <v>8421</v>
      </c>
      <c r="BJ59">
        <v>1</v>
      </c>
      <c r="BK59" t="s">
        <v>226</v>
      </c>
      <c r="BL59" t="s">
        <v>178</v>
      </c>
      <c r="BM59">
        <v>0.84538461538461529</v>
      </c>
      <c r="BN59" t="s">
        <v>67</v>
      </c>
      <c r="BO59" t="s">
        <v>183</v>
      </c>
      <c r="BP59">
        <v>1665.9739999999999</v>
      </c>
    </row>
    <row r="60" spans="1:68" ht="16.5">
      <c r="A60" s="110" t="str">
        <f t="shared" si="18"/>
        <v>삼환운수</v>
      </c>
      <c r="B60" s="111" t="str">
        <f t="shared" si="19"/>
        <v>이강식</v>
      </c>
      <c r="C60" s="112" t="str">
        <f t="shared" si="20"/>
        <v>S</v>
      </c>
      <c r="D60" s="113">
        <f t="shared" si="21"/>
        <v>1.0432630694972538</v>
      </c>
      <c r="E60" s="114">
        <f t="shared" si="22"/>
        <v>7742</v>
      </c>
      <c r="F60" s="115" t="str">
        <f t="shared" si="23"/>
        <v>567</v>
      </c>
      <c r="G60" s="116" t="str">
        <f t="shared" si="24"/>
        <v>72바1515</v>
      </c>
      <c r="H60" s="117">
        <f t="shared" si="25"/>
        <v>2</v>
      </c>
      <c r="I60" s="118">
        <f t="shared" si="8"/>
        <v>1348.931</v>
      </c>
      <c r="J60" s="119">
        <f t="shared" si="26"/>
        <v>2.3588830496023873E-2</v>
      </c>
      <c r="K60" s="119">
        <f t="shared" si="27"/>
        <v>0.33098037065095881</v>
      </c>
      <c r="L60" s="119">
        <f t="shared" si="28"/>
        <v>0.24093152281324989</v>
      </c>
      <c r="M60" s="120">
        <f t="shared" si="29"/>
        <v>8.5190000000000001</v>
      </c>
      <c r="N60" s="121">
        <f t="shared" si="30"/>
        <v>7.4132776250230736E-2</v>
      </c>
      <c r="O60" s="121">
        <f t="shared" si="31"/>
        <v>0.51892943375161515</v>
      </c>
      <c r="P60" s="235">
        <f t="shared" si="32"/>
        <v>0</v>
      </c>
      <c r="Q60" s="236">
        <f t="shared" si="33"/>
        <v>1</v>
      </c>
      <c r="R60" s="236">
        <f t="shared" si="34"/>
        <v>7</v>
      </c>
      <c r="T60">
        <v>515</v>
      </c>
      <c r="U60">
        <v>7742</v>
      </c>
      <c r="V60" t="s">
        <v>343</v>
      </c>
      <c r="W60">
        <v>1348.931</v>
      </c>
      <c r="X60">
        <v>517.28800000000001</v>
      </c>
      <c r="Y60">
        <v>2.6080000000000001</v>
      </c>
      <c r="Z60">
        <v>8.5190000000000001</v>
      </c>
      <c r="AA60">
        <v>101.750445</v>
      </c>
      <c r="AB60">
        <v>2.4001739999999998</v>
      </c>
      <c r="AC60">
        <v>33.677399999999999</v>
      </c>
      <c r="AD60" s="1">
        <v>325</v>
      </c>
      <c r="AE60">
        <v>1</v>
      </c>
      <c r="AF60">
        <v>7</v>
      </c>
      <c r="AG60">
        <v>68</v>
      </c>
      <c r="AH60">
        <v>13.257249</v>
      </c>
      <c r="AI60">
        <v>0.6</v>
      </c>
      <c r="AJ60">
        <v>0</v>
      </c>
      <c r="AK60">
        <v>0</v>
      </c>
      <c r="AL60">
        <v>0</v>
      </c>
      <c r="AM60" t="s">
        <v>344</v>
      </c>
      <c r="AN60" t="s">
        <v>545</v>
      </c>
      <c r="AO60">
        <v>1205.6420000000001</v>
      </c>
      <c r="AR60" t="s">
        <v>119</v>
      </c>
      <c r="AS60" t="s">
        <v>124</v>
      </c>
      <c r="AT60" t="s">
        <v>246</v>
      </c>
      <c r="AU60" t="s">
        <v>343</v>
      </c>
      <c r="AV60" t="s">
        <v>48</v>
      </c>
      <c r="AW60">
        <v>2</v>
      </c>
      <c r="BB60">
        <v>1.0432630694972538</v>
      </c>
      <c r="BC60" t="s">
        <v>71</v>
      </c>
      <c r="BF60" t="s">
        <v>119</v>
      </c>
      <c r="BG60" t="s">
        <v>124</v>
      </c>
      <c r="BH60" t="s">
        <v>343</v>
      </c>
      <c r="BI60">
        <v>7742</v>
      </c>
      <c r="BJ60">
        <v>2</v>
      </c>
      <c r="BK60" t="s">
        <v>246</v>
      </c>
      <c r="BL60" t="s">
        <v>244</v>
      </c>
      <c r="BM60">
        <v>1.0432630694972538</v>
      </c>
      <c r="BN60" t="s">
        <v>71</v>
      </c>
      <c r="BO60" t="s">
        <v>180</v>
      </c>
      <c r="BP60">
        <v>1348.931</v>
      </c>
    </row>
    <row r="61" spans="1:68" ht="16.5">
      <c r="A61" s="127" t="str">
        <f t="shared" si="18"/>
        <v>삼환운수</v>
      </c>
      <c r="B61" s="128" t="str">
        <f t="shared" si="19"/>
        <v>이강철</v>
      </c>
      <c r="C61" s="129" t="str">
        <f t="shared" si="20"/>
        <v>F</v>
      </c>
      <c r="D61" s="130">
        <f t="shared" si="21"/>
        <v>0.76064516129032256</v>
      </c>
      <c r="E61" s="131">
        <f t="shared" si="22"/>
        <v>3302</v>
      </c>
      <c r="F61" s="132" t="str">
        <f t="shared" si="23"/>
        <v>510</v>
      </c>
      <c r="G61" s="133" t="str">
        <f t="shared" si="24"/>
        <v>71바7117</v>
      </c>
      <c r="H61" s="134">
        <f t="shared" si="25"/>
        <v>1</v>
      </c>
      <c r="I61" s="135">
        <f t="shared" si="8"/>
        <v>1506.3889999999999</v>
      </c>
      <c r="J61" s="136">
        <f t="shared" si="26"/>
        <v>1.025627914686167E-2</v>
      </c>
      <c r="K61" s="136">
        <f t="shared" si="27"/>
        <v>0.35179198410195067</v>
      </c>
      <c r="L61" s="136">
        <f t="shared" si="28"/>
        <v>0.18919415901204803</v>
      </c>
      <c r="M61" s="137">
        <f t="shared" si="29"/>
        <v>10.595000000000001</v>
      </c>
      <c r="N61" s="138">
        <f t="shared" si="30"/>
        <v>0</v>
      </c>
      <c r="O61" s="138">
        <f t="shared" si="31"/>
        <v>11.285265625280058</v>
      </c>
      <c r="P61" s="233">
        <f t="shared" si="32"/>
        <v>23</v>
      </c>
      <c r="Q61" s="234">
        <f t="shared" si="33"/>
        <v>0</v>
      </c>
      <c r="R61" s="234">
        <f t="shared" si="34"/>
        <v>170</v>
      </c>
      <c r="T61">
        <v>515</v>
      </c>
      <c r="U61">
        <v>3302</v>
      </c>
      <c r="V61" t="s">
        <v>345</v>
      </c>
      <c r="W61">
        <v>1506.3889999999999</v>
      </c>
      <c r="X61">
        <v>638.21699999999998</v>
      </c>
      <c r="Y61">
        <v>2.36</v>
      </c>
      <c r="Z61">
        <v>10.595000000000001</v>
      </c>
      <c r="AA61">
        <v>100.288027</v>
      </c>
      <c r="AB61">
        <v>1.0285820000000001</v>
      </c>
      <c r="AC61">
        <v>35.280524</v>
      </c>
      <c r="AD61" s="1">
        <v>285</v>
      </c>
      <c r="AE61">
        <v>0</v>
      </c>
      <c r="AF61">
        <v>170</v>
      </c>
      <c r="AG61">
        <v>65</v>
      </c>
      <c r="AH61">
        <v>15.020626</v>
      </c>
      <c r="AI61">
        <v>10.4</v>
      </c>
      <c r="AJ61">
        <v>0</v>
      </c>
      <c r="AK61">
        <v>23</v>
      </c>
      <c r="AL61">
        <v>2526</v>
      </c>
      <c r="AM61" t="s">
        <v>346</v>
      </c>
      <c r="AN61" t="s">
        <v>546</v>
      </c>
      <c r="AO61">
        <v>1460.479</v>
      </c>
      <c r="AR61" t="s">
        <v>119</v>
      </c>
      <c r="AS61" t="s">
        <v>120</v>
      </c>
      <c r="AT61" t="s">
        <v>208</v>
      </c>
      <c r="AU61" t="s">
        <v>345</v>
      </c>
      <c r="AV61" t="s">
        <v>48</v>
      </c>
      <c r="AW61">
        <v>1</v>
      </c>
      <c r="BB61">
        <v>0.76064516129032256</v>
      </c>
      <c r="BC61" t="s">
        <v>70</v>
      </c>
      <c r="BF61" t="s">
        <v>119</v>
      </c>
      <c r="BG61" t="s">
        <v>120</v>
      </c>
      <c r="BH61" t="s">
        <v>345</v>
      </c>
      <c r="BI61">
        <v>3302</v>
      </c>
      <c r="BJ61">
        <v>1</v>
      </c>
      <c r="BK61" t="s">
        <v>208</v>
      </c>
      <c r="BL61" t="s">
        <v>178</v>
      </c>
      <c r="BM61">
        <v>0.76064516129032256</v>
      </c>
      <c r="BN61" t="s">
        <v>70</v>
      </c>
      <c r="BO61" t="s">
        <v>192</v>
      </c>
      <c r="BP61">
        <v>1460.479</v>
      </c>
    </row>
    <row r="62" spans="1:68" ht="16.5">
      <c r="A62" s="110" t="str">
        <f t="shared" si="18"/>
        <v>삼환운수</v>
      </c>
      <c r="B62" s="111" t="str">
        <f t="shared" si="19"/>
        <v>이배근</v>
      </c>
      <c r="C62" s="112" t="str">
        <f t="shared" si="20"/>
        <v>B</v>
      </c>
      <c r="D62" s="113">
        <f t="shared" si="21"/>
        <v>0.90947368421052632</v>
      </c>
      <c r="E62" s="114">
        <f t="shared" si="22"/>
        <v>1632</v>
      </c>
      <c r="F62" s="115" t="str">
        <f t="shared" si="23"/>
        <v>540</v>
      </c>
      <c r="G62" s="116" t="str">
        <f t="shared" si="24"/>
        <v>71바6454</v>
      </c>
      <c r="H62" s="117">
        <f t="shared" si="25"/>
        <v>1</v>
      </c>
      <c r="I62" s="118">
        <f t="shared" si="8"/>
        <v>675.52099999999996</v>
      </c>
      <c r="J62" s="119">
        <f t="shared" si="26"/>
        <v>2.7614344689396313E-2</v>
      </c>
      <c r="K62" s="119">
        <f t="shared" si="27"/>
        <v>0.33658796003690244</v>
      </c>
      <c r="L62" s="119">
        <f t="shared" si="28"/>
        <v>0.24277557618490025</v>
      </c>
      <c r="M62" s="120">
        <f t="shared" si="29"/>
        <v>9.6419999999999995</v>
      </c>
      <c r="N62" s="121">
        <f t="shared" si="30"/>
        <v>0</v>
      </c>
      <c r="O62" s="121">
        <f t="shared" si="31"/>
        <v>2.5165760945995759</v>
      </c>
      <c r="P62" s="235">
        <f t="shared" si="32"/>
        <v>3</v>
      </c>
      <c r="Q62" s="236">
        <f t="shared" si="33"/>
        <v>0</v>
      </c>
      <c r="R62" s="236">
        <f t="shared" si="34"/>
        <v>17</v>
      </c>
      <c r="T62">
        <v>515</v>
      </c>
      <c r="U62">
        <v>1632</v>
      </c>
      <c r="V62" t="s">
        <v>347</v>
      </c>
      <c r="W62">
        <v>675.52099999999996</v>
      </c>
      <c r="X62">
        <v>391.48399999999998</v>
      </c>
      <c r="Y62">
        <v>1.726</v>
      </c>
      <c r="Z62">
        <v>9.6419999999999995</v>
      </c>
      <c r="AA62">
        <v>53.192172999999997</v>
      </c>
      <c r="AB62">
        <v>1.4688669999999999</v>
      </c>
      <c r="AC62">
        <v>17.903845</v>
      </c>
      <c r="AD62" s="1">
        <v>164</v>
      </c>
      <c r="AE62">
        <v>0</v>
      </c>
      <c r="AF62">
        <v>17</v>
      </c>
      <c r="AG62">
        <v>68</v>
      </c>
      <c r="AH62">
        <v>12.699631</v>
      </c>
      <c r="AI62">
        <v>17.899999999999999</v>
      </c>
      <c r="AJ62">
        <v>0</v>
      </c>
      <c r="AK62">
        <v>3</v>
      </c>
      <c r="AL62">
        <v>1088</v>
      </c>
      <c r="AM62" t="s">
        <v>348</v>
      </c>
      <c r="AN62" t="s">
        <v>547</v>
      </c>
      <c r="AO62">
        <v>664.63599999999997</v>
      </c>
      <c r="AR62" t="s">
        <v>119</v>
      </c>
      <c r="AS62" t="s">
        <v>122</v>
      </c>
      <c r="AT62" t="s">
        <v>231</v>
      </c>
      <c r="AU62" t="s">
        <v>347</v>
      </c>
      <c r="AV62" t="s">
        <v>48</v>
      </c>
      <c r="AW62">
        <v>1</v>
      </c>
      <c r="BB62">
        <v>0.90947368421052632</v>
      </c>
      <c r="BC62" t="s">
        <v>68</v>
      </c>
      <c r="BF62" t="s">
        <v>119</v>
      </c>
      <c r="BG62" t="s">
        <v>122</v>
      </c>
      <c r="BH62" t="s">
        <v>347</v>
      </c>
      <c r="BI62">
        <v>1632</v>
      </c>
      <c r="BJ62">
        <v>1</v>
      </c>
      <c r="BK62" t="s">
        <v>231</v>
      </c>
      <c r="BL62" t="s">
        <v>178</v>
      </c>
      <c r="BM62">
        <v>0.90947368421052632</v>
      </c>
      <c r="BN62" t="s">
        <v>68</v>
      </c>
      <c r="BO62" t="s">
        <v>179</v>
      </c>
      <c r="BP62">
        <v>664.63599999999997</v>
      </c>
    </row>
    <row r="63" spans="1:68" ht="16.5">
      <c r="A63" s="127" t="str">
        <f t="shared" si="18"/>
        <v>삼환운수</v>
      </c>
      <c r="B63" s="128" t="str">
        <f t="shared" si="19"/>
        <v>이범석</v>
      </c>
      <c r="C63" s="129" t="str">
        <f t="shared" si="20"/>
        <v>C</v>
      </c>
      <c r="D63" s="130">
        <f t="shared" si="21"/>
        <v>0.89730769230769236</v>
      </c>
      <c r="E63" s="131">
        <f t="shared" si="22"/>
        <v>2820</v>
      </c>
      <c r="F63" s="132" t="str">
        <f t="shared" si="23"/>
        <v>532</v>
      </c>
      <c r="G63" s="133" t="str">
        <f t="shared" si="24"/>
        <v>71바6207</v>
      </c>
      <c r="H63" s="134">
        <f t="shared" si="25"/>
        <v>1</v>
      </c>
      <c r="I63" s="135">
        <f t="shared" si="8"/>
        <v>2051.136</v>
      </c>
      <c r="J63" s="136">
        <f t="shared" si="26"/>
        <v>1.2818383878326449E-2</v>
      </c>
      <c r="K63" s="136">
        <f t="shared" si="27"/>
        <v>0.35623314761439528</v>
      </c>
      <c r="L63" s="136">
        <f t="shared" si="28"/>
        <v>1.9501388498861121E-2</v>
      </c>
      <c r="M63" s="137">
        <f t="shared" si="29"/>
        <v>10.271000000000001</v>
      </c>
      <c r="N63" s="138">
        <f t="shared" si="30"/>
        <v>0</v>
      </c>
      <c r="O63" s="138">
        <f t="shared" si="31"/>
        <v>6.6792255608599334</v>
      </c>
      <c r="P63" s="233">
        <f t="shared" si="32"/>
        <v>24</v>
      </c>
      <c r="Q63" s="234">
        <f t="shared" si="33"/>
        <v>0</v>
      </c>
      <c r="R63" s="234">
        <f t="shared" si="34"/>
        <v>137</v>
      </c>
      <c r="T63">
        <v>515</v>
      </c>
      <c r="U63">
        <v>2820</v>
      </c>
      <c r="V63" t="s">
        <v>349</v>
      </c>
      <c r="W63">
        <v>2051.136</v>
      </c>
      <c r="X63">
        <v>879.173</v>
      </c>
      <c r="Y63">
        <v>2.3330000000000002</v>
      </c>
      <c r="Z63">
        <v>10.271000000000001</v>
      </c>
      <c r="AA63">
        <v>157.367186</v>
      </c>
      <c r="AB63">
        <v>2.0171929999999998</v>
      </c>
      <c r="AC63">
        <v>56.059407999999998</v>
      </c>
      <c r="AD63" s="1">
        <v>40</v>
      </c>
      <c r="AE63">
        <v>0</v>
      </c>
      <c r="AF63">
        <v>137</v>
      </c>
      <c r="AG63">
        <v>66</v>
      </c>
      <c r="AH63">
        <v>13.034076000000001</v>
      </c>
      <c r="AI63">
        <v>15.4</v>
      </c>
      <c r="AJ63">
        <v>0</v>
      </c>
      <c r="AK63">
        <v>24</v>
      </c>
      <c r="AL63">
        <v>2608</v>
      </c>
      <c r="AM63" t="s">
        <v>350</v>
      </c>
      <c r="AN63" t="s">
        <v>548</v>
      </c>
      <c r="AO63">
        <v>2051.136</v>
      </c>
      <c r="AR63" t="s">
        <v>119</v>
      </c>
      <c r="AS63" t="s">
        <v>121</v>
      </c>
      <c r="AT63" t="s">
        <v>217</v>
      </c>
      <c r="AU63" t="s">
        <v>349</v>
      </c>
      <c r="AV63" t="s">
        <v>48</v>
      </c>
      <c r="AW63">
        <v>1</v>
      </c>
      <c r="BB63">
        <v>0.89730769230769236</v>
      </c>
      <c r="BC63" t="s">
        <v>69</v>
      </c>
      <c r="BF63" t="s">
        <v>119</v>
      </c>
      <c r="BG63" t="s">
        <v>121</v>
      </c>
      <c r="BH63" t="s">
        <v>349</v>
      </c>
      <c r="BI63">
        <v>2820</v>
      </c>
      <c r="BJ63">
        <v>1</v>
      </c>
      <c r="BK63" t="s">
        <v>217</v>
      </c>
      <c r="BL63" t="s">
        <v>178</v>
      </c>
      <c r="BM63">
        <v>0.89730769230769236</v>
      </c>
      <c r="BN63" t="s">
        <v>69</v>
      </c>
      <c r="BO63" t="s">
        <v>181</v>
      </c>
      <c r="BP63">
        <v>2051.136</v>
      </c>
    </row>
    <row r="64" spans="1:68" ht="16.5">
      <c r="A64" s="110" t="str">
        <f t="shared" si="18"/>
        <v>삼환운수</v>
      </c>
      <c r="B64" s="111" t="str">
        <f t="shared" si="19"/>
        <v>이상구</v>
      </c>
      <c r="C64" s="112" t="str">
        <f t="shared" si="20"/>
        <v>C</v>
      </c>
      <c r="D64" s="113">
        <f t="shared" si="21"/>
        <v>0.87758620689655176</v>
      </c>
      <c r="E64" s="114">
        <f t="shared" si="22"/>
        <v>540</v>
      </c>
      <c r="F64" s="115" t="str">
        <f t="shared" si="23"/>
        <v>순환56</v>
      </c>
      <c r="G64" s="116" t="str">
        <f t="shared" si="24"/>
        <v>71바6220</v>
      </c>
      <c r="H64" s="117">
        <f t="shared" si="25"/>
        <v>1</v>
      </c>
      <c r="I64" s="118">
        <f t="shared" si="8"/>
        <v>1520.99</v>
      </c>
      <c r="J64" s="119">
        <f t="shared" si="26"/>
        <v>6.6231007737630647E-3</v>
      </c>
      <c r="K64" s="119">
        <f t="shared" si="27"/>
        <v>0.34861097126709495</v>
      </c>
      <c r="L64" s="119">
        <f t="shared" si="28"/>
        <v>6.6404118370271992E-2</v>
      </c>
      <c r="M64" s="120">
        <f t="shared" si="29"/>
        <v>13.975</v>
      </c>
      <c r="N64" s="121">
        <f t="shared" si="30"/>
        <v>0</v>
      </c>
      <c r="O64" s="121">
        <f t="shared" si="31"/>
        <v>4.0762924148087762</v>
      </c>
      <c r="P64" s="235">
        <f t="shared" si="32"/>
        <v>4</v>
      </c>
      <c r="Q64" s="236">
        <f t="shared" si="33"/>
        <v>0</v>
      </c>
      <c r="R64" s="236">
        <f t="shared" si="34"/>
        <v>62</v>
      </c>
      <c r="T64">
        <v>515</v>
      </c>
      <c r="U64">
        <v>540</v>
      </c>
      <c r="V64" t="s">
        <v>351</v>
      </c>
      <c r="W64">
        <v>1520.99</v>
      </c>
      <c r="X64">
        <v>597.64700000000005</v>
      </c>
      <c r="Y64">
        <v>2.5449999999999999</v>
      </c>
      <c r="Z64">
        <v>13.975</v>
      </c>
      <c r="AA64">
        <v>102.078018</v>
      </c>
      <c r="AB64">
        <v>0.67607300000000004</v>
      </c>
      <c r="AC64">
        <v>35.585517000000003</v>
      </c>
      <c r="AD64" s="1">
        <v>101</v>
      </c>
      <c r="AE64">
        <v>0</v>
      </c>
      <c r="AF64">
        <v>62</v>
      </c>
      <c r="AG64">
        <v>63</v>
      </c>
      <c r="AH64">
        <v>14.900269</v>
      </c>
      <c r="AI64">
        <v>4.2</v>
      </c>
      <c r="AJ64">
        <v>0</v>
      </c>
      <c r="AK64">
        <v>4</v>
      </c>
      <c r="AL64">
        <v>324</v>
      </c>
      <c r="AM64" t="s">
        <v>352</v>
      </c>
      <c r="AN64" t="s">
        <v>549</v>
      </c>
      <c r="AO64">
        <v>1520.99</v>
      </c>
      <c r="AR64" t="s">
        <v>119</v>
      </c>
      <c r="AS64" t="s">
        <v>125</v>
      </c>
      <c r="AT64" t="s">
        <v>251</v>
      </c>
      <c r="AU64" t="s">
        <v>351</v>
      </c>
      <c r="AV64" t="s">
        <v>48</v>
      </c>
      <c r="AW64">
        <v>1</v>
      </c>
      <c r="BB64">
        <v>0.87758620689655176</v>
      </c>
      <c r="BC64" t="s">
        <v>69</v>
      </c>
      <c r="BF64" t="s">
        <v>119</v>
      </c>
      <c r="BG64" t="s">
        <v>125</v>
      </c>
      <c r="BH64" t="s">
        <v>351</v>
      </c>
      <c r="BI64">
        <v>540</v>
      </c>
      <c r="BJ64">
        <v>1</v>
      </c>
      <c r="BK64" t="s">
        <v>251</v>
      </c>
      <c r="BL64" t="s">
        <v>178</v>
      </c>
      <c r="BM64">
        <v>0.87758620689655176</v>
      </c>
      <c r="BN64" t="s">
        <v>69</v>
      </c>
      <c r="BO64" t="s">
        <v>181</v>
      </c>
      <c r="BP64">
        <v>1520.99</v>
      </c>
    </row>
    <row r="65" spans="1:68" ht="16.5">
      <c r="A65" s="127" t="str">
        <f t="shared" si="18"/>
        <v>삼환운수</v>
      </c>
      <c r="B65" s="128" t="str">
        <f t="shared" si="19"/>
        <v>이상봉</v>
      </c>
      <c r="C65" s="129" t="str">
        <f t="shared" si="20"/>
        <v>C</v>
      </c>
      <c r="D65" s="130">
        <f t="shared" si="21"/>
        <v>0.87379310344827588</v>
      </c>
      <c r="E65" s="131">
        <f t="shared" si="22"/>
        <v>965</v>
      </c>
      <c r="F65" s="132" t="str">
        <f t="shared" si="23"/>
        <v>순환56</v>
      </c>
      <c r="G65" s="133" t="str">
        <f t="shared" si="24"/>
        <v>71바6220</v>
      </c>
      <c r="H65" s="134">
        <f t="shared" si="25"/>
        <v>1</v>
      </c>
      <c r="I65" s="135">
        <f t="shared" si="8"/>
        <v>1824.47</v>
      </c>
      <c r="J65" s="136">
        <f t="shared" si="26"/>
        <v>1.1662242640357266E-4</v>
      </c>
      <c r="K65" s="136">
        <f t="shared" si="27"/>
        <v>0.36071084686324811</v>
      </c>
      <c r="L65" s="136">
        <f t="shared" si="28"/>
        <v>0.1013993104846887</v>
      </c>
      <c r="M65" s="137">
        <f t="shared" si="29"/>
        <v>14.856999999999999</v>
      </c>
      <c r="N65" s="138">
        <f t="shared" si="30"/>
        <v>0</v>
      </c>
      <c r="O65" s="138">
        <f t="shared" si="31"/>
        <v>3.4530576002893989</v>
      </c>
      <c r="P65" s="233">
        <f t="shared" si="32"/>
        <v>5</v>
      </c>
      <c r="Q65" s="234">
        <f t="shared" si="33"/>
        <v>0</v>
      </c>
      <c r="R65" s="234">
        <f t="shared" si="34"/>
        <v>63</v>
      </c>
      <c r="T65">
        <v>515</v>
      </c>
      <c r="U65">
        <v>965</v>
      </c>
      <c r="V65" t="s">
        <v>353</v>
      </c>
      <c r="W65">
        <v>1824.47</v>
      </c>
      <c r="X65">
        <v>720.03099999999995</v>
      </c>
      <c r="Y65">
        <v>2.5339999999999998</v>
      </c>
      <c r="Z65">
        <v>14.856999999999999</v>
      </c>
      <c r="AA65">
        <v>119.06800800000001</v>
      </c>
      <c r="AB65">
        <v>1.3886000000000001E-2</v>
      </c>
      <c r="AC65">
        <v>42.949122000000003</v>
      </c>
      <c r="AD65" s="1">
        <v>185</v>
      </c>
      <c r="AE65">
        <v>0</v>
      </c>
      <c r="AF65">
        <v>63</v>
      </c>
      <c r="AG65">
        <v>65</v>
      </c>
      <c r="AH65">
        <v>15.322922999999999</v>
      </c>
      <c r="AI65">
        <v>4.3</v>
      </c>
      <c r="AJ65">
        <v>0</v>
      </c>
      <c r="AK65">
        <v>5</v>
      </c>
      <c r="AL65">
        <v>543</v>
      </c>
      <c r="AM65" t="s">
        <v>354</v>
      </c>
      <c r="AN65" t="s">
        <v>550</v>
      </c>
      <c r="AO65">
        <v>1824.47</v>
      </c>
      <c r="AR65" t="s">
        <v>119</v>
      </c>
      <c r="AS65" t="s">
        <v>125</v>
      </c>
      <c r="AT65" t="s">
        <v>251</v>
      </c>
      <c r="AU65" t="s">
        <v>353</v>
      </c>
      <c r="AV65" t="s">
        <v>48</v>
      </c>
      <c r="AW65">
        <v>1</v>
      </c>
      <c r="BB65">
        <v>0.87379310344827588</v>
      </c>
      <c r="BC65" t="s">
        <v>69</v>
      </c>
      <c r="BF65" t="s">
        <v>119</v>
      </c>
      <c r="BG65" t="s">
        <v>125</v>
      </c>
      <c r="BH65" t="s">
        <v>353</v>
      </c>
      <c r="BI65">
        <v>965</v>
      </c>
      <c r="BJ65">
        <v>1</v>
      </c>
      <c r="BK65" t="s">
        <v>251</v>
      </c>
      <c r="BL65" t="s">
        <v>178</v>
      </c>
      <c r="BM65">
        <v>0.87379310344827588</v>
      </c>
      <c r="BN65" t="s">
        <v>69</v>
      </c>
      <c r="BO65" t="s">
        <v>181</v>
      </c>
      <c r="BP65">
        <v>1824.47</v>
      </c>
    </row>
    <row r="66" spans="1:68" ht="16.5">
      <c r="A66" s="110" t="str">
        <f t="shared" si="18"/>
        <v>삼환운수</v>
      </c>
      <c r="B66" s="111" t="str">
        <f t="shared" si="19"/>
        <v>이상천</v>
      </c>
      <c r="C66" s="112" t="str">
        <f t="shared" si="20"/>
        <v>B</v>
      </c>
      <c r="D66" s="113">
        <f t="shared" si="21"/>
        <v>0.91736842105263172</v>
      </c>
      <c r="E66" s="114">
        <f t="shared" si="22"/>
        <v>4232</v>
      </c>
      <c r="F66" s="115" t="str">
        <f t="shared" si="23"/>
        <v>540</v>
      </c>
      <c r="G66" s="116" t="str">
        <f t="shared" si="24"/>
        <v>71바6461</v>
      </c>
      <c r="H66" s="117">
        <f t="shared" si="25"/>
        <v>1</v>
      </c>
      <c r="I66" s="118">
        <f t="shared" si="8"/>
        <v>807.46600000000001</v>
      </c>
      <c r="J66" s="119">
        <f t="shared" si="26"/>
        <v>1.8723466692651289E-4</v>
      </c>
      <c r="K66" s="119">
        <f t="shared" si="27"/>
        <v>0.38929402257282741</v>
      </c>
      <c r="L66" s="119">
        <f t="shared" si="28"/>
        <v>0.2031045270017561</v>
      </c>
      <c r="M66" s="120">
        <f t="shared" si="29"/>
        <v>9.6839999999999993</v>
      </c>
      <c r="N66" s="121">
        <f t="shared" si="30"/>
        <v>0</v>
      </c>
      <c r="O66" s="121">
        <f t="shared" si="31"/>
        <v>1.2384422378155859</v>
      </c>
      <c r="P66" s="235">
        <f t="shared" si="32"/>
        <v>20</v>
      </c>
      <c r="Q66" s="236">
        <f t="shared" si="33"/>
        <v>0</v>
      </c>
      <c r="R66" s="236">
        <f t="shared" si="34"/>
        <v>10</v>
      </c>
      <c r="T66">
        <v>515</v>
      </c>
      <c r="U66">
        <v>4232</v>
      </c>
      <c r="V66" t="s">
        <v>355</v>
      </c>
      <c r="W66">
        <v>807.46600000000001</v>
      </c>
      <c r="X66">
        <v>463.33300000000003</v>
      </c>
      <c r="Y66">
        <v>1.7430000000000001</v>
      </c>
      <c r="Z66">
        <v>9.6839999999999993</v>
      </c>
      <c r="AA66">
        <v>68.235226999999995</v>
      </c>
      <c r="AB66">
        <v>1.2775999999999999E-2</v>
      </c>
      <c r="AC66">
        <v>26.563566000000002</v>
      </c>
      <c r="AD66" s="1">
        <v>164</v>
      </c>
      <c r="AE66">
        <v>0</v>
      </c>
      <c r="AF66">
        <v>10</v>
      </c>
      <c r="AG66">
        <v>60</v>
      </c>
      <c r="AH66">
        <v>11.833565</v>
      </c>
      <c r="AI66">
        <v>0</v>
      </c>
      <c r="AJ66">
        <v>0</v>
      </c>
      <c r="AK66">
        <v>20</v>
      </c>
      <c r="AL66">
        <v>5160</v>
      </c>
      <c r="AM66" t="s">
        <v>356</v>
      </c>
      <c r="AN66" t="s">
        <v>551</v>
      </c>
      <c r="AO66">
        <v>807.46600000000001</v>
      </c>
      <c r="AR66" t="s">
        <v>119</v>
      </c>
      <c r="AS66" t="s">
        <v>122</v>
      </c>
      <c r="AT66" t="s">
        <v>234</v>
      </c>
      <c r="AU66" t="s">
        <v>355</v>
      </c>
      <c r="AV66" t="s">
        <v>48</v>
      </c>
      <c r="AW66">
        <v>1</v>
      </c>
      <c r="BB66">
        <v>0.91736842105263172</v>
      </c>
      <c r="BC66" t="s">
        <v>68</v>
      </c>
      <c r="BF66" t="s">
        <v>119</v>
      </c>
      <c r="BG66" t="s">
        <v>122</v>
      </c>
      <c r="BH66" t="s">
        <v>355</v>
      </c>
      <c r="BI66">
        <v>4232</v>
      </c>
      <c r="BJ66">
        <v>1</v>
      </c>
      <c r="BK66" t="s">
        <v>234</v>
      </c>
      <c r="BL66" t="s">
        <v>178</v>
      </c>
      <c r="BM66">
        <v>0.91736842105263172</v>
      </c>
      <c r="BN66" t="s">
        <v>68</v>
      </c>
      <c r="BO66" t="s">
        <v>179</v>
      </c>
      <c r="BP66">
        <v>807.46600000000001</v>
      </c>
    </row>
    <row r="67" spans="1:68" ht="16.5">
      <c r="A67" s="127" t="str">
        <f t="shared" si="18"/>
        <v>삼환운수</v>
      </c>
      <c r="B67" s="128" t="str">
        <f t="shared" si="19"/>
        <v>이선교</v>
      </c>
      <c r="C67" s="129" t="str">
        <f t="shared" si="20"/>
        <v>D</v>
      </c>
      <c r="D67" s="130">
        <f t="shared" si="21"/>
        <v>0.82814424761660743</v>
      </c>
      <c r="E67" s="131">
        <f t="shared" si="22"/>
        <v>8282</v>
      </c>
      <c r="F67" s="132" t="str">
        <f t="shared" si="23"/>
        <v>순환56</v>
      </c>
      <c r="G67" s="133" t="str">
        <f t="shared" si="24"/>
        <v>71바6210</v>
      </c>
      <c r="H67" s="134">
        <f t="shared" si="25"/>
        <v>2</v>
      </c>
      <c r="I67" s="135">
        <f t="shared" si="8"/>
        <v>2133.8249999999998</v>
      </c>
      <c r="J67" s="136">
        <f t="shared" si="26"/>
        <v>1.2450240707504844E-2</v>
      </c>
      <c r="K67" s="136">
        <f t="shared" si="27"/>
        <v>0.37683562087841566</v>
      </c>
      <c r="L67" s="136">
        <f t="shared" si="28"/>
        <v>0.16496198141834501</v>
      </c>
      <c r="M67" s="137">
        <f t="shared" si="29"/>
        <v>10.737</v>
      </c>
      <c r="N67" s="138">
        <f t="shared" si="30"/>
        <v>4.6864199266575285E-2</v>
      </c>
      <c r="O67" s="138">
        <f t="shared" si="31"/>
        <v>2.1557531662624632</v>
      </c>
      <c r="P67" s="233">
        <f t="shared" si="32"/>
        <v>16</v>
      </c>
      <c r="Q67" s="234">
        <f t="shared" si="33"/>
        <v>1</v>
      </c>
      <c r="R67" s="234">
        <f t="shared" si="34"/>
        <v>46</v>
      </c>
      <c r="T67">
        <v>515</v>
      </c>
      <c r="U67">
        <v>8282</v>
      </c>
      <c r="V67" t="s">
        <v>357</v>
      </c>
      <c r="W67">
        <v>2133.8249999999998</v>
      </c>
      <c r="X67">
        <v>837.43200000000002</v>
      </c>
      <c r="Y67">
        <v>2.548</v>
      </c>
      <c r="Z67">
        <v>10.737</v>
      </c>
      <c r="AA67">
        <v>143.099402</v>
      </c>
      <c r="AB67">
        <v>1.781622</v>
      </c>
      <c r="AC67">
        <v>53.924951999999998</v>
      </c>
      <c r="AD67" s="1">
        <v>352</v>
      </c>
      <c r="AE67">
        <v>1</v>
      </c>
      <c r="AF67">
        <v>46</v>
      </c>
      <c r="AG67">
        <v>60</v>
      </c>
      <c r="AH67">
        <v>14.911486999999999</v>
      </c>
      <c r="AI67">
        <v>0</v>
      </c>
      <c r="AJ67">
        <v>0</v>
      </c>
      <c r="AK67">
        <v>16</v>
      </c>
      <c r="AL67">
        <v>942</v>
      </c>
      <c r="AM67" t="s">
        <v>358</v>
      </c>
      <c r="AN67" t="s">
        <v>552</v>
      </c>
      <c r="AO67">
        <v>2000.124</v>
      </c>
      <c r="AR67" t="s">
        <v>119</v>
      </c>
      <c r="AS67" t="s">
        <v>125</v>
      </c>
      <c r="AT67" t="s">
        <v>249</v>
      </c>
      <c r="AU67" t="s">
        <v>357</v>
      </c>
      <c r="AV67" t="s">
        <v>48</v>
      </c>
      <c r="AW67">
        <v>2</v>
      </c>
      <c r="BB67">
        <v>0.82814424761660743</v>
      </c>
      <c r="BC67" t="s">
        <v>67</v>
      </c>
      <c r="BF67" t="s">
        <v>119</v>
      </c>
      <c r="BG67" t="s">
        <v>125</v>
      </c>
      <c r="BH67" t="s">
        <v>357</v>
      </c>
      <c r="BI67">
        <v>8282</v>
      </c>
      <c r="BJ67">
        <v>2</v>
      </c>
      <c r="BK67" t="s">
        <v>249</v>
      </c>
      <c r="BL67" t="s">
        <v>252</v>
      </c>
      <c r="BM67">
        <v>0.82814424761660743</v>
      </c>
      <c r="BN67" t="s">
        <v>67</v>
      </c>
      <c r="BO67" t="s">
        <v>183</v>
      </c>
      <c r="BP67">
        <v>2133.8249999999998</v>
      </c>
    </row>
    <row r="68" spans="1:68" ht="16.5">
      <c r="A68" s="110" t="str">
        <f t="shared" si="18"/>
        <v>삼환운수</v>
      </c>
      <c r="B68" s="111" t="str">
        <f t="shared" si="19"/>
        <v>이선우</v>
      </c>
      <c r="C68" s="112" t="str">
        <f t="shared" si="20"/>
        <v>C</v>
      </c>
      <c r="D68" s="113">
        <f t="shared" si="21"/>
        <v>0.88615215495845856</v>
      </c>
      <c r="E68" s="114">
        <f t="shared" si="22"/>
        <v>6120</v>
      </c>
      <c r="F68" s="115" t="str">
        <f t="shared" si="23"/>
        <v>순환56</v>
      </c>
      <c r="G68" s="116" t="str">
        <f t="shared" si="24"/>
        <v>71바7110</v>
      </c>
      <c r="H68" s="117">
        <f t="shared" si="25"/>
        <v>4</v>
      </c>
      <c r="I68" s="118">
        <f t="shared" si="8"/>
        <v>1992.818</v>
      </c>
      <c r="J68" s="119">
        <f t="shared" si="26"/>
        <v>3.0027650188499504E-2</v>
      </c>
      <c r="K68" s="119">
        <f t="shared" si="27"/>
        <v>0.34089534329192128</v>
      </c>
      <c r="L68" s="119">
        <f t="shared" si="28"/>
        <v>6.3227048330555022E-2</v>
      </c>
      <c r="M68" s="120">
        <f t="shared" si="29"/>
        <v>10.884</v>
      </c>
      <c r="N68" s="121">
        <f t="shared" si="30"/>
        <v>0.35126137961419457</v>
      </c>
      <c r="O68" s="121">
        <f t="shared" si="31"/>
        <v>9.1327958699690583</v>
      </c>
      <c r="P68" s="235">
        <f t="shared" si="32"/>
        <v>1</v>
      </c>
      <c r="Q68" s="236">
        <f t="shared" si="33"/>
        <v>7</v>
      </c>
      <c r="R68" s="236">
        <f t="shared" si="34"/>
        <v>182</v>
      </c>
      <c r="T68">
        <v>515</v>
      </c>
      <c r="U68">
        <v>6120</v>
      </c>
      <c r="V68" t="s">
        <v>359</v>
      </c>
      <c r="W68">
        <v>1992.818</v>
      </c>
      <c r="X68">
        <v>787.34400000000005</v>
      </c>
      <c r="Y68">
        <v>2.5310000000000001</v>
      </c>
      <c r="Z68">
        <v>10.884</v>
      </c>
      <c r="AA68">
        <v>130.20272900000001</v>
      </c>
      <c r="AB68">
        <v>3.9096820000000001</v>
      </c>
      <c r="AC68">
        <v>44.385503999999997</v>
      </c>
      <c r="AD68" s="1">
        <v>126</v>
      </c>
      <c r="AE68">
        <v>7</v>
      </c>
      <c r="AF68">
        <v>182</v>
      </c>
      <c r="AG68">
        <v>66</v>
      </c>
      <c r="AH68">
        <v>15.305501</v>
      </c>
      <c r="AI68">
        <v>0</v>
      </c>
      <c r="AJ68">
        <v>0</v>
      </c>
      <c r="AK68">
        <v>1</v>
      </c>
      <c r="AL68">
        <v>179</v>
      </c>
      <c r="AM68" t="s">
        <v>360</v>
      </c>
      <c r="AN68" t="s">
        <v>553</v>
      </c>
      <c r="AO68">
        <v>1652.027</v>
      </c>
      <c r="AR68" t="s">
        <v>119</v>
      </c>
      <c r="AS68" t="s">
        <v>125</v>
      </c>
      <c r="AT68" t="s">
        <v>252</v>
      </c>
      <c r="AU68" t="s">
        <v>359</v>
      </c>
      <c r="AV68" t="s">
        <v>48</v>
      </c>
      <c r="AW68">
        <v>4</v>
      </c>
      <c r="BB68">
        <v>0.88615215495845856</v>
      </c>
      <c r="BC68" t="s">
        <v>69</v>
      </c>
      <c r="BF68" t="s">
        <v>119</v>
      </c>
      <c r="BG68" t="s">
        <v>125</v>
      </c>
      <c r="BH68" t="s">
        <v>359</v>
      </c>
      <c r="BI68">
        <v>6120</v>
      </c>
      <c r="BJ68">
        <v>4</v>
      </c>
      <c r="BK68" t="s">
        <v>252</v>
      </c>
      <c r="BL68" t="s">
        <v>250</v>
      </c>
      <c r="BM68">
        <v>0.88615215495845856</v>
      </c>
      <c r="BN68" t="s">
        <v>69</v>
      </c>
      <c r="BO68" t="s">
        <v>181</v>
      </c>
      <c r="BP68">
        <v>1992.818</v>
      </c>
    </row>
    <row r="69" spans="1:68" ht="16.5">
      <c r="A69" s="127" t="str">
        <f t="shared" si="18"/>
        <v>삼환운수</v>
      </c>
      <c r="B69" s="128" t="str">
        <f t="shared" si="19"/>
        <v>이영자</v>
      </c>
      <c r="C69" s="129" t="str">
        <f t="shared" si="20"/>
        <v>B</v>
      </c>
      <c r="D69" s="130">
        <f t="shared" si="21"/>
        <v>0.9147149995680357</v>
      </c>
      <c r="E69" s="131">
        <f t="shared" si="22"/>
        <v>2915</v>
      </c>
      <c r="F69" s="132" t="str">
        <f t="shared" si="23"/>
        <v>567</v>
      </c>
      <c r="G69" s="133" t="str">
        <f t="shared" si="24"/>
        <v>72바1519</v>
      </c>
      <c r="H69" s="134">
        <f t="shared" si="25"/>
        <v>4</v>
      </c>
      <c r="I69" s="135">
        <f t="shared" si="8"/>
        <v>2114.3719999999998</v>
      </c>
      <c r="J69" s="136">
        <f t="shared" si="26"/>
        <v>3.4411339233373743E-2</v>
      </c>
      <c r="K69" s="136">
        <f t="shared" si="27"/>
        <v>0.32902500835855347</v>
      </c>
      <c r="L69" s="136">
        <f t="shared" si="28"/>
        <v>0.11067115909593961</v>
      </c>
      <c r="M69" s="137">
        <f t="shared" si="29"/>
        <v>5.3239999999999998</v>
      </c>
      <c r="N69" s="138">
        <f t="shared" si="30"/>
        <v>0</v>
      </c>
      <c r="O69" s="138">
        <f t="shared" si="31"/>
        <v>0.94590734270033849</v>
      </c>
      <c r="P69" s="233">
        <f t="shared" si="32"/>
        <v>0</v>
      </c>
      <c r="Q69" s="234">
        <f t="shared" si="33"/>
        <v>0</v>
      </c>
      <c r="R69" s="234">
        <f t="shared" si="34"/>
        <v>20</v>
      </c>
      <c r="T69">
        <v>515</v>
      </c>
      <c r="U69">
        <v>2915</v>
      </c>
      <c r="V69" t="s">
        <v>361</v>
      </c>
      <c r="W69">
        <v>2114.3719999999998</v>
      </c>
      <c r="X69">
        <v>931.79899999999998</v>
      </c>
      <c r="Y69">
        <v>2.2690000000000001</v>
      </c>
      <c r="Z69">
        <v>5.3239999999999998</v>
      </c>
      <c r="AA69">
        <v>156.90513999999999</v>
      </c>
      <c r="AB69">
        <v>5.3993159999999998</v>
      </c>
      <c r="AC69">
        <v>51.625715</v>
      </c>
      <c r="AD69" s="1">
        <v>234</v>
      </c>
      <c r="AE69">
        <v>0</v>
      </c>
      <c r="AF69">
        <v>20</v>
      </c>
      <c r="AG69">
        <v>66</v>
      </c>
      <c r="AH69">
        <v>13.475479</v>
      </c>
      <c r="AI69">
        <v>14.3</v>
      </c>
      <c r="AJ69">
        <v>0</v>
      </c>
      <c r="AK69">
        <v>0</v>
      </c>
      <c r="AL69">
        <v>0</v>
      </c>
      <c r="AM69" t="s">
        <v>362</v>
      </c>
      <c r="AN69" t="s">
        <v>554</v>
      </c>
      <c r="AO69">
        <v>1552.4259999999999</v>
      </c>
      <c r="AR69" t="s">
        <v>119</v>
      </c>
      <c r="AS69" t="s">
        <v>124</v>
      </c>
      <c r="AT69" t="s">
        <v>248</v>
      </c>
      <c r="AU69" t="s">
        <v>361</v>
      </c>
      <c r="AV69" t="s">
        <v>243</v>
      </c>
      <c r="AW69">
        <v>4</v>
      </c>
      <c r="BB69">
        <v>0.9147149995680357</v>
      </c>
      <c r="BC69" t="s">
        <v>68</v>
      </c>
      <c r="BF69" t="s">
        <v>119</v>
      </c>
      <c r="BG69" t="s">
        <v>124</v>
      </c>
      <c r="BH69" t="s">
        <v>361</v>
      </c>
      <c r="BI69">
        <v>2915</v>
      </c>
      <c r="BJ69">
        <v>4</v>
      </c>
      <c r="BK69" t="s">
        <v>248</v>
      </c>
      <c r="BL69" t="s">
        <v>245</v>
      </c>
      <c r="BM69">
        <v>0.9147149995680357</v>
      </c>
      <c r="BN69" t="s">
        <v>68</v>
      </c>
      <c r="BO69" t="s">
        <v>179</v>
      </c>
      <c r="BP69">
        <v>2114.3719999999998</v>
      </c>
    </row>
    <row r="70" spans="1:68" ht="16.5">
      <c r="A70" s="110" t="str">
        <f t="shared" si="18"/>
        <v>삼환운수</v>
      </c>
      <c r="B70" s="111" t="str">
        <f t="shared" si="19"/>
        <v>이우찬</v>
      </c>
      <c r="C70" s="112" t="str">
        <f t="shared" si="20"/>
        <v>F</v>
      </c>
      <c r="D70" s="113">
        <f t="shared" si="21"/>
        <v>0.79526315789473678</v>
      </c>
      <c r="E70" s="114">
        <f t="shared" si="22"/>
        <v>5901</v>
      </c>
      <c r="F70" s="115" t="str">
        <f t="shared" si="23"/>
        <v>532</v>
      </c>
      <c r="G70" s="116" t="str">
        <f t="shared" si="24"/>
        <v>71바6209</v>
      </c>
      <c r="H70" s="117">
        <f t="shared" si="25"/>
        <v>1</v>
      </c>
      <c r="I70" s="118">
        <f t="shared" ref="I70:I101" si="35">W70</f>
        <v>1968.528</v>
      </c>
      <c r="J70" s="119">
        <f t="shared" si="26"/>
        <v>3.4948392409433406E-2</v>
      </c>
      <c r="K70" s="119">
        <f t="shared" si="27"/>
        <v>0.37869158408378117</v>
      </c>
      <c r="L70" s="119">
        <f t="shared" si="28"/>
        <v>0.29768436110636981</v>
      </c>
      <c r="M70" s="120">
        <f t="shared" si="29"/>
        <v>19.88</v>
      </c>
      <c r="N70" s="121">
        <f t="shared" si="30"/>
        <v>0.15239813708517227</v>
      </c>
      <c r="O70" s="121">
        <f t="shared" si="31"/>
        <v>0.40639503222712603</v>
      </c>
      <c r="P70" s="235">
        <f t="shared" si="32"/>
        <v>9</v>
      </c>
      <c r="Q70" s="236">
        <f t="shared" si="33"/>
        <v>3</v>
      </c>
      <c r="R70" s="236">
        <f t="shared" si="34"/>
        <v>8</v>
      </c>
      <c r="T70">
        <v>515</v>
      </c>
      <c r="U70">
        <v>5901</v>
      </c>
      <c r="V70" t="s">
        <v>363</v>
      </c>
      <c r="W70">
        <v>1968.528</v>
      </c>
      <c r="X70">
        <v>651.32299999999998</v>
      </c>
      <c r="Y70">
        <v>3.0219999999999998</v>
      </c>
      <c r="Z70">
        <v>19.88</v>
      </c>
      <c r="AA70">
        <v>141.302179</v>
      </c>
      <c r="AB70">
        <v>4.9382840000000003</v>
      </c>
      <c r="AC70">
        <v>53.509945999999999</v>
      </c>
      <c r="AD70" s="1">
        <v>586</v>
      </c>
      <c r="AE70">
        <v>3</v>
      </c>
      <c r="AF70">
        <v>8</v>
      </c>
      <c r="AG70">
        <v>59</v>
      </c>
      <c r="AH70">
        <v>13.931335000000001</v>
      </c>
      <c r="AI70">
        <v>0</v>
      </c>
      <c r="AJ70">
        <v>0</v>
      </c>
      <c r="AK70">
        <v>9</v>
      </c>
      <c r="AL70">
        <v>1572</v>
      </c>
      <c r="AM70" t="s">
        <v>364</v>
      </c>
      <c r="AN70" t="s">
        <v>555</v>
      </c>
      <c r="AO70">
        <v>1968.528</v>
      </c>
      <c r="AR70" t="s">
        <v>119</v>
      </c>
      <c r="AS70" t="s">
        <v>121</v>
      </c>
      <c r="AT70" t="s">
        <v>219</v>
      </c>
      <c r="AU70" t="s">
        <v>363</v>
      </c>
      <c r="AV70" t="s">
        <v>203</v>
      </c>
      <c r="AW70">
        <v>1</v>
      </c>
      <c r="BB70">
        <v>0.79526315789473678</v>
      </c>
      <c r="BC70" t="s">
        <v>70</v>
      </c>
      <c r="BF70" t="s">
        <v>119</v>
      </c>
      <c r="BG70" t="s">
        <v>121</v>
      </c>
      <c r="BH70" t="s">
        <v>363</v>
      </c>
      <c r="BI70">
        <v>5901</v>
      </c>
      <c r="BJ70">
        <v>1</v>
      </c>
      <c r="BK70" t="s">
        <v>219</v>
      </c>
      <c r="BL70" t="s">
        <v>178</v>
      </c>
      <c r="BM70">
        <v>0.79526315789473678</v>
      </c>
      <c r="BN70" t="s">
        <v>70</v>
      </c>
      <c r="BO70" t="s">
        <v>192</v>
      </c>
      <c r="BP70">
        <v>1968.528</v>
      </c>
    </row>
    <row r="71" spans="1:68" ht="16.5">
      <c r="A71" s="127" t="str">
        <f t="shared" si="18"/>
        <v>삼환운수</v>
      </c>
      <c r="B71" s="128" t="str">
        <f t="shared" si="19"/>
        <v>이우철</v>
      </c>
      <c r="C71" s="129" t="str">
        <f t="shared" si="20"/>
        <v>B</v>
      </c>
      <c r="D71" s="130">
        <f t="shared" si="21"/>
        <v>0.94631578947368433</v>
      </c>
      <c r="E71" s="131">
        <f t="shared" si="22"/>
        <v>9026</v>
      </c>
      <c r="F71" s="132" t="str">
        <f t="shared" si="23"/>
        <v>532</v>
      </c>
      <c r="G71" s="133" t="str">
        <f t="shared" si="24"/>
        <v>71바6205</v>
      </c>
      <c r="H71" s="134">
        <f t="shared" si="25"/>
        <v>1</v>
      </c>
      <c r="I71" s="135">
        <f t="shared" si="35"/>
        <v>1742.5519999999999</v>
      </c>
      <c r="J71" s="136">
        <f t="shared" si="26"/>
        <v>1.8980885217264563E-2</v>
      </c>
      <c r="K71" s="136">
        <f t="shared" si="27"/>
        <v>0.34505682704824026</v>
      </c>
      <c r="L71" s="136">
        <f t="shared" si="28"/>
        <v>0.25537257998613527</v>
      </c>
      <c r="M71" s="137">
        <f t="shared" si="29"/>
        <v>10.01</v>
      </c>
      <c r="N71" s="138">
        <f t="shared" si="30"/>
        <v>0.11477419325219564</v>
      </c>
      <c r="O71" s="138">
        <f t="shared" si="31"/>
        <v>0.51648386963488035</v>
      </c>
      <c r="P71" s="233">
        <f t="shared" si="32"/>
        <v>5</v>
      </c>
      <c r="Q71" s="234">
        <f t="shared" si="33"/>
        <v>2</v>
      </c>
      <c r="R71" s="234">
        <f t="shared" si="34"/>
        <v>9</v>
      </c>
      <c r="T71">
        <v>515</v>
      </c>
      <c r="U71">
        <v>9026</v>
      </c>
      <c r="V71" t="s">
        <v>427</v>
      </c>
      <c r="W71">
        <v>1742.5519999999999</v>
      </c>
      <c r="X71">
        <v>487.59899999999999</v>
      </c>
      <c r="Y71">
        <v>3.5739999999999998</v>
      </c>
      <c r="Z71">
        <v>10.01</v>
      </c>
      <c r="AA71">
        <v>140.62247199999999</v>
      </c>
      <c r="AB71">
        <v>2.6691389999999999</v>
      </c>
      <c r="AC71">
        <v>48.522744000000003</v>
      </c>
      <c r="AD71" s="1">
        <v>445</v>
      </c>
      <c r="AE71">
        <v>2</v>
      </c>
      <c r="AF71">
        <v>9</v>
      </c>
      <c r="AG71">
        <v>66</v>
      </c>
      <c r="AH71">
        <v>12.391703</v>
      </c>
      <c r="AI71">
        <v>8.1</v>
      </c>
      <c r="AJ71">
        <v>0</v>
      </c>
      <c r="AK71">
        <v>5</v>
      </c>
      <c r="AL71">
        <v>978</v>
      </c>
      <c r="AM71" t="s">
        <v>428</v>
      </c>
      <c r="AN71" t="s">
        <v>556</v>
      </c>
      <c r="AO71">
        <v>1714.7370000000001</v>
      </c>
      <c r="AR71" t="s">
        <v>119</v>
      </c>
      <c r="AS71" t="s">
        <v>121</v>
      </c>
      <c r="AT71" t="s">
        <v>215</v>
      </c>
      <c r="AU71" t="s">
        <v>427</v>
      </c>
      <c r="AV71" t="s">
        <v>203</v>
      </c>
      <c r="AW71">
        <v>1</v>
      </c>
      <c r="BB71">
        <v>0.94631578947368433</v>
      </c>
      <c r="BC71" t="s">
        <v>68</v>
      </c>
      <c r="BF71" t="s">
        <v>119</v>
      </c>
      <c r="BG71" t="s">
        <v>121</v>
      </c>
      <c r="BH71" t="s">
        <v>427</v>
      </c>
      <c r="BI71">
        <v>9026</v>
      </c>
      <c r="BJ71">
        <v>1</v>
      </c>
      <c r="BK71" t="s">
        <v>215</v>
      </c>
      <c r="BL71" t="s">
        <v>178</v>
      </c>
      <c r="BM71">
        <v>0.94631578947368433</v>
      </c>
      <c r="BN71" t="s">
        <v>68</v>
      </c>
      <c r="BO71" t="s">
        <v>179</v>
      </c>
      <c r="BP71">
        <v>1714.7370000000001</v>
      </c>
    </row>
    <row r="72" spans="1:68" ht="16.5">
      <c r="A72" s="110" t="str">
        <f t="shared" ref="A72:A87" si="36">BF72</f>
        <v>삼환운수</v>
      </c>
      <c r="B72" s="111" t="str">
        <f t="shared" ref="B72:B87" si="37">BH72</f>
        <v>이인형</v>
      </c>
      <c r="C72" s="112" t="str">
        <f t="shared" ref="C72:C87" si="38">BN72</f>
        <v>D</v>
      </c>
      <c r="D72" s="113">
        <f t="shared" ref="D72:D87" si="39">BM72</f>
        <v>0.82361467449251047</v>
      </c>
      <c r="E72" s="114">
        <f t="shared" ref="E72:E87" si="40">U72</f>
        <v>590</v>
      </c>
      <c r="F72" s="115" t="str">
        <f t="shared" ref="F72:F87" si="41">BG72</f>
        <v>532</v>
      </c>
      <c r="G72" s="116" t="str">
        <f t="shared" ref="G72:G87" si="42">BK72</f>
        <v>71바6217</v>
      </c>
      <c r="H72" s="117">
        <f t="shared" ref="H72:H87" si="43">BJ72</f>
        <v>2</v>
      </c>
      <c r="I72" s="118">
        <f t="shared" si="35"/>
        <v>1857.9110000000001</v>
      </c>
      <c r="J72" s="119">
        <f t="shared" ref="J72:J87" si="44">AB72/AA72</f>
        <v>1.3192424360951038E-2</v>
      </c>
      <c r="K72" s="119">
        <f t="shared" ref="K72:K87" si="45">AC72/AA72</f>
        <v>0.33462266693981096</v>
      </c>
      <c r="L72" s="119">
        <f t="shared" ref="L72:L87" si="46">AD72/I72</f>
        <v>0.3030285089005878</v>
      </c>
      <c r="M72" s="120">
        <f t="shared" ref="M72:M87" si="47">Z72</f>
        <v>9.7100000000000009</v>
      </c>
      <c r="N72" s="121">
        <f t="shared" ref="N72:N87" si="48">AE72*100/W72</f>
        <v>0</v>
      </c>
      <c r="O72" s="121">
        <f t="shared" ref="O72:O87" si="49">AF72*100/W72</f>
        <v>2.0453078753503262</v>
      </c>
      <c r="P72" s="235">
        <f t="shared" ref="P72:P87" si="50">AK72</f>
        <v>14</v>
      </c>
      <c r="Q72" s="236">
        <f t="shared" ref="Q72:Q87" si="51">AE72</f>
        <v>0</v>
      </c>
      <c r="R72" s="236">
        <f t="shared" ref="R72:R87" si="52">AF72</f>
        <v>38</v>
      </c>
      <c r="T72">
        <v>515</v>
      </c>
      <c r="U72">
        <v>590</v>
      </c>
      <c r="V72" t="s">
        <v>365</v>
      </c>
      <c r="W72">
        <v>1857.9110000000001</v>
      </c>
      <c r="X72">
        <v>867.56200000000001</v>
      </c>
      <c r="Y72">
        <v>2.1419999999999999</v>
      </c>
      <c r="Z72">
        <v>9.7100000000000009</v>
      </c>
      <c r="AA72">
        <v>144.041076</v>
      </c>
      <c r="AB72">
        <v>1.9002509999999999</v>
      </c>
      <c r="AC72">
        <v>48.199409000000003</v>
      </c>
      <c r="AD72" s="1">
        <v>563</v>
      </c>
      <c r="AE72">
        <v>0</v>
      </c>
      <c r="AF72">
        <v>38</v>
      </c>
      <c r="AG72">
        <v>59</v>
      </c>
      <c r="AH72">
        <v>12.898479999999999</v>
      </c>
      <c r="AI72">
        <v>0</v>
      </c>
      <c r="AJ72">
        <v>0</v>
      </c>
      <c r="AK72">
        <v>14</v>
      </c>
      <c r="AL72">
        <v>3635</v>
      </c>
      <c r="AM72" t="s">
        <v>366</v>
      </c>
      <c r="AN72" t="s">
        <v>557</v>
      </c>
      <c r="AO72">
        <v>1743.2950000000001</v>
      </c>
      <c r="AR72" t="s">
        <v>119</v>
      </c>
      <c r="AS72" t="s">
        <v>121</v>
      </c>
      <c r="AT72" t="s">
        <v>222</v>
      </c>
      <c r="AU72" t="s">
        <v>365</v>
      </c>
      <c r="AV72" t="s">
        <v>48</v>
      </c>
      <c r="AW72">
        <v>2</v>
      </c>
      <c r="BB72">
        <v>0.82361467449251047</v>
      </c>
      <c r="BC72" t="s">
        <v>67</v>
      </c>
      <c r="BF72" t="s">
        <v>119</v>
      </c>
      <c r="BG72" t="s">
        <v>121</v>
      </c>
      <c r="BH72" t="s">
        <v>365</v>
      </c>
      <c r="BI72">
        <v>590</v>
      </c>
      <c r="BJ72">
        <v>2</v>
      </c>
      <c r="BK72" t="s">
        <v>222</v>
      </c>
      <c r="BL72" t="s">
        <v>213</v>
      </c>
      <c r="BM72">
        <v>0.82361467449251047</v>
      </c>
      <c r="BN72" t="s">
        <v>67</v>
      </c>
      <c r="BO72" t="s">
        <v>183</v>
      </c>
      <c r="BP72">
        <v>1857.75</v>
      </c>
    </row>
    <row r="73" spans="1:68" ht="16.5">
      <c r="A73" s="127" t="str">
        <f t="shared" si="36"/>
        <v>삼환운수</v>
      </c>
      <c r="B73" s="128" t="str">
        <f t="shared" si="37"/>
        <v>이재은</v>
      </c>
      <c r="C73" s="129" t="str">
        <f t="shared" si="38"/>
        <v>A</v>
      </c>
      <c r="D73" s="130">
        <f t="shared" si="39"/>
        <v>0.95473684210526322</v>
      </c>
      <c r="E73" s="131">
        <f t="shared" si="40"/>
        <v>5342</v>
      </c>
      <c r="F73" s="132" t="str">
        <f t="shared" si="41"/>
        <v>540</v>
      </c>
      <c r="G73" s="133" t="str">
        <f t="shared" si="42"/>
        <v>71바6452</v>
      </c>
      <c r="H73" s="134">
        <f t="shared" si="43"/>
        <v>1</v>
      </c>
      <c r="I73" s="135">
        <f t="shared" si="35"/>
        <v>1044.692</v>
      </c>
      <c r="J73" s="136">
        <f t="shared" si="44"/>
        <v>7.6274940697862994E-3</v>
      </c>
      <c r="K73" s="136">
        <f t="shared" si="45"/>
        <v>0.37393396397798206</v>
      </c>
      <c r="L73" s="136">
        <f t="shared" si="46"/>
        <v>0.21058838394474161</v>
      </c>
      <c r="M73" s="137">
        <f t="shared" si="47"/>
        <v>6.6130000000000004</v>
      </c>
      <c r="N73" s="138">
        <f t="shared" si="48"/>
        <v>0</v>
      </c>
      <c r="O73" s="138">
        <f t="shared" si="49"/>
        <v>2.5844938029581925</v>
      </c>
      <c r="P73" s="233">
        <f t="shared" si="50"/>
        <v>26</v>
      </c>
      <c r="Q73" s="234">
        <f t="shared" si="51"/>
        <v>0</v>
      </c>
      <c r="R73" s="234">
        <f t="shared" si="52"/>
        <v>27</v>
      </c>
      <c r="T73">
        <v>515</v>
      </c>
      <c r="U73">
        <v>5342</v>
      </c>
      <c r="V73" t="s">
        <v>367</v>
      </c>
      <c r="W73">
        <v>1044.692</v>
      </c>
      <c r="X73">
        <v>575.81500000000005</v>
      </c>
      <c r="Y73">
        <v>1.8140000000000001</v>
      </c>
      <c r="Z73">
        <v>6.6130000000000004</v>
      </c>
      <c r="AA73">
        <v>88.238810000000001</v>
      </c>
      <c r="AB73">
        <v>0.673041</v>
      </c>
      <c r="AC73">
        <v>32.995488000000002</v>
      </c>
      <c r="AD73" s="1">
        <v>220</v>
      </c>
      <c r="AE73">
        <v>0</v>
      </c>
      <c r="AF73">
        <v>27</v>
      </c>
      <c r="AG73">
        <v>57</v>
      </c>
      <c r="AH73">
        <v>11.839370000000001</v>
      </c>
      <c r="AI73">
        <v>0</v>
      </c>
      <c r="AJ73">
        <v>0</v>
      </c>
      <c r="AK73">
        <v>26</v>
      </c>
      <c r="AL73">
        <v>7691</v>
      </c>
      <c r="AM73" t="s">
        <v>368</v>
      </c>
      <c r="AN73" t="s">
        <v>558</v>
      </c>
      <c r="AO73">
        <v>1044.692</v>
      </c>
      <c r="AR73" t="s">
        <v>119</v>
      </c>
      <c r="AS73" t="s">
        <v>122</v>
      </c>
      <c r="AT73" t="s">
        <v>228</v>
      </c>
      <c r="AU73" t="s">
        <v>367</v>
      </c>
      <c r="AV73" t="s">
        <v>48</v>
      </c>
      <c r="AW73">
        <v>1</v>
      </c>
      <c r="BB73">
        <v>0.95473684210526322</v>
      </c>
      <c r="BC73" t="s">
        <v>66</v>
      </c>
      <c r="BF73" t="s">
        <v>119</v>
      </c>
      <c r="BG73" t="s">
        <v>122</v>
      </c>
      <c r="BH73" t="s">
        <v>367</v>
      </c>
      <c r="BI73">
        <v>5342</v>
      </c>
      <c r="BJ73">
        <v>1</v>
      </c>
      <c r="BK73" t="s">
        <v>228</v>
      </c>
      <c r="BL73" t="s">
        <v>178</v>
      </c>
      <c r="BM73">
        <v>0.95473684210526322</v>
      </c>
      <c r="BN73" t="s">
        <v>66</v>
      </c>
      <c r="BO73" t="s">
        <v>182</v>
      </c>
      <c r="BP73">
        <v>1044.692</v>
      </c>
    </row>
    <row r="74" spans="1:68" ht="16.5">
      <c r="A74" s="110" t="str">
        <f t="shared" si="36"/>
        <v>삼환운수</v>
      </c>
      <c r="B74" s="111" t="str">
        <f t="shared" si="37"/>
        <v>이춘우</v>
      </c>
      <c r="C74" s="112" t="str">
        <f t="shared" si="38"/>
        <v>F</v>
      </c>
      <c r="D74" s="113">
        <f t="shared" si="39"/>
        <v>0.75714285714285712</v>
      </c>
      <c r="E74" s="114">
        <f t="shared" si="40"/>
        <v>9962</v>
      </c>
      <c r="F74" s="115" t="str">
        <f t="shared" si="41"/>
        <v>510</v>
      </c>
      <c r="G74" s="116" t="str">
        <f t="shared" si="42"/>
        <v>71바6451</v>
      </c>
      <c r="H74" s="117">
        <f t="shared" si="43"/>
        <v>1</v>
      </c>
      <c r="I74" s="118">
        <f t="shared" si="35"/>
        <v>2396.625</v>
      </c>
      <c r="J74" s="119">
        <f t="shared" si="44"/>
        <v>2.1394865018218957E-2</v>
      </c>
      <c r="K74" s="119">
        <f t="shared" si="45"/>
        <v>0.389046543555497</v>
      </c>
      <c r="L74" s="119">
        <f t="shared" si="46"/>
        <v>0.20278516664058832</v>
      </c>
      <c r="M74" s="120">
        <f t="shared" si="47"/>
        <v>22.681999999999999</v>
      </c>
      <c r="N74" s="121">
        <f t="shared" si="48"/>
        <v>0</v>
      </c>
      <c r="O74" s="121">
        <f t="shared" si="49"/>
        <v>3.9221822354352476</v>
      </c>
      <c r="P74" s="235">
        <f t="shared" si="50"/>
        <v>50</v>
      </c>
      <c r="Q74" s="236">
        <f t="shared" si="51"/>
        <v>0</v>
      </c>
      <c r="R74" s="236">
        <f t="shared" si="52"/>
        <v>94</v>
      </c>
      <c r="T74">
        <v>515</v>
      </c>
      <c r="U74">
        <v>9962</v>
      </c>
      <c r="V74" t="s">
        <v>369</v>
      </c>
      <c r="W74">
        <v>2396.625</v>
      </c>
      <c r="X74">
        <v>904.49599999999998</v>
      </c>
      <c r="Y74">
        <v>2.65</v>
      </c>
      <c r="Z74">
        <v>22.681999999999999</v>
      </c>
      <c r="AA74">
        <v>158.187163</v>
      </c>
      <c r="AB74">
        <v>3.3843930000000002</v>
      </c>
      <c r="AC74">
        <v>61.542169000000001</v>
      </c>
      <c r="AD74" s="1">
        <v>486</v>
      </c>
      <c r="AE74">
        <v>0</v>
      </c>
      <c r="AF74">
        <v>94</v>
      </c>
      <c r="AG74">
        <v>65</v>
      </c>
      <c r="AH74">
        <v>15.150565</v>
      </c>
      <c r="AI74">
        <v>21.7</v>
      </c>
      <c r="AJ74">
        <v>0</v>
      </c>
      <c r="AK74">
        <v>50</v>
      </c>
      <c r="AL74">
        <v>8493</v>
      </c>
      <c r="AM74" t="s">
        <v>370</v>
      </c>
      <c r="AN74" t="s">
        <v>559</v>
      </c>
      <c r="AO74">
        <v>2396.625</v>
      </c>
      <c r="AR74" t="s">
        <v>119</v>
      </c>
      <c r="AS74" t="s">
        <v>120</v>
      </c>
      <c r="AT74" t="s">
        <v>202</v>
      </c>
      <c r="AU74" t="s">
        <v>369</v>
      </c>
      <c r="AV74" t="s">
        <v>203</v>
      </c>
      <c r="AW74">
        <v>1</v>
      </c>
      <c r="BB74">
        <v>0.75714285714285712</v>
      </c>
      <c r="BC74" t="s">
        <v>70</v>
      </c>
      <c r="BF74" t="s">
        <v>119</v>
      </c>
      <c r="BG74" t="s">
        <v>120</v>
      </c>
      <c r="BH74" t="s">
        <v>369</v>
      </c>
      <c r="BI74">
        <v>9962</v>
      </c>
      <c r="BJ74">
        <v>1</v>
      </c>
      <c r="BK74" t="s">
        <v>202</v>
      </c>
      <c r="BL74" t="s">
        <v>178</v>
      </c>
      <c r="BM74">
        <v>0.75714285714285712</v>
      </c>
      <c r="BN74" t="s">
        <v>70</v>
      </c>
      <c r="BO74" t="s">
        <v>192</v>
      </c>
      <c r="BP74">
        <v>2396.625</v>
      </c>
    </row>
    <row r="75" spans="1:68" ht="16.5">
      <c r="A75" s="127" t="str">
        <f t="shared" si="36"/>
        <v>삼환운수</v>
      </c>
      <c r="B75" s="128" t="str">
        <f t="shared" si="37"/>
        <v>임기철</v>
      </c>
      <c r="C75" s="129" t="str">
        <f t="shared" si="38"/>
        <v>B</v>
      </c>
      <c r="D75" s="130">
        <f t="shared" si="39"/>
        <v>0.93910136043868642</v>
      </c>
      <c r="E75" s="131">
        <f t="shared" si="40"/>
        <v>658</v>
      </c>
      <c r="F75" s="132" t="str">
        <f t="shared" si="41"/>
        <v>540</v>
      </c>
      <c r="G75" s="133" t="str">
        <f t="shared" si="42"/>
        <v>71바6452</v>
      </c>
      <c r="H75" s="134">
        <f t="shared" si="43"/>
        <v>6</v>
      </c>
      <c r="I75" s="135">
        <f t="shared" si="35"/>
        <v>1154.202</v>
      </c>
      <c r="J75" s="136">
        <f t="shared" si="44"/>
        <v>1.2797891748105489E-2</v>
      </c>
      <c r="K75" s="136">
        <f t="shared" si="45"/>
        <v>0.38105070811181041</v>
      </c>
      <c r="L75" s="136">
        <f t="shared" si="46"/>
        <v>0.19320708160270039</v>
      </c>
      <c r="M75" s="137">
        <f t="shared" si="47"/>
        <v>7.2140000000000004</v>
      </c>
      <c r="N75" s="138">
        <f t="shared" si="48"/>
        <v>0</v>
      </c>
      <c r="O75" s="138">
        <f t="shared" si="49"/>
        <v>1.2129592566985674</v>
      </c>
      <c r="P75" s="233">
        <f t="shared" si="50"/>
        <v>19</v>
      </c>
      <c r="Q75" s="234">
        <f t="shared" si="51"/>
        <v>0</v>
      </c>
      <c r="R75" s="234">
        <f t="shared" si="52"/>
        <v>14</v>
      </c>
      <c r="T75">
        <v>515</v>
      </c>
      <c r="U75">
        <v>658</v>
      </c>
      <c r="V75" t="s">
        <v>371</v>
      </c>
      <c r="W75">
        <v>1154.202</v>
      </c>
      <c r="X75">
        <v>655.42200000000003</v>
      </c>
      <c r="Y75">
        <v>1.7609999999999999</v>
      </c>
      <c r="Z75">
        <v>7.2140000000000004</v>
      </c>
      <c r="AA75">
        <v>104.311634</v>
      </c>
      <c r="AB75">
        <v>1.3349690000000001</v>
      </c>
      <c r="AC75">
        <v>39.748021999999999</v>
      </c>
      <c r="AD75" s="1">
        <v>223</v>
      </c>
      <c r="AE75">
        <v>0</v>
      </c>
      <c r="AF75">
        <v>14</v>
      </c>
      <c r="AG75">
        <v>57</v>
      </c>
      <c r="AH75">
        <v>11.06494</v>
      </c>
      <c r="AI75">
        <v>0</v>
      </c>
      <c r="AJ75">
        <v>0</v>
      </c>
      <c r="AK75">
        <v>19</v>
      </c>
      <c r="AL75">
        <v>3356</v>
      </c>
      <c r="AM75" t="s">
        <v>372</v>
      </c>
      <c r="AN75" t="s">
        <v>560</v>
      </c>
      <c r="AO75">
        <v>316.19400000000002</v>
      </c>
      <c r="AR75" t="s">
        <v>119</v>
      </c>
      <c r="AS75" t="s">
        <v>122</v>
      </c>
      <c r="AT75" t="s">
        <v>228</v>
      </c>
      <c r="AU75" t="s">
        <v>371</v>
      </c>
      <c r="AV75" t="s">
        <v>48</v>
      </c>
      <c r="AW75">
        <v>6</v>
      </c>
      <c r="BB75">
        <v>0.93910136043868642</v>
      </c>
      <c r="BC75" t="s">
        <v>68</v>
      </c>
      <c r="BF75" t="s">
        <v>119</v>
      </c>
      <c r="BG75" t="s">
        <v>122</v>
      </c>
      <c r="BH75" t="s">
        <v>371</v>
      </c>
      <c r="BI75">
        <v>658</v>
      </c>
      <c r="BJ75">
        <v>6</v>
      </c>
      <c r="BK75" t="s">
        <v>228</v>
      </c>
      <c r="BL75" t="s">
        <v>234</v>
      </c>
      <c r="BM75">
        <v>0.93910136043868642</v>
      </c>
      <c r="BN75" t="s">
        <v>68</v>
      </c>
      <c r="BO75" t="s">
        <v>179</v>
      </c>
      <c r="BP75">
        <v>1154.202</v>
      </c>
    </row>
    <row r="76" spans="1:68" ht="16.5">
      <c r="A76" s="110" t="str">
        <f t="shared" si="36"/>
        <v>삼환운수</v>
      </c>
      <c r="B76" s="111" t="str">
        <f t="shared" si="37"/>
        <v>임봉수</v>
      </c>
      <c r="C76" s="112" t="str">
        <f t="shared" si="38"/>
        <v>F</v>
      </c>
      <c r="D76" s="113">
        <f t="shared" si="39"/>
        <v>0.7804571802307031</v>
      </c>
      <c r="E76" s="114">
        <f t="shared" si="40"/>
        <v>8131</v>
      </c>
      <c r="F76" s="115" t="str">
        <f t="shared" si="41"/>
        <v>532</v>
      </c>
      <c r="G76" s="116" t="str">
        <f t="shared" si="42"/>
        <v>71바6201</v>
      </c>
      <c r="H76" s="117">
        <f t="shared" si="43"/>
        <v>2</v>
      </c>
      <c r="I76" s="118">
        <f t="shared" si="35"/>
        <v>1799.7840000000001</v>
      </c>
      <c r="J76" s="119">
        <f t="shared" si="44"/>
        <v>3.3287264199468293E-2</v>
      </c>
      <c r="K76" s="119">
        <f t="shared" si="45"/>
        <v>0.32897828765034898</v>
      </c>
      <c r="L76" s="119">
        <f t="shared" si="46"/>
        <v>0.24669627021909293</v>
      </c>
      <c r="M76" s="120">
        <f t="shared" si="47"/>
        <v>16.542000000000002</v>
      </c>
      <c r="N76" s="121">
        <f t="shared" si="48"/>
        <v>5.5562223022318231E-2</v>
      </c>
      <c r="O76" s="121">
        <f t="shared" si="49"/>
        <v>2.0558022518257744</v>
      </c>
      <c r="P76" s="235">
        <f t="shared" si="50"/>
        <v>5</v>
      </c>
      <c r="Q76" s="236">
        <f t="shared" si="51"/>
        <v>1</v>
      </c>
      <c r="R76" s="236">
        <f t="shared" si="52"/>
        <v>37</v>
      </c>
      <c r="T76">
        <v>515</v>
      </c>
      <c r="U76">
        <v>8131</v>
      </c>
      <c r="V76" t="s">
        <v>373</v>
      </c>
      <c r="W76">
        <v>1799.7840000000001</v>
      </c>
      <c r="X76">
        <v>722.125</v>
      </c>
      <c r="Y76">
        <v>2.492</v>
      </c>
      <c r="Z76">
        <v>16.542000000000002</v>
      </c>
      <c r="AA76">
        <v>142.729693</v>
      </c>
      <c r="AB76">
        <v>4.7510810000000001</v>
      </c>
      <c r="AC76">
        <v>46.954970000000003</v>
      </c>
      <c r="AD76" s="1">
        <v>444</v>
      </c>
      <c r="AE76">
        <v>1</v>
      </c>
      <c r="AF76">
        <v>37</v>
      </c>
      <c r="AG76">
        <v>64</v>
      </c>
      <c r="AH76">
        <v>12.609737000000001</v>
      </c>
      <c r="AI76">
        <v>0</v>
      </c>
      <c r="AJ76">
        <v>0</v>
      </c>
      <c r="AK76">
        <v>5</v>
      </c>
      <c r="AL76">
        <v>374</v>
      </c>
      <c r="AM76" t="s">
        <v>374</v>
      </c>
      <c r="AN76" t="s">
        <v>561</v>
      </c>
      <c r="AO76">
        <v>1571.921</v>
      </c>
      <c r="AR76" t="s">
        <v>119</v>
      </c>
      <c r="AS76" t="s">
        <v>121</v>
      </c>
      <c r="AT76" t="s">
        <v>209</v>
      </c>
      <c r="AU76" t="s">
        <v>373</v>
      </c>
      <c r="AV76" t="s">
        <v>203</v>
      </c>
      <c r="AW76">
        <v>2</v>
      </c>
      <c r="BB76">
        <v>0.7804571802307031</v>
      </c>
      <c r="BC76" t="s">
        <v>70</v>
      </c>
      <c r="BF76" t="s">
        <v>119</v>
      </c>
      <c r="BG76" t="s">
        <v>121</v>
      </c>
      <c r="BH76" t="s">
        <v>373</v>
      </c>
      <c r="BI76">
        <v>8131</v>
      </c>
      <c r="BJ76">
        <v>2</v>
      </c>
      <c r="BK76" t="s">
        <v>209</v>
      </c>
      <c r="BL76" t="s">
        <v>217</v>
      </c>
      <c r="BM76">
        <v>0.7804571802307031</v>
      </c>
      <c r="BN76" t="s">
        <v>70</v>
      </c>
      <c r="BO76" t="s">
        <v>192</v>
      </c>
      <c r="BP76">
        <v>1799.7840000000001</v>
      </c>
    </row>
    <row r="77" spans="1:68" ht="16.5">
      <c r="A77" s="127" t="str">
        <f t="shared" si="36"/>
        <v>삼환운수</v>
      </c>
      <c r="B77" s="128" t="str">
        <f t="shared" si="37"/>
        <v>임상렬</v>
      </c>
      <c r="C77" s="129" t="str">
        <f t="shared" si="38"/>
        <v>D</v>
      </c>
      <c r="D77" s="130">
        <f t="shared" si="39"/>
        <v>0.81709677419354831</v>
      </c>
      <c r="E77" s="131">
        <f t="shared" si="40"/>
        <v>9145</v>
      </c>
      <c r="F77" s="132" t="str">
        <f t="shared" si="41"/>
        <v>510</v>
      </c>
      <c r="G77" s="133" t="str">
        <f t="shared" si="42"/>
        <v>71바7117</v>
      </c>
      <c r="H77" s="134">
        <f t="shared" si="43"/>
        <v>1</v>
      </c>
      <c r="I77" s="135">
        <f t="shared" si="35"/>
        <v>1563.3209999999999</v>
      </c>
      <c r="J77" s="136">
        <f t="shared" si="44"/>
        <v>4.1732806485776886E-3</v>
      </c>
      <c r="K77" s="136">
        <f t="shared" si="45"/>
        <v>0.36143542835902659</v>
      </c>
      <c r="L77" s="136">
        <f t="shared" si="46"/>
        <v>0.23347732167609853</v>
      </c>
      <c r="M77" s="137">
        <f t="shared" si="47"/>
        <v>9.66</v>
      </c>
      <c r="N77" s="138">
        <f t="shared" si="48"/>
        <v>0</v>
      </c>
      <c r="O77" s="138">
        <f t="shared" si="49"/>
        <v>1.7270925165081261</v>
      </c>
      <c r="P77" s="233">
        <f t="shared" si="50"/>
        <v>25</v>
      </c>
      <c r="Q77" s="234">
        <f t="shared" si="51"/>
        <v>0</v>
      </c>
      <c r="R77" s="234">
        <f t="shared" si="52"/>
        <v>27</v>
      </c>
      <c r="T77">
        <v>515</v>
      </c>
      <c r="U77">
        <v>9145</v>
      </c>
      <c r="V77" t="s">
        <v>375</v>
      </c>
      <c r="W77">
        <v>1563.3209999999999</v>
      </c>
      <c r="X77">
        <v>617.26900000000001</v>
      </c>
      <c r="Y77">
        <v>2.5329999999999999</v>
      </c>
      <c r="Z77">
        <v>9.66</v>
      </c>
      <c r="AA77">
        <v>101.62939799999999</v>
      </c>
      <c r="AB77">
        <v>0.424128</v>
      </c>
      <c r="AC77">
        <v>36.732464999999998</v>
      </c>
      <c r="AD77" s="1">
        <v>365</v>
      </c>
      <c r="AE77">
        <v>0</v>
      </c>
      <c r="AF77">
        <v>27</v>
      </c>
      <c r="AG77">
        <v>62</v>
      </c>
      <c r="AH77">
        <v>15.382566000000001</v>
      </c>
      <c r="AI77">
        <v>5.6</v>
      </c>
      <c r="AJ77">
        <v>0</v>
      </c>
      <c r="AK77">
        <v>25</v>
      </c>
      <c r="AL77">
        <v>4791</v>
      </c>
      <c r="AM77" t="s">
        <v>376</v>
      </c>
      <c r="AN77" t="s">
        <v>562</v>
      </c>
      <c r="AO77">
        <v>1563.3209999999999</v>
      </c>
      <c r="AR77" t="s">
        <v>119</v>
      </c>
      <c r="AS77" t="s">
        <v>120</v>
      </c>
      <c r="AT77" t="s">
        <v>208</v>
      </c>
      <c r="AU77" t="s">
        <v>375</v>
      </c>
      <c r="AV77" t="s">
        <v>48</v>
      </c>
      <c r="AW77">
        <v>1</v>
      </c>
      <c r="BB77">
        <v>0.81709677419354831</v>
      </c>
      <c r="BC77" t="s">
        <v>67</v>
      </c>
      <c r="BF77" t="s">
        <v>119</v>
      </c>
      <c r="BG77" t="s">
        <v>120</v>
      </c>
      <c r="BH77" t="s">
        <v>375</v>
      </c>
      <c r="BI77">
        <v>9145</v>
      </c>
      <c r="BJ77">
        <v>1</v>
      </c>
      <c r="BK77" t="s">
        <v>208</v>
      </c>
      <c r="BL77" t="s">
        <v>178</v>
      </c>
      <c r="BM77">
        <v>0.81709677419354831</v>
      </c>
      <c r="BN77" t="s">
        <v>67</v>
      </c>
      <c r="BO77" t="s">
        <v>183</v>
      </c>
      <c r="BP77">
        <v>1563.3209999999999</v>
      </c>
    </row>
    <row r="78" spans="1:68" ht="16.5">
      <c r="A78" s="110" t="str">
        <f t="shared" si="36"/>
        <v>삼환운수</v>
      </c>
      <c r="B78" s="111" t="str">
        <f t="shared" si="37"/>
        <v>임진칠</v>
      </c>
      <c r="C78" s="112" t="str">
        <f t="shared" si="38"/>
        <v>D</v>
      </c>
      <c r="D78" s="113">
        <f t="shared" si="39"/>
        <v>0.83864911211657645</v>
      </c>
      <c r="E78" s="114">
        <f t="shared" si="40"/>
        <v>1714</v>
      </c>
      <c r="F78" s="115" t="str">
        <f t="shared" si="41"/>
        <v>532</v>
      </c>
      <c r="G78" s="116" t="str">
        <f t="shared" si="42"/>
        <v>71바6204</v>
      </c>
      <c r="H78" s="117">
        <f t="shared" si="43"/>
        <v>5</v>
      </c>
      <c r="I78" s="118">
        <f t="shared" si="35"/>
        <v>2173.9969999999998</v>
      </c>
      <c r="J78" s="119">
        <f t="shared" si="44"/>
        <v>1.7756114951269584E-2</v>
      </c>
      <c r="K78" s="119">
        <f t="shared" si="45"/>
        <v>0.32697719668733033</v>
      </c>
      <c r="L78" s="119">
        <f t="shared" si="46"/>
        <v>8.6476660271380332E-2</v>
      </c>
      <c r="M78" s="120">
        <f t="shared" si="47"/>
        <v>9.7729999999999997</v>
      </c>
      <c r="N78" s="121">
        <f t="shared" si="48"/>
        <v>0.13799467064581966</v>
      </c>
      <c r="O78" s="121">
        <f t="shared" si="49"/>
        <v>2.3459094009789343</v>
      </c>
      <c r="P78" s="235">
        <f t="shared" si="50"/>
        <v>30</v>
      </c>
      <c r="Q78" s="236">
        <f t="shared" si="51"/>
        <v>3</v>
      </c>
      <c r="R78" s="236">
        <f t="shared" si="52"/>
        <v>51</v>
      </c>
      <c r="T78">
        <v>515</v>
      </c>
      <c r="U78">
        <v>1714</v>
      </c>
      <c r="V78" t="s">
        <v>377</v>
      </c>
      <c r="W78">
        <v>2173.9969999999998</v>
      </c>
      <c r="X78">
        <v>979.04399999999998</v>
      </c>
      <c r="Y78">
        <v>2.2210000000000001</v>
      </c>
      <c r="Z78">
        <v>9.7729999999999997</v>
      </c>
      <c r="AA78">
        <v>171.33190500000001</v>
      </c>
      <c r="AB78">
        <v>3.042189</v>
      </c>
      <c r="AC78">
        <v>56.021625999999998</v>
      </c>
      <c r="AD78" s="1">
        <v>188</v>
      </c>
      <c r="AE78">
        <v>3</v>
      </c>
      <c r="AF78">
        <v>51</v>
      </c>
      <c r="AG78">
        <v>62</v>
      </c>
      <c r="AH78">
        <v>12.688803999999999</v>
      </c>
      <c r="AI78">
        <v>0</v>
      </c>
      <c r="AJ78">
        <v>0</v>
      </c>
      <c r="AK78">
        <v>30</v>
      </c>
      <c r="AL78">
        <v>2160</v>
      </c>
      <c r="AM78" t="s">
        <v>378</v>
      </c>
      <c r="AN78" t="s">
        <v>563</v>
      </c>
      <c r="AO78">
        <v>1844.258</v>
      </c>
      <c r="AR78" t="s">
        <v>119</v>
      </c>
      <c r="AS78" t="s">
        <v>121</v>
      </c>
      <c r="AT78" t="s">
        <v>214</v>
      </c>
      <c r="AU78" t="s">
        <v>377</v>
      </c>
      <c r="AV78" t="s">
        <v>48</v>
      </c>
      <c r="AW78">
        <v>5</v>
      </c>
      <c r="BB78">
        <v>0.83864911211657645</v>
      </c>
      <c r="BC78" t="s">
        <v>67</v>
      </c>
      <c r="BF78" t="s">
        <v>119</v>
      </c>
      <c r="BG78" t="s">
        <v>121</v>
      </c>
      <c r="BH78" t="s">
        <v>377</v>
      </c>
      <c r="BI78">
        <v>1714</v>
      </c>
      <c r="BJ78">
        <v>5</v>
      </c>
      <c r="BK78" t="s">
        <v>214</v>
      </c>
      <c r="BL78" t="s">
        <v>219</v>
      </c>
      <c r="BM78">
        <v>0.83864911211657645</v>
      </c>
      <c r="BN78" t="s">
        <v>67</v>
      </c>
      <c r="BO78" t="s">
        <v>183</v>
      </c>
      <c r="BP78">
        <v>2173.9969999999998</v>
      </c>
    </row>
    <row r="79" spans="1:68" ht="16.5">
      <c r="A79" s="127" t="str">
        <f t="shared" si="36"/>
        <v>삼환운수</v>
      </c>
      <c r="B79" s="128" t="str">
        <f t="shared" si="37"/>
        <v>임현정</v>
      </c>
      <c r="C79" s="129" t="str">
        <f t="shared" si="38"/>
        <v>B</v>
      </c>
      <c r="D79" s="130">
        <f t="shared" si="39"/>
        <v>0.92842105263157904</v>
      </c>
      <c r="E79" s="131">
        <f t="shared" si="40"/>
        <v>6115</v>
      </c>
      <c r="F79" s="132" t="str">
        <f t="shared" si="41"/>
        <v>540</v>
      </c>
      <c r="G79" s="133" t="str">
        <f t="shared" si="42"/>
        <v>71바6461</v>
      </c>
      <c r="H79" s="134">
        <f t="shared" si="43"/>
        <v>1</v>
      </c>
      <c r="I79" s="135">
        <f t="shared" si="35"/>
        <v>921.23299999999995</v>
      </c>
      <c r="J79" s="136">
        <f t="shared" si="44"/>
        <v>2.36313970835921E-3</v>
      </c>
      <c r="K79" s="136">
        <f t="shared" si="45"/>
        <v>0.40056117793692575</v>
      </c>
      <c r="L79" s="136">
        <f t="shared" si="46"/>
        <v>0.14762823303116585</v>
      </c>
      <c r="M79" s="137">
        <f t="shared" si="47"/>
        <v>9.266</v>
      </c>
      <c r="N79" s="138">
        <f t="shared" si="48"/>
        <v>0</v>
      </c>
      <c r="O79" s="138">
        <f t="shared" si="49"/>
        <v>2.279553598275355</v>
      </c>
      <c r="P79" s="233">
        <f t="shared" si="50"/>
        <v>21</v>
      </c>
      <c r="Q79" s="234">
        <f t="shared" si="51"/>
        <v>0</v>
      </c>
      <c r="R79" s="234">
        <f t="shared" si="52"/>
        <v>21</v>
      </c>
      <c r="T79">
        <v>515</v>
      </c>
      <c r="U79">
        <v>6115</v>
      </c>
      <c r="V79" t="s">
        <v>379</v>
      </c>
      <c r="W79">
        <v>921.23299999999995</v>
      </c>
      <c r="X79">
        <v>522.101</v>
      </c>
      <c r="Y79">
        <v>1.764</v>
      </c>
      <c r="Z79">
        <v>9.266</v>
      </c>
      <c r="AA79">
        <v>80.634674000000004</v>
      </c>
      <c r="AB79">
        <v>0.190551</v>
      </c>
      <c r="AC79">
        <v>32.299120000000002</v>
      </c>
      <c r="AD79" s="1">
        <v>136</v>
      </c>
      <c r="AE79">
        <v>0</v>
      </c>
      <c r="AF79">
        <v>21</v>
      </c>
      <c r="AG79">
        <v>68</v>
      </c>
      <c r="AH79">
        <v>11.424773999999999</v>
      </c>
      <c r="AI79">
        <v>0.5</v>
      </c>
      <c r="AJ79">
        <v>0</v>
      </c>
      <c r="AK79">
        <v>21</v>
      </c>
      <c r="AL79">
        <v>5324</v>
      </c>
      <c r="AM79" t="s">
        <v>380</v>
      </c>
      <c r="AN79" t="s">
        <v>564</v>
      </c>
      <c r="AO79">
        <v>921.23299999999995</v>
      </c>
      <c r="AR79" t="s">
        <v>119</v>
      </c>
      <c r="AS79" t="s">
        <v>122</v>
      </c>
      <c r="AT79" t="s">
        <v>234</v>
      </c>
      <c r="AU79" t="s">
        <v>379</v>
      </c>
      <c r="AV79" t="s">
        <v>48</v>
      </c>
      <c r="AW79">
        <v>1</v>
      </c>
      <c r="BB79">
        <v>0.92842105263157904</v>
      </c>
      <c r="BC79" t="s">
        <v>68</v>
      </c>
      <c r="BF79" t="s">
        <v>119</v>
      </c>
      <c r="BG79" t="s">
        <v>122</v>
      </c>
      <c r="BH79" t="s">
        <v>379</v>
      </c>
      <c r="BI79">
        <v>6115</v>
      </c>
      <c r="BJ79">
        <v>1</v>
      </c>
      <c r="BK79" t="s">
        <v>234</v>
      </c>
      <c r="BL79" t="s">
        <v>178</v>
      </c>
      <c r="BM79">
        <v>0.92842105263157904</v>
      </c>
      <c r="BN79" t="s">
        <v>68</v>
      </c>
      <c r="BO79" t="s">
        <v>179</v>
      </c>
      <c r="BP79">
        <v>921.23299999999995</v>
      </c>
    </row>
    <row r="80" spans="1:68" ht="16.5">
      <c r="A80" s="110" t="str">
        <f t="shared" si="36"/>
        <v>삼환운수</v>
      </c>
      <c r="B80" s="111" t="str">
        <f t="shared" si="37"/>
        <v>장명철</v>
      </c>
      <c r="C80" s="112" t="str">
        <f t="shared" si="38"/>
        <v>F</v>
      </c>
      <c r="D80" s="113">
        <f t="shared" si="39"/>
        <v>0.79621060846517622</v>
      </c>
      <c r="E80" s="114">
        <f t="shared" si="40"/>
        <v>8998</v>
      </c>
      <c r="F80" s="115" t="str">
        <f t="shared" si="41"/>
        <v>532</v>
      </c>
      <c r="G80" s="116" t="str">
        <f t="shared" si="42"/>
        <v>71바6218</v>
      </c>
      <c r="H80" s="117">
        <f t="shared" si="43"/>
        <v>8</v>
      </c>
      <c r="I80" s="118">
        <f t="shared" si="35"/>
        <v>1803.931</v>
      </c>
      <c r="J80" s="119">
        <f t="shared" si="44"/>
        <v>2.033566715660284E-2</v>
      </c>
      <c r="K80" s="119">
        <f t="shared" si="45"/>
        <v>0.34961563928791251</v>
      </c>
      <c r="L80" s="119">
        <f t="shared" si="46"/>
        <v>0.21231410735776479</v>
      </c>
      <c r="M80" s="120">
        <f t="shared" si="47"/>
        <v>11.596</v>
      </c>
      <c r="N80" s="121">
        <f t="shared" si="48"/>
        <v>5.5434492782706214E-2</v>
      </c>
      <c r="O80" s="121">
        <f t="shared" si="49"/>
        <v>1.8847727546120112</v>
      </c>
      <c r="P80" s="235">
        <f t="shared" si="50"/>
        <v>13</v>
      </c>
      <c r="Q80" s="236">
        <f t="shared" si="51"/>
        <v>1</v>
      </c>
      <c r="R80" s="236">
        <f t="shared" si="52"/>
        <v>34</v>
      </c>
      <c r="T80">
        <v>515</v>
      </c>
      <c r="U80">
        <v>8998</v>
      </c>
      <c r="V80" t="s">
        <v>381</v>
      </c>
      <c r="W80">
        <v>1803.931</v>
      </c>
      <c r="X80">
        <v>825.70399999999995</v>
      </c>
      <c r="Y80">
        <v>2.1850000000000001</v>
      </c>
      <c r="Z80">
        <v>11.596</v>
      </c>
      <c r="AA80">
        <v>139.982179</v>
      </c>
      <c r="AB80">
        <v>2.8466309999999999</v>
      </c>
      <c r="AC80">
        <v>48.939959000000002</v>
      </c>
      <c r="AD80" s="1">
        <v>383</v>
      </c>
      <c r="AE80">
        <v>1</v>
      </c>
      <c r="AF80">
        <v>34</v>
      </c>
      <c r="AG80">
        <v>57</v>
      </c>
      <c r="AH80">
        <v>12.886861</v>
      </c>
      <c r="AI80">
        <v>0</v>
      </c>
      <c r="AJ80">
        <v>0</v>
      </c>
      <c r="AK80">
        <v>13</v>
      </c>
      <c r="AL80">
        <v>741</v>
      </c>
      <c r="AM80" t="s">
        <v>382</v>
      </c>
      <c r="AN80" t="s">
        <v>565</v>
      </c>
      <c r="AO80">
        <v>515.423</v>
      </c>
      <c r="AR80" t="s">
        <v>119</v>
      </c>
      <c r="AS80" t="s">
        <v>121</v>
      </c>
      <c r="AT80" t="s">
        <v>223</v>
      </c>
      <c r="AU80" t="s">
        <v>381</v>
      </c>
      <c r="AV80" t="s">
        <v>48</v>
      </c>
      <c r="AW80">
        <v>8</v>
      </c>
      <c r="BB80">
        <v>0.79621060846517622</v>
      </c>
      <c r="BC80" t="s">
        <v>70</v>
      </c>
      <c r="BF80" t="s">
        <v>119</v>
      </c>
      <c r="BG80" t="s">
        <v>121</v>
      </c>
      <c r="BH80" t="s">
        <v>381</v>
      </c>
      <c r="BI80">
        <v>8998</v>
      </c>
      <c r="BJ80">
        <v>8</v>
      </c>
      <c r="BK80" t="s">
        <v>223</v>
      </c>
      <c r="BL80" t="s">
        <v>220</v>
      </c>
      <c r="BM80">
        <v>0.79621060846517622</v>
      </c>
      <c r="BN80" t="s">
        <v>70</v>
      </c>
      <c r="BO80" t="s">
        <v>192</v>
      </c>
      <c r="BP80">
        <v>1803.931</v>
      </c>
    </row>
    <row r="81" spans="1:68" ht="16.5">
      <c r="A81" s="127" t="str">
        <f t="shared" si="36"/>
        <v>삼환운수</v>
      </c>
      <c r="B81" s="128" t="str">
        <f t="shared" si="37"/>
        <v>장성녀</v>
      </c>
      <c r="C81" s="129" t="str">
        <f t="shared" si="38"/>
        <v>D</v>
      </c>
      <c r="D81" s="130">
        <f t="shared" si="39"/>
        <v>0.83902037867828072</v>
      </c>
      <c r="E81" s="131">
        <f t="shared" si="40"/>
        <v>3847</v>
      </c>
      <c r="F81" s="132" t="str">
        <f t="shared" si="41"/>
        <v>566</v>
      </c>
      <c r="G81" s="133" t="str">
        <f t="shared" si="42"/>
        <v>72바1517</v>
      </c>
      <c r="H81" s="134">
        <f t="shared" si="43"/>
        <v>3</v>
      </c>
      <c r="I81" s="135">
        <f t="shared" si="35"/>
        <v>2045.3510000000001</v>
      </c>
      <c r="J81" s="136">
        <f t="shared" si="44"/>
        <v>7.814516007727975E-3</v>
      </c>
      <c r="K81" s="136">
        <f t="shared" si="45"/>
        <v>0.37232409171192704</v>
      </c>
      <c r="L81" s="136">
        <f t="shared" si="46"/>
        <v>0.23272289206106922</v>
      </c>
      <c r="M81" s="137">
        <f t="shared" si="47"/>
        <v>11.643000000000001</v>
      </c>
      <c r="N81" s="138">
        <f t="shared" si="48"/>
        <v>0</v>
      </c>
      <c r="O81" s="138">
        <f t="shared" si="49"/>
        <v>1.6623063718647801</v>
      </c>
      <c r="P81" s="233">
        <f t="shared" si="50"/>
        <v>1</v>
      </c>
      <c r="Q81" s="234">
        <f t="shared" si="51"/>
        <v>0</v>
      </c>
      <c r="R81" s="234">
        <f t="shared" si="52"/>
        <v>34</v>
      </c>
      <c r="T81">
        <v>515</v>
      </c>
      <c r="U81">
        <v>3847</v>
      </c>
      <c r="V81" t="s">
        <v>383</v>
      </c>
      <c r="W81">
        <v>2045.3510000000001</v>
      </c>
      <c r="X81">
        <v>978.65700000000004</v>
      </c>
      <c r="Y81">
        <v>2.09</v>
      </c>
      <c r="Z81">
        <v>11.643000000000001</v>
      </c>
      <c r="AA81">
        <v>169.26243400000001</v>
      </c>
      <c r="AB81">
        <v>1.3227040000000001</v>
      </c>
      <c r="AC81">
        <v>63.020482000000001</v>
      </c>
      <c r="AD81" s="1">
        <v>476</v>
      </c>
      <c r="AE81">
        <v>0</v>
      </c>
      <c r="AF81">
        <v>34</v>
      </c>
      <c r="AG81">
        <v>57</v>
      </c>
      <c r="AH81">
        <v>12.083902999999999</v>
      </c>
      <c r="AI81">
        <v>0</v>
      </c>
      <c r="AJ81">
        <v>0</v>
      </c>
      <c r="AK81">
        <v>1</v>
      </c>
      <c r="AL81">
        <v>846</v>
      </c>
      <c r="AM81" t="s">
        <v>384</v>
      </c>
      <c r="AN81" t="s">
        <v>566</v>
      </c>
      <c r="AO81">
        <v>1820.0989999999999</v>
      </c>
      <c r="AR81" t="s">
        <v>119</v>
      </c>
      <c r="AS81" t="s">
        <v>123</v>
      </c>
      <c r="AT81" t="s">
        <v>239</v>
      </c>
      <c r="AU81" t="s">
        <v>383</v>
      </c>
      <c r="AV81" t="s">
        <v>48</v>
      </c>
      <c r="AW81">
        <v>3</v>
      </c>
      <c r="BB81">
        <v>0.83902037867828072</v>
      </c>
      <c r="BC81" t="s">
        <v>67</v>
      </c>
      <c r="BF81" t="s">
        <v>119</v>
      </c>
      <c r="BG81" t="s">
        <v>123</v>
      </c>
      <c r="BH81" t="s">
        <v>383</v>
      </c>
      <c r="BI81">
        <v>3847</v>
      </c>
      <c r="BJ81">
        <v>3</v>
      </c>
      <c r="BK81" t="s">
        <v>239</v>
      </c>
      <c r="BL81" t="s">
        <v>245</v>
      </c>
      <c r="BM81">
        <v>0.83902037867828072</v>
      </c>
      <c r="BN81" t="s">
        <v>67</v>
      </c>
      <c r="BO81" t="s">
        <v>183</v>
      </c>
      <c r="BP81">
        <v>2045.3509999999999</v>
      </c>
    </row>
    <row r="82" spans="1:68" ht="16.5">
      <c r="A82" s="110" t="str">
        <f t="shared" si="36"/>
        <v>삼환운수</v>
      </c>
      <c r="B82" s="111" t="str">
        <f t="shared" si="37"/>
        <v>장순만</v>
      </c>
      <c r="C82" s="112" t="str">
        <f t="shared" si="38"/>
        <v>B</v>
      </c>
      <c r="D82" s="113">
        <f t="shared" si="39"/>
        <v>0.9015384615384614</v>
      </c>
      <c r="E82" s="114">
        <f t="shared" si="40"/>
        <v>9150</v>
      </c>
      <c r="F82" s="115" t="str">
        <f t="shared" si="41"/>
        <v>532</v>
      </c>
      <c r="G82" s="116" t="str">
        <f t="shared" si="42"/>
        <v>71바6221</v>
      </c>
      <c r="H82" s="117">
        <f t="shared" si="43"/>
        <v>1</v>
      </c>
      <c r="I82" s="118">
        <f t="shared" si="35"/>
        <v>1976.8910000000001</v>
      </c>
      <c r="J82" s="119">
        <f t="shared" si="44"/>
        <v>5.2687228428938363E-3</v>
      </c>
      <c r="K82" s="119">
        <f t="shared" si="45"/>
        <v>0.32404324640179349</v>
      </c>
      <c r="L82" s="119">
        <f t="shared" si="46"/>
        <v>0.10319233584451545</v>
      </c>
      <c r="M82" s="120">
        <f t="shared" si="47"/>
        <v>8.0429999999999993</v>
      </c>
      <c r="N82" s="121">
        <f t="shared" si="48"/>
        <v>0.25292239177577314</v>
      </c>
      <c r="O82" s="121">
        <f t="shared" si="49"/>
        <v>0.50584478355154627</v>
      </c>
      <c r="P82" s="235">
        <f t="shared" si="50"/>
        <v>4</v>
      </c>
      <c r="Q82" s="236">
        <f t="shared" si="51"/>
        <v>5</v>
      </c>
      <c r="R82" s="236">
        <f t="shared" si="52"/>
        <v>10</v>
      </c>
      <c r="T82">
        <v>515</v>
      </c>
      <c r="U82">
        <v>9150</v>
      </c>
      <c r="V82" t="s">
        <v>385</v>
      </c>
      <c r="W82">
        <v>1976.8910000000001</v>
      </c>
      <c r="X82">
        <v>843.53200000000004</v>
      </c>
      <c r="Y82">
        <v>2.3439999999999999</v>
      </c>
      <c r="Z82">
        <v>8.0429999999999993</v>
      </c>
      <c r="AA82">
        <v>150.46245999999999</v>
      </c>
      <c r="AB82">
        <v>0.79274500000000003</v>
      </c>
      <c r="AC82">
        <v>48.756343999999999</v>
      </c>
      <c r="AD82" s="1">
        <v>204</v>
      </c>
      <c r="AE82">
        <v>5</v>
      </c>
      <c r="AF82">
        <v>10</v>
      </c>
      <c r="AG82">
        <v>56</v>
      </c>
      <c r="AH82">
        <v>13.138764999999999</v>
      </c>
      <c r="AI82">
        <v>0</v>
      </c>
      <c r="AJ82">
        <v>0</v>
      </c>
      <c r="AK82">
        <v>4</v>
      </c>
      <c r="AL82">
        <v>272</v>
      </c>
      <c r="AM82" t="s">
        <v>386</v>
      </c>
      <c r="AN82" t="s">
        <v>567</v>
      </c>
      <c r="AO82">
        <v>1976.8910000000001</v>
      </c>
      <c r="AR82" t="s">
        <v>119</v>
      </c>
      <c r="AS82" t="s">
        <v>121</v>
      </c>
      <c r="AT82" t="s">
        <v>226</v>
      </c>
      <c r="AU82" t="s">
        <v>385</v>
      </c>
      <c r="AV82" t="s">
        <v>48</v>
      </c>
      <c r="AW82">
        <v>1</v>
      </c>
      <c r="BB82">
        <v>0.9015384615384614</v>
      </c>
      <c r="BC82" t="s">
        <v>68</v>
      </c>
      <c r="BF82" t="s">
        <v>119</v>
      </c>
      <c r="BG82" t="s">
        <v>121</v>
      </c>
      <c r="BH82" t="s">
        <v>385</v>
      </c>
      <c r="BI82">
        <v>9150</v>
      </c>
      <c r="BJ82">
        <v>1</v>
      </c>
      <c r="BK82" t="s">
        <v>226</v>
      </c>
      <c r="BL82" t="s">
        <v>178</v>
      </c>
      <c r="BM82">
        <v>0.9015384615384614</v>
      </c>
      <c r="BN82" t="s">
        <v>68</v>
      </c>
      <c r="BO82" t="s">
        <v>179</v>
      </c>
      <c r="BP82">
        <v>1976.8910000000001</v>
      </c>
    </row>
    <row r="83" spans="1:68" ht="16.5">
      <c r="A83" s="127" t="str">
        <f t="shared" si="36"/>
        <v>삼환운수</v>
      </c>
      <c r="B83" s="128" t="str">
        <f t="shared" si="37"/>
        <v>장호</v>
      </c>
      <c r="C83" s="129" t="str">
        <f t="shared" si="38"/>
        <v>B</v>
      </c>
      <c r="D83" s="130">
        <f t="shared" si="39"/>
        <v>0.90321428571428575</v>
      </c>
      <c r="E83" s="131">
        <f t="shared" si="40"/>
        <v>505</v>
      </c>
      <c r="F83" s="132" t="str">
        <f t="shared" si="41"/>
        <v>532</v>
      </c>
      <c r="G83" s="133" t="str">
        <f t="shared" si="42"/>
        <v>71바6216</v>
      </c>
      <c r="H83" s="134">
        <f t="shared" si="43"/>
        <v>1</v>
      </c>
      <c r="I83" s="135">
        <f t="shared" si="35"/>
        <v>1941.88</v>
      </c>
      <c r="J83" s="136">
        <f t="shared" si="44"/>
        <v>2.1799345630086234E-2</v>
      </c>
      <c r="K83" s="136">
        <f t="shared" si="45"/>
        <v>0.31280703332515403</v>
      </c>
      <c r="L83" s="136">
        <f t="shared" si="46"/>
        <v>0.11483716810513522</v>
      </c>
      <c r="M83" s="137">
        <f t="shared" si="47"/>
        <v>7.7619999999999996</v>
      </c>
      <c r="N83" s="138">
        <f t="shared" si="48"/>
        <v>5.1496487939522523E-2</v>
      </c>
      <c r="O83" s="138">
        <f t="shared" si="49"/>
        <v>0.82394380703236036</v>
      </c>
      <c r="P83" s="233">
        <f t="shared" si="50"/>
        <v>3</v>
      </c>
      <c r="Q83" s="234">
        <f t="shared" si="51"/>
        <v>1</v>
      </c>
      <c r="R83" s="234">
        <f t="shared" si="52"/>
        <v>16</v>
      </c>
      <c r="T83">
        <v>515</v>
      </c>
      <c r="U83">
        <v>505</v>
      </c>
      <c r="V83" t="s">
        <v>429</v>
      </c>
      <c r="W83">
        <v>1941.88</v>
      </c>
      <c r="X83">
        <v>770.61500000000001</v>
      </c>
      <c r="Y83">
        <v>2.52</v>
      </c>
      <c r="Z83">
        <v>7.7619999999999996</v>
      </c>
      <c r="AA83">
        <v>152.76802599999999</v>
      </c>
      <c r="AB83">
        <v>3.3302429999999998</v>
      </c>
      <c r="AC83">
        <v>47.786912999999998</v>
      </c>
      <c r="AD83" s="1">
        <v>223</v>
      </c>
      <c r="AE83">
        <v>1</v>
      </c>
      <c r="AF83">
        <v>16</v>
      </c>
      <c r="AG83">
        <v>53</v>
      </c>
      <c r="AH83">
        <v>12.711297999999999</v>
      </c>
      <c r="AI83">
        <v>0</v>
      </c>
      <c r="AJ83">
        <v>0</v>
      </c>
      <c r="AK83">
        <v>3</v>
      </c>
      <c r="AL83">
        <v>361</v>
      </c>
      <c r="AM83" t="s">
        <v>430</v>
      </c>
      <c r="AN83" t="s">
        <v>568</v>
      </c>
      <c r="AO83">
        <v>1913.077</v>
      </c>
      <c r="AR83" t="s">
        <v>119</v>
      </c>
      <c r="AS83" t="s">
        <v>121</v>
      </c>
      <c r="AT83" t="s">
        <v>221</v>
      </c>
      <c r="AU83" t="s">
        <v>429</v>
      </c>
      <c r="AV83" t="s">
        <v>48</v>
      </c>
      <c r="AW83">
        <v>1</v>
      </c>
      <c r="BB83">
        <v>0.90321428571428575</v>
      </c>
      <c r="BC83" t="s">
        <v>68</v>
      </c>
      <c r="BF83" t="s">
        <v>119</v>
      </c>
      <c r="BG83" t="s">
        <v>121</v>
      </c>
      <c r="BH83" t="s">
        <v>429</v>
      </c>
      <c r="BI83">
        <v>505</v>
      </c>
      <c r="BJ83">
        <v>1</v>
      </c>
      <c r="BK83" t="s">
        <v>221</v>
      </c>
      <c r="BL83" t="s">
        <v>178</v>
      </c>
      <c r="BM83">
        <v>0.90321428571428575</v>
      </c>
      <c r="BN83" t="s">
        <v>68</v>
      </c>
      <c r="BO83" t="s">
        <v>179</v>
      </c>
      <c r="BP83">
        <v>1913.077</v>
      </c>
    </row>
    <row r="84" spans="1:68" ht="16.5">
      <c r="A84" s="110" t="str">
        <f t="shared" si="36"/>
        <v>삼환운수</v>
      </c>
      <c r="B84" s="111" t="str">
        <f t="shared" si="37"/>
        <v>전장희</v>
      </c>
      <c r="C84" s="112" t="str">
        <f t="shared" si="38"/>
        <v>B</v>
      </c>
      <c r="D84" s="113">
        <f t="shared" si="39"/>
        <v>0.93903505946487342</v>
      </c>
      <c r="E84" s="114">
        <f t="shared" si="40"/>
        <v>3371</v>
      </c>
      <c r="F84" s="115" t="str">
        <f t="shared" si="41"/>
        <v>540</v>
      </c>
      <c r="G84" s="116" t="str">
        <f t="shared" si="42"/>
        <v>71바6452</v>
      </c>
      <c r="H84" s="117">
        <f t="shared" si="43"/>
        <v>5</v>
      </c>
      <c r="I84" s="118">
        <f t="shared" si="35"/>
        <v>738.08299999999997</v>
      </c>
      <c r="J84" s="119">
        <f t="shared" si="44"/>
        <v>2.0283087212016927E-2</v>
      </c>
      <c r="K84" s="119">
        <f t="shared" si="45"/>
        <v>0.34301213434119693</v>
      </c>
      <c r="L84" s="119">
        <f t="shared" si="46"/>
        <v>0.24387501134696235</v>
      </c>
      <c r="M84" s="120">
        <f t="shared" si="47"/>
        <v>7.9630000000000001</v>
      </c>
      <c r="N84" s="121">
        <f t="shared" si="48"/>
        <v>0</v>
      </c>
      <c r="O84" s="121">
        <f t="shared" si="49"/>
        <v>5.4194446965991636</v>
      </c>
      <c r="P84" s="235">
        <f t="shared" si="50"/>
        <v>7</v>
      </c>
      <c r="Q84" s="236">
        <f t="shared" si="51"/>
        <v>0</v>
      </c>
      <c r="R84" s="236">
        <f t="shared" si="52"/>
        <v>40</v>
      </c>
      <c r="T84">
        <v>515</v>
      </c>
      <c r="U84">
        <v>3371</v>
      </c>
      <c r="V84" t="s">
        <v>387</v>
      </c>
      <c r="W84">
        <v>738.08299999999997</v>
      </c>
      <c r="X84">
        <v>419.05799999999999</v>
      </c>
      <c r="Y84">
        <v>1.7609999999999999</v>
      </c>
      <c r="Z84">
        <v>7.9630000000000001</v>
      </c>
      <c r="AA84">
        <v>59.051907999999997</v>
      </c>
      <c r="AB84">
        <v>1.1977549999999999</v>
      </c>
      <c r="AC84">
        <v>20.255521000000002</v>
      </c>
      <c r="AD84" s="1">
        <v>180</v>
      </c>
      <c r="AE84">
        <v>0</v>
      </c>
      <c r="AF84">
        <v>40</v>
      </c>
      <c r="AG84">
        <v>63</v>
      </c>
      <c r="AH84">
        <v>12.498884</v>
      </c>
      <c r="AI84">
        <v>0.5</v>
      </c>
      <c r="AJ84">
        <v>0</v>
      </c>
      <c r="AK84">
        <v>7</v>
      </c>
      <c r="AL84">
        <v>872</v>
      </c>
      <c r="AM84" t="s">
        <v>388</v>
      </c>
      <c r="AN84" t="s">
        <v>569</v>
      </c>
      <c r="AO84">
        <v>196.89</v>
      </c>
      <c r="AR84" t="s">
        <v>119</v>
      </c>
      <c r="AS84" t="s">
        <v>122</v>
      </c>
      <c r="AT84" t="s">
        <v>228</v>
      </c>
      <c r="AU84" t="s">
        <v>387</v>
      </c>
      <c r="AV84" t="s">
        <v>48</v>
      </c>
      <c r="AW84">
        <v>5</v>
      </c>
      <c r="BB84">
        <v>0.93903505946487342</v>
      </c>
      <c r="BC84" t="s">
        <v>68</v>
      </c>
      <c r="BF84" t="s">
        <v>119</v>
      </c>
      <c r="BG84" t="s">
        <v>122</v>
      </c>
      <c r="BH84" t="s">
        <v>387</v>
      </c>
      <c r="BI84">
        <v>3371</v>
      </c>
      <c r="BJ84">
        <v>5</v>
      </c>
      <c r="BK84" t="s">
        <v>228</v>
      </c>
      <c r="BL84" t="s">
        <v>232</v>
      </c>
      <c r="BM84">
        <v>0.93903505946487342</v>
      </c>
      <c r="BN84" t="s">
        <v>68</v>
      </c>
      <c r="BO84" t="s">
        <v>179</v>
      </c>
      <c r="BP84">
        <v>689.22599999999989</v>
      </c>
    </row>
    <row r="85" spans="1:68" ht="16.5">
      <c r="A85" s="127" t="str">
        <f t="shared" si="36"/>
        <v>삼환운수</v>
      </c>
      <c r="B85" s="128" t="str">
        <f t="shared" si="37"/>
        <v>전창의</v>
      </c>
      <c r="C85" s="129" t="str">
        <f t="shared" si="38"/>
        <v>B</v>
      </c>
      <c r="D85" s="130">
        <f t="shared" si="39"/>
        <v>0.92</v>
      </c>
      <c r="E85" s="131">
        <f t="shared" si="40"/>
        <v>2777</v>
      </c>
      <c r="F85" s="132" t="str">
        <f t="shared" si="41"/>
        <v>540</v>
      </c>
      <c r="G85" s="133" t="str">
        <f t="shared" si="42"/>
        <v>71바6454</v>
      </c>
      <c r="H85" s="134">
        <f t="shared" si="43"/>
        <v>1</v>
      </c>
      <c r="I85" s="135">
        <f t="shared" si="35"/>
        <v>808.25599999999997</v>
      </c>
      <c r="J85" s="136">
        <f t="shared" si="44"/>
        <v>1.5478933965087451E-2</v>
      </c>
      <c r="K85" s="136">
        <f t="shared" si="45"/>
        <v>0.38971437386395441</v>
      </c>
      <c r="L85" s="136">
        <f t="shared" si="46"/>
        <v>0.17692414284583102</v>
      </c>
      <c r="M85" s="137">
        <f t="shared" si="47"/>
        <v>9.1300000000000008</v>
      </c>
      <c r="N85" s="138">
        <f t="shared" si="48"/>
        <v>0</v>
      </c>
      <c r="O85" s="138">
        <f t="shared" si="49"/>
        <v>1.8558476522289968</v>
      </c>
      <c r="P85" s="233">
        <f t="shared" si="50"/>
        <v>9</v>
      </c>
      <c r="Q85" s="234">
        <f t="shared" si="51"/>
        <v>0</v>
      </c>
      <c r="R85" s="234">
        <f t="shared" si="52"/>
        <v>15</v>
      </c>
      <c r="T85">
        <v>515</v>
      </c>
      <c r="U85">
        <v>2777</v>
      </c>
      <c r="V85" t="s">
        <v>389</v>
      </c>
      <c r="W85">
        <v>808.25599999999997</v>
      </c>
      <c r="X85">
        <v>462.30200000000002</v>
      </c>
      <c r="Y85">
        <v>1.748</v>
      </c>
      <c r="Z85">
        <v>9.1300000000000008</v>
      </c>
      <c r="AA85">
        <v>69.375513999999995</v>
      </c>
      <c r="AB85">
        <v>1.0738589999999999</v>
      </c>
      <c r="AC85">
        <v>27.036635</v>
      </c>
      <c r="AD85" s="1">
        <v>143</v>
      </c>
      <c r="AE85">
        <v>0</v>
      </c>
      <c r="AF85">
        <v>15</v>
      </c>
      <c r="AG85">
        <v>60</v>
      </c>
      <c r="AH85">
        <v>11.650449999999999</v>
      </c>
      <c r="AI85">
        <v>0</v>
      </c>
      <c r="AJ85">
        <v>0</v>
      </c>
      <c r="AK85">
        <v>9</v>
      </c>
      <c r="AL85">
        <v>1301</v>
      </c>
      <c r="AM85" t="s">
        <v>390</v>
      </c>
      <c r="AN85" t="s">
        <v>570</v>
      </c>
      <c r="AO85">
        <v>808.25599999999997</v>
      </c>
      <c r="AR85" t="s">
        <v>119</v>
      </c>
      <c r="AS85" t="s">
        <v>122</v>
      </c>
      <c r="AT85" t="s">
        <v>231</v>
      </c>
      <c r="AU85" t="s">
        <v>389</v>
      </c>
      <c r="AV85" t="s">
        <v>48</v>
      </c>
      <c r="AW85">
        <v>1</v>
      </c>
      <c r="BB85">
        <v>0.92</v>
      </c>
      <c r="BC85" t="s">
        <v>68</v>
      </c>
      <c r="BF85" t="s">
        <v>119</v>
      </c>
      <c r="BG85" t="s">
        <v>122</v>
      </c>
      <c r="BH85" t="s">
        <v>389</v>
      </c>
      <c r="BI85">
        <v>2777</v>
      </c>
      <c r="BJ85">
        <v>1</v>
      </c>
      <c r="BK85" t="s">
        <v>231</v>
      </c>
      <c r="BL85" t="s">
        <v>178</v>
      </c>
      <c r="BM85">
        <v>0.92</v>
      </c>
      <c r="BN85" t="s">
        <v>68</v>
      </c>
      <c r="BO85" t="s">
        <v>179</v>
      </c>
      <c r="BP85">
        <v>808.25599999999997</v>
      </c>
    </row>
    <row r="86" spans="1:68" ht="16.5">
      <c r="A86" s="110" t="str">
        <f t="shared" si="36"/>
        <v>삼환운수</v>
      </c>
      <c r="B86" s="111" t="str">
        <f t="shared" si="37"/>
        <v>정훈석</v>
      </c>
      <c r="C86" s="112" t="str">
        <f t="shared" si="38"/>
        <v>D</v>
      </c>
      <c r="D86" s="113">
        <f t="shared" si="39"/>
        <v>0.81157894736842107</v>
      </c>
      <c r="E86" s="114">
        <f t="shared" si="40"/>
        <v>4011</v>
      </c>
      <c r="F86" s="115" t="str">
        <f t="shared" si="41"/>
        <v>532</v>
      </c>
      <c r="G86" s="116" t="str">
        <f t="shared" si="42"/>
        <v>71바6209</v>
      </c>
      <c r="H86" s="117">
        <f t="shared" si="43"/>
        <v>1</v>
      </c>
      <c r="I86" s="118">
        <f t="shared" si="35"/>
        <v>1980.308</v>
      </c>
      <c r="J86" s="119">
        <f t="shared" si="44"/>
        <v>4.8254739583184783E-2</v>
      </c>
      <c r="K86" s="119">
        <f t="shared" si="45"/>
        <v>0.3621908183143141</v>
      </c>
      <c r="L86" s="119">
        <f t="shared" si="46"/>
        <v>0.26107050014442196</v>
      </c>
      <c r="M86" s="120">
        <f t="shared" si="47"/>
        <v>19.562000000000001</v>
      </c>
      <c r="N86" s="121">
        <f t="shared" si="48"/>
        <v>0</v>
      </c>
      <c r="O86" s="121">
        <f t="shared" si="49"/>
        <v>1.46441866618728</v>
      </c>
      <c r="P86" s="235">
        <f t="shared" si="50"/>
        <v>3</v>
      </c>
      <c r="Q86" s="236">
        <f t="shared" si="51"/>
        <v>0</v>
      </c>
      <c r="R86" s="236">
        <f t="shared" si="52"/>
        <v>29</v>
      </c>
      <c r="T86">
        <v>515</v>
      </c>
      <c r="U86">
        <v>4011</v>
      </c>
      <c r="V86" t="s">
        <v>391</v>
      </c>
      <c r="W86">
        <v>1980.308</v>
      </c>
      <c r="X86">
        <v>642.15599999999995</v>
      </c>
      <c r="Y86">
        <v>3.0840000000000001</v>
      </c>
      <c r="Z86">
        <v>19.562000000000001</v>
      </c>
      <c r="AA86">
        <v>140.24440000000001</v>
      </c>
      <c r="AB86">
        <v>6.7674570000000003</v>
      </c>
      <c r="AC86">
        <v>50.795234000000001</v>
      </c>
      <c r="AD86" s="1">
        <v>517</v>
      </c>
      <c r="AE86">
        <v>0</v>
      </c>
      <c r="AF86">
        <v>29</v>
      </c>
      <c r="AG86">
        <v>64</v>
      </c>
      <c r="AH86">
        <v>14.120405999999999</v>
      </c>
      <c r="AI86">
        <v>52.6</v>
      </c>
      <c r="AJ86">
        <v>0</v>
      </c>
      <c r="AK86">
        <v>3</v>
      </c>
      <c r="AL86">
        <v>164</v>
      </c>
      <c r="AM86" t="s">
        <v>392</v>
      </c>
      <c r="AN86" t="s">
        <v>571</v>
      </c>
      <c r="AO86">
        <v>1980.308</v>
      </c>
      <c r="AR86" t="s">
        <v>119</v>
      </c>
      <c r="AS86" t="s">
        <v>121</v>
      </c>
      <c r="AT86" t="s">
        <v>219</v>
      </c>
      <c r="AU86" t="s">
        <v>391</v>
      </c>
      <c r="AV86" t="s">
        <v>203</v>
      </c>
      <c r="AW86">
        <v>1</v>
      </c>
      <c r="BB86">
        <v>0.81157894736842107</v>
      </c>
      <c r="BC86" t="s">
        <v>67</v>
      </c>
      <c r="BF86" t="s">
        <v>119</v>
      </c>
      <c r="BG86" t="s">
        <v>121</v>
      </c>
      <c r="BH86" t="s">
        <v>391</v>
      </c>
      <c r="BI86">
        <v>4011</v>
      </c>
      <c r="BJ86">
        <v>1</v>
      </c>
      <c r="BK86" t="s">
        <v>219</v>
      </c>
      <c r="BL86" t="s">
        <v>178</v>
      </c>
      <c r="BM86">
        <v>0.81157894736842107</v>
      </c>
      <c r="BN86" t="s">
        <v>67</v>
      </c>
      <c r="BO86" t="s">
        <v>183</v>
      </c>
      <c r="BP86">
        <v>1980.308</v>
      </c>
    </row>
    <row r="87" spans="1:68" ht="16.5">
      <c r="A87" s="127" t="str">
        <f t="shared" si="36"/>
        <v>삼환운수</v>
      </c>
      <c r="B87" s="128" t="str">
        <f t="shared" si="37"/>
        <v>조열성</v>
      </c>
      <c r="C87" s="129" t="str">
        <f t="shared" si="38"/>
        <v>D</v>
      </c>
      <c r="D87" s="130">
        <f t="shared" si="39"/>
        <v>0.84057142857142864</v>
      </c>
      <c r="E87" s="131">
        <f t="shared" si="40"/>
        <v>3613</v>
      </c>
      <c r="F87" s="132" t="str">
        <f t="shared" si="41"/>
        <v>510</v>
      </c>
      <c r="G87" s="133" t="str">
        <f t="shared" si="42"/>
        <v>71바7108</v>
      </c>
      <c r="H87" s="134">
        <f t="shared" si="43"/>
        <v>1</v>
      </c>
      <c r="I87" s="135">
        <f t="shared" si="35"/>
        <v>2537.7510000000002</v>
      </c>
      <c r="J87" s="136">
        <f t="shared" si="44"/>
        <v>1.4556562455829354E-2</v>
      </c>
      <c r="K87" s="136">
        <f t="shared" si="45"/>
        <v>0.35342231274952496</v>
      </c>
      <c r="L87" s="136">
        <f t="shared" si="46"/>
        <v>0.26440734335244076</v>
      </c>
      <c r="M87" s="137">
        <f t="shared" si="47"/>
        <v>18.423999999999999</v>
      </c>
      <c r="N87" s="138">
        <f t="shared" si="48"/>
        <v>0</v>
      </c>
      <c r="O87" s="138">
        <f t="shared" si="49"/>
        <v>4.1375217663198631</v>
      </c>
      <c r="P87" s="233">
        <f t="shared" si="50"/>
        <v>55</v>
      </c>
      <c r="Q87" s="234">
        <f t="shared" si="51"/>
        <v>0</v>
      </c>
      <c r="R87" s="234">
        <f t="shared" si="52"/>
        <v>105</v>
      </c>
      <c r="T87">
        <v>515</v>
      </c>
      <c r="U87">
        <v>3613</v>
      </c>
      <c r="V87" t="s">
        <v>393</v>
      </c>
      <c r="W87">
        <v>2537.7510000000002</v>
      </c>
      <c r="X87">
        <v>862.48900000000003</v>
      </c>
      <c r="Y87">
        <v>2.9420000000000002</v>
      </c>
      <c r="Z87">
        <v>18.423999999999999</v>
      </c>
      <c r="AA87">
        <v>164.22105199999999</v>
      </c>
      <c r="AB87">
        <v>2.3904939999999999</v>
      </c>
      <c r="AC87">
        <v>58.039383999999998</v>
      </c>
      <c r="AD87" s="1">
        <v>671</v>
      </c>
      <c r="AE87">
        <v>0</v>
      </c>
      <c r="AF87">
        <v>105</v>
      </c>
      <c r="AG87">
        <v>76</v>
      </c>
      <c r="AH87">
        <v>15.453262</v>
      </c>
      <c r="AI87">
        <v>42.1</v>
      </c>
      <c r="AJ87">
        <v>0</v>
      </c>
      <c r="AK87">
        <v>55</v>
      </c>
      <c r="AL87">
        <v>8429</v>
      </c>
      <c r="AM87" t="s">
        <v>394</v>
      </c>
      <c r="AN87" t="s">
        <v>572</v>
      </c>
      <c r="AO87">
        <v>2537.7510000000002</v>
      </c>
      <c r="AR87" t="s">
        <v>119</v>
      </c>
      <c r="AS87" t="s">
        <v>120</v>
      </c>
      <c r="AT87" t="s">
        <v>205</v>
      </c>
      <c r="AU87" t="s">
        <v>393</v>
      </c>
      <c r="AV87" t="s">
        <v>203</v>
      </c>
      <c r="AW87">
        <v>1</v>
      </c>
      <c r="BB87">
        <v>0.84057142857142864</v>
      </c>
      <c r="BC87" t="s">
        <v>67</v>
      </c>
      <c r="BF87" t="s">
        <v>119</v>
      </c>
      <c r="BG87" t="s">
        <v>120</v>
      </c>
      <c r="BH87" t="s">
        <v>393</v>
      </c>
      <c r="BI87">
        <v>3613</v>
      </c>
      <c r="BJ87">
        <v>1</v>
      </c>
      <c r="BK87" t="s">
        <v>205</v>
      </c>
      <c r="BL87" t="s">
        <v>178</v>
      </c>
      <c r="BM87">
        <v>0.84057142857142864</v>
      </c>
      <c r="BN87" t="s">
        <v>67</v>
      </c>
      <c r="BO87" t="s">
        <v>183</v>
      </c>
      <c r="BP87">
        <v>2537.7510000000002</v>
      </c>
    </row>
    <row r="88" spans="1:68" ht="16.5">
      <c r="A88" s="110" t="str">
        <f t="shared" ref="A88:A101" si="53">BF88</f>
        <v>삼환운수</v>
      </c>
      <c r="B88" s="111" t="str">
        <f t="shared" ref="B88:B101" si="54">BH88</f>
        <v>조햇님</v>
      </c>
      <c r="C88" s="112" t="str">
        <f t="shared" ref="C88:C101" si="55">BN88</f>
        <v>F</v>
      </c>
      <c r="D88" s="113">
        <f t="shared" ref="D88:D101" si="56">BM88</f>
        <v>0.76965182580889369</v>
      </c>
      <c r="E88" s="114">
        <f t="shared" ref="E88:E101" si="57">U88</f>
        <v>5017</v>
      </c>
      <c r="F88" s="115" t="str">
        <f t="shared" ref="F88:F101" si="58">BG88</f>
        <v>566</v>
      </c>
      <c r="G88" s="116" t="str">
        <f t="shared" ref="G88:G101" si="59">BK88</f>
        <v>72바1512</v>
      </c>
      <c r="H88" s="117">
        <f t="shared" ref="H88:H101" si="60">BJ88</f>
        <v>7</v>
      </c>
      <c r="I88" s="118">
        <f t="shared" si="35"/>
        <v>1610.729</v>
      </c>
      <c r="J88" s="119">
        <f t="shared" ref="J88:J101" si="61">AB88/AA88</f>
        <v>8.9738267055897436E-3</v>
      </c>
      <c r="K88" s="119">
        <f t="shared" ref="K88:K101" si="62">AC88/AA88</f>
        <v>0.4064373788722378</v>
      </c>
      <c r="L88" s="119">
        <f t="shared" ref="L88:L101" si="63">AD88/I88</f>
        <v>4.90461151441366E-2</v>
      </c>
      <c r="M88" s="120">
        <f t="shared" ref="M88:M101" si="64">Z88</f>
        <v>11.654999999999999</v>
      </c>
      <c r="N88" s="121">
        <f t="shared" ref="N88:N101" si="65">AE88*100/W88</f>
        <v>0.24833476022347645</v>
      </c>
      <c r="O88" s="121">
        <f t="shared" ref="O88:O101" si="66">AF88*100/W88</f>
        <v>8.4433818475981983</v>
      </c>
      <c r="P88" s="235">
        <f t="shared" ref="P88:P101" si="67">AK88</f>
        <v>2</v>
      </c>
      <c r="Q88" s="236">
        <f t="shared" ref="Q88:Q101" si="68">AE88</f>
        <v>4</v>
      </c>
      <c r="R88" s="236">
        <f t="shared" ref="R88:R101" si="69">AF88</f>
        <v>136</v>
      </c>
      <c r="T88">
        <v>515</v>
      </c>
      <c r="U88">
        <v>5017</v>
      </c>
      <c r="V88" t="s">
        <v>395</v>
      </c>
      <c r="W88">
        <v>1610.729</v>
      </c>
      <c r="X88">
        <v>839.34500000000003</v>
      </c>
      <c r="Y88">
        <v>1.919</v>
      </c>
      <c r="Z88">
        <v>11.654999999999999</v>
      </c>
      <c r="AA88">
        <v>129.72046800000001</v>
      </c>
      <c r="AB88">
        <v>1.1640889999999999</v>
      </c>
      <c r="AC88">
        <v>52.723247000000001</v>
      </c>
      <c r="AD88" s="1">
        <v>79</v>
      </c>
      <c r="AE88">
        <v>4</v>
      </c>
      <c r="AF88">
        <v>136</v>
      </c>
      <c r="AG88">
        <v>67</v>
      </c>
      <c r="AH88">
        <v>12.416922</v>
      </c>
      <c r="AI88">
        <v>0</v>
      </c>
      <c r="AJ88">
        <v>0</v>
      </c>
      <c r="AK88">
        <v>2</v>
      </c>
      <c r="AL88">
        <v>268</v>
      </c>
      <c r="AM88" t="s">
        <v>396</v>
      </c>
      <c r="AN88" t="s">
        <v>573</v>
      </c>
      <c r="AO88">
        <v>501.65199999999999</v>
      </c>
      <c r="AR88" t="s">
        <v>119</v>
      </c>
      <c r="AS88" t="s">
        <v>123</v>
      </c>
      <c r="AT88" t="s">
        <v>238</v>
      </c>
      <c r="AU88" t="s">
        <v>395</v>
      </c>
      <c r="AV88" t="s">
        <v>48</v>
      </c>
      <c r="AW88">
        <v>7</v>
      </c>
      <c r="BB88">
        <v>0.76965182580889369</v>
      </c>
      <c r="BC88" t="s">
        <v>70</v>
      </c>
      <c r="BF88" t="s">
        <v>119</v>
      </c>
      <c r="BG88" t="s">
        <v>123</v>
      </c>
      <c r="BH88" t="s">
        <v>395</v>
      </c>
      <c r="BI88">
        <v>5017</v>
      </c>
      <c r="BJ88">
        <v>7</v>
      </c>
      <c r="BK88" t="s">
        <v>238</v>
      </c>
      <c r="BL88" t="s">
        <v>242</v>
      </c>
      <c r="BM88">
        <v>0.76965182580889369</v>
      </c>
      <c r="BN88" t="s">
        <v>70</v>
      </c>
      <c r="BO88" t="s">
        <v>192</v>
      </c>
      <c r="BP88">
        <v>1610.7289999999998</v>
      </c>
    </row>
    <row r="89" spans="1:68" ht="16.5">
      <c r="A89" s="127" t="str">
        <f t="shared" si="53"/>
        <v>삼환운수</v>
      </c>
      <c r="B89" s="128" t="str">
        <f t="shared" si="54"/>
        <v>차호섭</v>
      </c>
      <c r="C89" s="129" t="str">
        <f t="shared" si="55"/>
        <v>D</v>
      </c>
      <c r="D89" s="130">
        <f t="shared" si="56"/>
        <v>0.80307692307692313</v>
      </c>
      <c r="E89" s="131">
        <f t="shared" si="57"/>
        <v>5610</v>
      </c>
      <c r="F89" s="132" t="str">
        <f t="shared" si="58"/>
        <v>532</v>
      </c>
      <c r="G89" s="133" t="str">
        <f t="shared" si="59"/>
        <v>71바6203</v>
      </c>
      <c r="H89" s="134">
        <f t="shared" si="60"/>
        <v>1</v>
      </c>
      <c r="I89" s="135">
        <f t="shared" si="35"/>
        <v>1995.3040000000001</v>
      </c>
      <c r="J89" s="136">
        <f t="shared" si="61"/>
        <v>1.1241933253816205E-2</v>
      </c>
      <c r="K89" s="136">
        <f t="shared" si="62"/>
        <v>0.3537757391635537</v>
      </c>
      <c r="L89" s="136">
        <f t="shared" si="63"/>
        <v>0.24106602302205576</v>
      </c>
      <c r="M89" s="137">
        <f t="shared" si="64"/>
        <v>11.464</v>
      </c>
      <c r="N89" s="138">
        <f t="shared" si="65"/>
        <v>0</v>
      </c>
      <c r="O89" s="138">
        <f t="shared" si="66"/>
        <v>1.5035302891188509</v>
      </c>
      <c r="P89" s="233">
        <f t="shared" si="67"/>
        <v>16</v>
      </c>
      <c r="Q89" s="234">
        <f t="shared" si="68"/>
        <v>0</v>
      </c>
      <c r="R89" s="234">
        <f t="shared" si="69"/>
        <v>30</v>
      </c>
      <c r="T89">
        <v>515</v>
      </c>
      <c r="U89">
        <v>5610</v>
      </c>
      <c r="V89" t="s">
        <v>397</v>
      </c>
      <c r="W89">
        <v>1995.3040000000001</v>
      </c>
      <c r="X89">
        <v>955.58500000000004</v>
      </c>
      <c r="Y89">
        <v>2.0880000000000001</v>
      </c>
      <c r="Z89">
        <v>11.464</v>
      </c>
      <c r="AA89">
        <v>158.95024100000001</v>
      </c>
      <c r="AB89">
        <v>1.7869079999999999</v>
      </c>
      <c r="AC89">
        <v>56.232739000000002</v>
      </c>
      <c r="AD89" s="1">
        <v>481</v>
      </c>
      <c r="AE89">
        <v>0</v>
      </c>
      <c r="AF89">
        <v>30</v>
      </c>
      <c r="AG89">
        <v>61</v>
      </c>
      <c r="AH89">
        <v>12.55301</v>
      </c>
      <c r="AI89">
        <v>0</v>
      </c>
      <c r="AJ89">
        <v>0</v>
      </c>
      <c r="AK89">
        <v>16</v>
      </c>
      <c r="AL89">
        <v>2357</v>
      </c>
      <c r="AM89" t="s">
        <v>398</v>
      </c>
      <c r="AN89" t="s">
        <v>574</v>
      </c>
      <c r="AO89">
        <v>1995.3040000000001</v>
      </c>
      <c r="AR89" t="s">
        <v>119</v>
      </c>
      <c r="AS89" t="s">
        <v>121</v>
      </c>
      <c r="AT89" t="s">
        <v>213</v>
      </c>
      <c r="AU89" t="s">
        <v>397</v>
      </c>
      <c r="AV89" t="s">
        <v>48</v>
      </c>
      <c r="AW89">
        <v>1</v>
      </c>
      <c r="BB89">
        <v>0.80307692307692313</v>
      </c>
      <c r="BC89" t="s">
        <v>67</v>
      </c>
      <c r="BF89" t="s">
        <v>119</v>
      </c>
      <c r="BG89" t="s">
        <v>121</v>
      </c>
      <c r="BH89" t="s">
        <v>397</v>
      </c>
      <c r="BI89">
        <v>5610</v>
      </c>
      <c r="BJ89">
        <v>1</v>
      </c>
      <c r="BK89" t="s">
        <v>213</v>
      </c>
      <c r="BL89" t="s">
        <v>178</v>
      </c>
      <c r="BM89">
        <v>0.80307692307692313</v>
      </c>
      <c r="BN89" t="s">
        <v>67</v>
      </c>
      <c r="BO89" t="s">
        <v>183</v>
      </c>
      <c r="BP89">
        <v>1995.3040000000001</v>
      </c>
    </row>
    <row r="90" spans="1:68" ht="16.5">
      <c r="A90" s="110" t="str">
        <f t="shared" si="53"/>
        <v>삼환운수</v>
      </c>
      <c r="B90" s="111" t="str">
        <f t="shared" si="54"/>
        <v>채희석</v>
      </c>
      <c r="C90" s="112" t="str">
        <f t="shared" si="55"/>
        <v>D</v>
      </c>
      <c r="D90" s="113">
        <f t="shared" si="56"/>
        <v>0.80610165473599504</v>
      </c>
      <c r="E90" s="114">
        <f t="shared" si="57"/>
        <v>5419</v>
      </c>
      <c r="F90" s="115" t="str">
        <f t="shared" si="58"/>
        <v>532</v>
      </c>
      <c r="G90" s="116" t="str">
        <f t="shared" si="59"/>
        <v>71바6201</v>
      </c>
      <c r="H90" s="117">
        <f t="shared" si="60"/>
        <v>10</v>
      </c>
      <c r="I90" s="118">
        <f t="shared" si="35"/>
        <v>1717.251</v>
      </c>
      <c r="J90" s="119">
        <f t="shared" si="61"/>
        <v>1.464531317264116E-2</v>
      </c>
      <c r="K90" s="119">
        <f t="shared" si="62"/>
        <v>0.32922457803027538</v>
      </c>
      <c r="L90" s="119">
        <f t="shared" si="63"/>
        <v>0.22710716138758982</v>
      </c>
      <c r="M90" s="120">
        <f t="shared" si="64"/>
        <v>12.907</v>
      </c>
      <c r="N90" s="121">
        <f t="shared" si="65"/>
        <v>0</v>
      </c>
      <c r="O90" s="121">
        <f t="shared" si="66"/>
        <v>6.4055866032397129</v>
      </c>
      <c r="P90" s="235">
        <f t="shared" si="67"/>
        <v>1</v>
      </c>
      <c r="Q90" s="236">
        <f t="shared" si="68"/>
        <v>0</v>
      </c>
      <c r="R90" s="236">
        <f t="shared" si="69"/>
        <v>110</v>
      </c>
      <c r="T90">
        <v>515</v>
      </c>
      <c r="U90">
        <v>5419</v>
      </c>
      <c r="V90" t="s">
        <v>399</v>
      </c>
      <c r="W90">
        <v>1717.251</v>
      </c>
      <c r="X90">
        <v>717.74599999999998</v>
      </c>
      <c r="Y90">
        <v>2.3929999999999998</v>
      </c>
      <c r="Z90">
        <v>12.907</v>
      </c>
      <c r="AA90">
        <v>127.986611</v>
      </c>
      <c r="AB90">
        <v>1.874404</v>
      </c>
      <c r="AC90">
        <v>42.136338000000002</v>
      </c>
      <c r="AD90" s="1">
        <v>390</v>
      </c>
      <c r="AE90">
        <v>0</v>
      </c>
      <c r="AF90">
        <v>110</v>
      </c>
      <c r="AG90">
        <v>66</v>
      </c>
      <c r="AH90">
        <v>13.417426000000001</v>
      </c>
      <c r="AI90">
        <v>0</v>
      </c>
      <c r="AJ90">
        <v>0</v>
      </c>
      <c r="AK90">
        <v>1</v>
      </c>
      <c r="AL90">
        <v>36</v>
      </c>
      <c r="AM90" t="s">
        <v>400</v>
      </c>
      <c r="AN90" t="s">
        <v>575</v>
      </c>
      <c r="AO90">
        <v>455.94200000000001</v>
      </c>
      <c r="AR90" t="s">
        <v>119</v>
      </c>
      <c r="AS90" t="s">
        <v>121</v>
      </c>
      <c r="AT90" t="s">
        <v>209</v>
      </c>
      <c r="AU90" t="s">
        <v>399</v>
      </c>
      <c r="AV90" t="s">
        <v>203</v>
      </c>
      <c r="AW90">
        <v>10</v>
      </c>
      <c r="BB90">
        <v>0.80610165473599504</v>
      </c>
      <c r="BC90" t="s">
        <v>67</v>
      </c>
      <c r="BF90" t="s">
        <v>119</v>
      </c>
      <c r="BG90" t="s">
        <v>121</v>
      </c>
      <c r="BH90" t="s">
        <v>399</v>
      </c>
      <c r="BI90">
        <v>5419</v>
      </c>
      <c r="BJ90">
        <v>10</v>
      </c>
      <c r="BK90" t="s">
        <v>209</v>
      </c>
      <c r="BL90" t="s">
        <v>225</v>
      </c>
      <c r="BM90">
        <v>0.80610165473599504</v>
      </c>
      <c r="BN90" t="s">
        <v>67</v>
      </c>
      <c r="BO90" t="s">
        <v>183</v>
      </c>
      <c r="BP90">
        <v>1717.251</v>
      </c>
    </row>
    <row r="91" spans="1:68" ht="16.5">
      <c r="A91" s="127" t="str">
        <f t="shared" si="53"/>
        <v>삼환운수</v>
      </c>
      <c r="B91" s="128" t="str">
        <f t="shared" si="54"/>
        <v>천상일</v>
      </c>
      <c r="C91" s="129" t="str">
        <f t="shared" si="55"/>
        <v>F</v>
      </c>
      <c r="D91" s="130">
        <f t="shared" si="56"/>
        <v>0.75904448224755183</v>
      </c>
      <c r="E91" s="131">
        <f t="shared" si="57"/>
        <v>1031</v>
      </c>
      <c r="F91" s="132" t="str">
        <f t="shared" si="58"/>
        <v>532</v>
      </c>
      <c r="G91" s="133" t="str">
        <f t="shared" si="59"/>
        <v>71바6204</v>
      </c>
      <c r="H91" s="134">
        <f t="shared" si="60"/>
        <v>3</v>
      </c>
      <c r="I91" s="135">
        <f t="shared" si="35"/>
        <v>1590.374</v>
      </c>
      <c r="J91" s="136">
        <f t="shared" si="61"/>
        <v>2.5273882337592129E-2</v>
      </c>
      <c r="K91" s="136">
        <f t="shared" si="62"/>
        <v>0.355494564391163</v>
      </c>
      <c r="L91" s="136">
        <f t="shared" si="63"/>
        <v>0.21252862534221509</v>
      </c>
      <c r="M91" s="137">
        <f t="shared" si="64"/>
        <v>12.179</v>
      </c>
      <c r="N91" s="138">
        <f t="shared" si="65"/>
        <v>0.12575658304273082</v>
      </c>
      <c r="O91" s="138">
        <f t="shared" si="66"/>
        <v>4.4014804064955788</v>
      </c>
      <c r="P91" s="233">
        <f t="shared" si="67"/>
        <v>18</v>
      </c>
      <c r="Q91" s="234">
        <f t="shared" si="68"/>
        <v>2</v>
      </c>
      <c r="R91" s="234">
        <f t="shared" si="69"/>
        <v>70</v>
      </c>
      <c r="T91">
        <v>515</v>
      </c>
      <c r="U91">
        <v>1031</v>
      </c>
      <c r="V91" t="s">
        <v>401</v>
      </c>
      <c r="W91">
        <v>1590.374</v>
      </c>
      <c r="X91">
        <v>804.28899999999999</v>
      </c>
      <c r="Y91">
        <v>1.9770000000000001</v>
      </c>
      <c r="Z91">
        <v>12.179</v>
      </c>
      <c r="AA91">
        <v>125.886358</v>
      </c>
      <c r="AB91">
        <v>3.1816369999999998</v>
      </c>
      <c r="AC91">
        <v>44.751916000000001</v>
      </c>
      <c r="AD91" s="1">
        <v>338</v>
      </c>
      <c r="AE91">
        <v>2</v>
      </c>
      <c r="AF91">
        <v>70</v>
      </c>
      <c r="AG91">
        <v>62</v>
      </c>
      <c r="AH91">
        <v>12.63341</v>
      </c>
      <c r="AI91">
        <v>0</v>
      </c>
      <c r="AJ91">
        <v>0</v>
      </c>
      <c r="AK91">
        <v>18</v>
      </c>
      <c r="AL91">
        <v>2517</v>
      </c>
      <c r="AM91" t="s">
        <v>402</v>
      </c>
      <c r="AN91" t="s">
        <v>576</v>
      </c>
      <c r="AO91">
        <v>1310.499</v>
      </c>
      <c r="AR91" t="s">
        <v>119</v>
      </c>
      <c r="AS91" t="s">
        <v>121</v>
      </c>
      <c r="AT91" t="s">
        <v>214</v>
      </c>
      <c r="AU91" t="s">
        <v>401</v>
      </c>
      <c r="AV91" t="s">
        <v>48</v>
      </c>
      <c r="AW91">
        <v>3</v>
      </c>
      <c r="BB91">
        <v>0.75904448224755183</v>
      </c>
      <c r="BC91" t="s">
        <v>70</v>
      </c>
      <c r="BF91" t="s">
        <v>119</v>
      </c>
      <c r="BG91" t="s">
        <v>121</v>
      </c>
      <c r="BH91" t="s">
        <v>401</v>
      </c>
      <c r="BI91">
        <v>1031</v>
      </c>
      <c r="BJ91">
        <v>3</v>
      </c>
      <c r="BK91" t="s">
        <v>214</v>
      </c>
      <c r="BL91" t="s">
        <v>221</v>
      </c>
      <c r="BM91">
        <v>0.75904448224755183</v>
      </c>
      <c r="BN91" t="s">
        <v>70</v>
      </c>
      <c r="BO91" t="s">
        <v>192</v>
      </c>
      <c r="BP91">
        <v>1561.6840000000002</v>
      </c>
    </row>
    <row r="92" spans="1:68" ht="16.5">
      <c r="A92" s="110" t="str">
        <f t="shared" si="53"/>
        <v>삼환운수</v>
      </c>
      <c r="B92" s="111" t="str">
        <f t="shared" si="54"/>
        <v>최영만</v>
      </c>
      <c r="C92" s="112" t="str">
        <f t="shared" si="55"/>
        <v>B</v>
      </c>
      <c r="D92" s="113">
        <f t="shared" si="56"/>
        <v>0.90904740388349403</v>
      </c>
      <c r="E92" s="114">
        <f t="shared" si="57"/>
        <v>5246</v>
      </c>
      <c r="F92" s="115" t="str">
        <f t="shared" si="58"/>
        <v>567</v>
      </c>
      <c r="G92" s="116" t="str">
        <f t="shared" si="59"/>
        <v>71바6459</v>
      </c>
      <c r="H92" s="117">
        <f t="shared" si="60"/>
        <v>2</v>
      </c>
      <c r="I92" s="118">
        <f t="shared" si="35"/>
        <v>514.15899999999999</v>
      </c>
      <c r="J92" s="119">
        <f t="shared" si="61"/>
        <v>1.0524305404251701E-2</v>
      </c>
      <c r="K92" s="119">
        <f t="shared" si="62"/>
        <v>0.36047703337926384</v>
      </c>
      <c r="L92" s="119">
        <f t="shared" si="63"/>
        <v>6.6127404168749362E-2</v>
      </c>
      <c r="M92" s="120">
        <f t="shared" si="64"/>
        <v>5.4180000000000001</v>
      </c>
      <c r="N92" s="121">
        <f t="shared" si="65"/>
        <v>0</v>
      </c>
      <c r="O92" s="121">
        <f t="shared" si="66"/>
        <v>4.6678167648528959</v>
      </c>
      <c r="P92" s="235">
        <f t="shared" si="67"/>
        <v>2</v>
      </c>
      <c r="Q92" s="236">
        <f t="shared" si="68"/>
        <v>0</v>
      </c>
      <c r="R92" s="236">
        <f t="shared" si="69"/>
        <v>24</v>
      </c>
      <c r="T92">
        <v>515</v>
      </c>
      <c r="U92">
        <v>5246</v>
      </c>
      <c r="V92" t="s">
        <v>403</v>
      </c>
      <c r="W92">
        <v>514.15899999999999</v>
      </c>
      <c r="X92">
        <v>227.99100000000001</v>
      </c>
      <c r="Y92">
        <v>2.2549999999999999</v>
      </c>
      <c r="Z92">
        <v>5.4180000000000001</v>
      </c>
      <c r="AA92">
        <v>37.819408000000003</v>
      </c>
      <c r="AB92">
        <v>0.39802300000000002</v>
      </c>
      <c r="AC92">
        <v>13.633027999999999</v>
      </c>
      <c r="AD92" s="1">
        <v>34</v>
      </c>
      <c r="AE92">
        <v>0</v>
      </c>
      <c r="AF92">
        <v>24</v>
      </c>
      <c r="AG92">
        <v>70</v>
      </c>
      <c r="AH92">
        <v>13.595109000000001</v>
      </c>
      <c r="AI92">
        <v>6.7</v>
      </c>
      <c r="AJ92">
        <v>0</v>
      </c>
      <c r="AK92">
        <v>2</v>
      </c>
      <c r="AL92">
        <v>659</v>
      </c>
      <c r="AM92" t="s">
        <v>404</v>
      </c>
      <c r="AN92" t="s">
        <v>577</v>
      </c>
      <c r="AO92">
        <v>417.04700000000003</v>
      </c>
      <c r="AR92" t="s">
        <v>119</v>
      </c>
      <c r="AS92" t="s">
        <v>124</v>
      </c>
      <c r="AT92" t="s">
        <v>242</v>
      </c>
      <c r="AU92" t="s">
        <v>403</v>
      </c>
      <c r="AV92" t="s">
        <v>243</v>
      </c>
      <c r="AW92">
        <v>2</v>
      </c>
      <c r="BB92">
        <v>0.90904740388349403</v>
      </c>
      <c r="BC92" t="s">
        <v>68</v>
      </c>
      <c r="BF92" t="s">
        <v>119</v>
      </c>
      <c r="BG92" t="s">
        <v>124</v>
      </c>
      <c r="BH92" t="s">
        <v>403</v>
      </c>
      <c r="BI92">
        <v>5246</v>
      </c>
      <c r="BJ92">
        <v>2</v>
      </c>
      <c r="BK92" t="s">
        <v>242</v>
      </c>
      <c r="BL92" t="s">
        <v>245</v>
      </c>
      <c r="BM92">
        <v>0.90904740388349403</v>
      </c>
      <c r="BN92" t="s">
        <v>68</v>
      </c>
      <c r="BO92" t="s">
        <v>179</v>
      </c>
      <c r="BP92">
        <v>514.15899999999999</v>
      </c>
    </row>
    <row r="93" spans="1:68" ht="16.5">
      <c r="A93" s="127" t="str">
        <f t="shared" si="53"/>
        <v>삼환운수</v>
      </c>
      <c r="B93" s="128" t="str">
        <f t="shared" si="54"/>
        <v>최영묵</v>
      </c>
      <c r="C93" s="129" t="str">
        <f t="shared" si="55"/>
        <v>B</v>
      </c>
      <c r="D93" s="130">
        <f t="shared" si="56"/>
        <v>0.93052631578947376</v>
      </c>
      <c r="E93" s="131">
        <f t="shared" si="57"/>
        <v>7692</v>
      </c>
      <c r="F93" s="132" t="str">
        <f t="shared" si="58"/>
        <v>540</v>
      </c>
      <c r="G93" s="133" t="str">
        <f t="shared" si="59"/>
        <v>71바6453</v>
      </c>
      <c r="H93" s="134">
        <f t="shared" si="60"/>
        <v>1</v>
      </c>
      <c r="I93" s="135">
        <f t="shared" si="35"/>
        <v>673.077</v>
      </c>
      <c r="J93" s="136">
        <f t="shared" si="61"/>
        <v>9.2337470319784547E-4</v>
      </c>
      <c r="K93" s="136">
        <f t="shared" si="62"/>
        <v>0.31694033931292342</v>
      </c>
      <c r="L93" s="136">
        <f t="shared" si="63"/>
        <v>0.27337139732898319</v>
      </c>
      <c r="M93" s="137">
        <f t="shared" si="64"/>
        <v>5.7690000000000001</v>
      </c>
      <c r="N93" s="138">
        <f t="shared" si="65"/>
        <v>0</v>
      </c>
      <c r="O93" s="138">
        <f t="shared" si="66"/>
        <v>1.0399998811428708</v>
      </c>
      <c r="P93" s="233">
        <f t="shared" si="67"/>
        <v>0</v>
      </c>
      <c r="Q93" s="234">
        <f t="shared" si="68"/>
        <v>0</v>
      </c>
      <c r="R93" s="234">
        <f t="shared" si="69"/>
        <v>7</v>
      </c>
      <c r="T93">
        <v>515</v>
      </c>
      <c r="U93">
        <v>7692</v>
      </c>
      <c r="V93" t="s">
        <v>405</v>
      </c>
      <c r="W93">
        <v>673.077</v>
      </c>
      <c r="X93">
        <v>380.66300000000001</v>
      </c>
      <c r="Y93">
        <v>1.768</v>
      </c>
      <c r="Z93">
        <v>5.7690000000000001</v>
      </c>
      <c r="AA93">
        <v>51.136336999999997</v>
      </c>
      <c r="AB93">
        <v>4.7218000000000003E-2</v>
      </c>
      <c r="AC93">
        <v>16.207167999999999</v>
      </c>
      <c r="AD93" s="1">
        <v>184</v>
      </c>
      <c r="AE93">
        <v>0</v>
      </c>
      <c r="AF93">
        <v>7</v>
      </c>
      <c r="AG93">
        <v>59</v>
      </c>
      <c r="AH93">
        <v>13.162400999999999</v>
      </c>
      <c r="AI93">
        <v>0</v>
      </c>
      <c r="AJ93">
        <v>0</v>
      </c>
      <c r="AK93">
        <v>0</v>
      </c>
      <c r="AL93">
        <v>0</v>
      </c>
      <c r="AM93" t="s">
        <v>406</v>
      </c>
      <c r="AN93" t="s">
        <v>578</v>
      </c>
      <c r="AO93">
        <v>673.077</v>
      </c>
      <c r="AR93" t="s">
        <v>119</v>
      </c>
      <c r="AS93" t="s">
        <v>122</v>
      </c>
      <c r="AT93" t="s">
        <v>230</v>
      </c>
      <c r="AU93" t="s">
        <v>405</v>
      </c>
      <c r="AV93" t="s">
        <v>48</v>
      </c>
      <c r="AW93">
        <v>1</v>
      </c>
      <c r="BB93">
        <v>0.93052631578947376</v>
      </c>
      <c r="BC93" t="s">
        <v>68</v>
      </c>
      <c r="BF93" t="s">
        <v>119</v>
      </c>
      <c r="BG93" t="s">
        <v>122</v>
      </c>
      <c r="BH93" t="s">
        <v>405</v>
      </c>
      <c r="BI93">
        <v>7692</v>
      </c>
      <c r="BJ93">
        <v>1</v>
      </c>
      <c r="BK93" t="s">
        <v>230</v>
      </c>
      <c r="BL93" t="s">
        <v>178</v>
      </c>
      <c r="BM93">
        <v>0.93052631578947376</v>
      </c>
      <c r="BN93" t="s">
        <v>68</v>
      </c>
      <c r="BO93" t="s">
        <v>179</v>
      </c>
      <c r="BP93">
        <v>673.077</v>
      </c>
    </row>
    <row r="94" spans="1:68" ht="16.5">
      <c r="A94" s="110" t="str">
        <f t="shared" si="53"/>
        <v>삼환운수</v>
      </c>
      <c r="B94" s="111" t="str">
        <f t="shared" si="54"/>
        <v>최종문</v>
      </c>
      <c r="C94" s="112" t="str">
        <f t="shared" si="55"/>
        <v>C</v>
      </c>
      <c r="D94" s="113">
        <f t="shared" si="56"/>
        <v>0.8964301738600251</v>
      </c>
      <c r="E94" s="114">
        <f t="shared" si="57"/>
        <v>4073</v>
      </c>
      <c r="F94" s="115" t="str">
        <f t="shared" si="58"/>
        <v>510</v>
      </c>
      <c r="G94" s="116" t="str">
        <f t="shared" si="59"/>
        <v>71바6451</v>
      </c>
      <c r="H94" s="117">
        <f t="shared" si="60"/>
        <v>6</v>
      </c>
      <c r="I94" s="118">
        <f t="shared" si="35"/>
        <v>1358.481</v>
      </c>
      <c r="J94" s="119">
        <f t="shared" si="61"/>
        <v>1.7771096378816496E-2</v>
      </c>
      <c r="K94" s="119">
        <f t="shared" si="62"/>
        <v>0.31615436589533824</v>
      </c>
      <c r="L94" s="119">
        <f t="shared" si="63"/>
        <v>0.15458442186530397</v>
      </c>
      <c r="M94" s="120">
        <f t="shared" si="64"/>
        <v>12.407</v>
      </c>
      <c r="N94" s="121">
        <f t="shared" si="65"/>
        <v>0</v>
      </c>
      <c r="O94" s="121">
        <f t="shared" si="66"/>
        <v>1.7666791070320453</v>
      </c>
      <c r="P94" s="235">
        <f t="shared" si="67"/>
        <v>7</v>
      </c>
      <c r="Q94" s="236">
        <f t="shared" si="68"/>
        <v>0</v>
      </c>
      <c r="R94" s="236">
        <f t="shared" si="69"/>
        <v>24</v>
      </c>
      <c r="T94">
        <v>515</v>
      </c>
      <c r="U94">
        <v>4073</v>
      </c>
      <c r="V94" t="s">
        <v>457</v>
      </c>
      <c r="W94">
        <v>1358.481</v>
      </c>
      <c r="X94">
        <v>461.97699999999998</v>
      </c>
      <c r="Y94">
        <v>2.9409999999999998</v>
      </c>
      <c r="Z94">
        <v>12.407</v>
      </c>
      <c r="AA94">
        <v>92.001357999999996</v>
      </c>
      <c r="AB94">
        <v>1.634965</v>
      </c>
      <c r="AC94">
        <v>29.086631000000001</v>
      </c>
      <c r="AD94" s="1">
        <v>210</v>
      </c>
      <c r="AE94">
        <v>0</v>
      </c>
      <c r="AF94">
        <v>24</v>
      </c>
      <c r="AG94">
        <v>61</v>
      </c>
      <c r="AH94">
        <v>14.765879</v>
      </c>
      <c r="AI94">
        <v>0</v>
      </c>
      <c r="AJ94">
        <v>0</v>
      </c>
      <c r="AK94">
        <v>7</v>
      </c>
      <c r="AL94">
        <v>241</v>
      </c>
      <c r="AM94" t="s">
        <v>458</v>
      </c>
      <c r="AN94" t="s">
        <v>579</v>
      </c>
      <c r="AO94">
        <v>350.24599999999998</v>
      </c>
      <c r="AR94" t="s">
        <v>119</v>
      </c>
      <c r="AS94" t="s">
        <v>120</v>
      </c>
      <c r="AT94" t="s">
        <v>202</v>
      </c>
      <c r="AU94" t="s">
        <v>457</v>
      </c>
      <c r="AV94" t="s">
        <v>203</v>
      </c>
      <c r="AW94">
        <v>6</v>
      </c>
      <c r="BB94">
        <v>0.8964301738600251</v>
      </c>
      <c r="BC94" t="s">
        <v>69</v>
      </c>
      <c r="BF94" t="s">
        <v>119</v>
      </c>
      <c r="BG94" t="s">
        <v>120</v>
      </c>
      <c r="BH94" t="s">
        <v>457</v>
      </c>
      <c r="BI94">
        <v>4073</v>
      </c>
      <c r="BJ94">
        <v>6</v>
      </c>
      <c r="BK94" t="s">
        <v>202</v>
      </c>
      <c r="BL94" t="s">
        <v>207</v>
      </c>
      <c r="BM94">
        <v>0.8964301738600251</v>
      </c>
      <c r="BN94" t="s">
        <v>69</v>
      </c>
      <c r="BO94" t="s">
        <v>181</v>
      </c>
      <c r="BP94">
        <v>1358.4810000000002</v>
      </c>
    </row>
    <row r="95" spans="1:68" ht="16.5">
      <c r="A95" s="127" t="str">
        <f t="shared" si="53"/>
        <v>삼환운수</v>
      </c>
      <c r="B95" s="128" t="str">
        <f t="shared" si="54"/>
        <v>최현종</v>
      </c>
      <c r="C95" s="129" t="str">
        <f t="shared" si="55"/>
        <v>A</v>
      </c>
      <c r="D95" s="130">
        <f t="shared" si="56"/>
        <v>0.96020336384253291</v>
      </c>
      <c r="E95" s="131">
        <f t="shared" si="57"/>
        <v>2554</v>
      </c>
      <c r="F95" s="132" t="str">
        <f t="shared" si="58"/>
        <v>540</v>
      </c>
      <c r="G95" s="133" t="str">
        <f t="shared" si="59"/>
        <v>71바6456</v>
      </c>
      <c r="H95" s="134">
        <f t="shared" si="60"/>
        <v>2</v>
      </c>
      <c r="I95" s="135">
        <f t="shared" si="35"/>
        <v>662.79499999999996</v>
      </c>
      <c r="J95" s="136">
        <f t="shared" si="61"/>
        <v>2.0060087023475275E-3</v>
      </c>
      <c r="K95" s="136">
        <f t="shared" si="62"/>
        <v>0.35267031919724867</v>
      </c>
      <c r="L95" s="136">
        <f t="shared" si="63"/>
        <v>0.24592822818518548</v>
      </c>
      <c r="M95" s="137">
        <f t="shared" si="64"/>
        <v>7.89</v>
      </c>
      <c r="N95" s="138">
        <f t="shared" si="65"/>
        <v>0</v>
      </c>
      <c r="O95" s="138">
        <f t="shared" si="66"/>
        <v>1.6596383497159757</v>
      </c>
      <c r="P95" s="233">
        <f t="shared" si="67"/>
        <v>13</v>
      </c>
      <c r="Q95" s="234">
        <f t="shared" si="68"/>
        <v>0</v>
      </c>
      <c r="R95" s="234">
        <f t="shared" si="69"/>
        <v>11</v>
      </c>
      <c r="T95">
        <v>515</v>
      </c>
      <c r="U95">
        <v>2554</v>
      </c>
      <c r="V95" t="s">
        <v>407</v>
      </c>
      <c r="W95">
        <v>662.79499999999996</v>
      </c>
      <c r="X95">
        <v>381.21899999999999</v>
      </c>
      <c r="Y95">
        <v>1.7390000000000001</v>
      </c>
      <c r="Z95">
        <v>7.89</v>
      </c>
      <c r="AA95">
        <v>54.269953999999998</v>
      </c>
      <c r="AB95">
        <v>0.108866</v>
      </c>
      <c r="AC95">
        <v>19.139402</v>
      </c>
      <c r="AD95" s="1">
        <v>163</v>
      </c>
      <c r="AE95">
        <v>0</v>
      </c>
      <c r="AF95">
        <v>11</v>
      </c>
      <c r="AG95">
        <v>59</v>
      </c>
      <c r="AH95">
        <v>12.212927000000001</v>
      </c>
      <c r="AI95">
        <v>0</v>
      </c>
      <c r="AJ95">
        <v>0</v>
      </c>
      <c r="AK95">
        <v>13</v>
      </c>
      <c r="AL95">
        <v>2322</v>
      </c>
      <c r="AM95" t="s">
        <v>408</v>
      </c>
      <c r="AN95" t="s">
        <v>580</v>
      </c>
      <c r="AO95">
        <v>586.70600000000002</v>
      </c>
      <c r="AR95" t="s">
        <v>119</v>
      </c>
      <c r="AS95" t="s">
        <v>122</v>
      </c>
      <c r="AT95" t="s">
        <v>232</v>
      </c>
      <c r="AU95" t="s">
        <v>407</v>
      </c>
      <c r="AV95" t="s">
        <v>48</v>
      </c>
      <c r="AW95">
        <v>2</v>
      </c>
      <c r="BB95">
        <v>0.96020336384253291</v>
      </c>
      <c r="BC95" t="s">
        <v>66</v>
      </c>
      <c r="BF95" t="s">
        <v>119</v>
      </c>
      <c r="BG95" t="s">
        <v>122</v>
      </c>
      <c r="BH95" t="s">
        <v>407</v>
      </c>
      <c r="BI95">
        <v>2554</v>
      </c>
      <c r="BJ95">
        <v>2</v>
      </c>
      <c r="BK95" t="s">
        <v>232</v>
      </c>
      <c r="BL95" t="s">
        <v>234</v>
      </c>
      <c r="BM95">
        <v>0.96020336384253291</v>
      </c>
      <c r="BN95" t="s">
        <v>66</v>
      </c>
      <c r="BO95" t="s">
        <v>182</v>
      </c>
      <c r="BP95">
        <v>662.79500000000007</v>
      </c>
    </row>
    <row r="96" spans="1:68" ht="16.5">
      <c r="A96" s="110" t="str">
        <f t="shared" si="53"/>
        <v>삼환운수</v>
      </c>
      <c r="B96" s="111" t="str">
        <f t="shared" si="54"/>
        <v>한경희</v>
      </c>
      <c r="C96" s="112" t="str">
        <f t="shared" si="55"/>
        <v>C</v>
      </c>
      <c r="D96" s="113">
        <f t="shared" si="56"/>
        <v>0.87212347028970694</v>
      </c>
      <c r="E96" s="114">
        <f t="shared" si="57"/>
        <v>5269</v>
      </c>
      <c r="F96" s="115" t="str">
        <f t="shared" si="58"/>
        <v>567</v>
      </c>
      <c r="G96" s="116" t="str">
        <f t="shared" si="59"/>
        <v>72바1516</v>
      </c>
      <c r="H96" s="117">
        <f t="shared" si="60"/>
        <v>7</v>
      </c>
      <c r="I96" s="118">
        <f t="shared" si="35"/>
        <v>1330.4480000000001</v>
      </c>
      <c r="J96" s="119">
        <f t="shared" si="61"/>
        <v>2.044138392888601E-2</v>
      </c>
      <c r="K96" s="119">
        <f t="shared" si="62"/>
        <v>0.35460114366299306</v>
      </c>
      <c r="L96" s="119">
        <f t="shared" si="63"/>
        <v>0.12176349620578931</v>
      </c>
      <c r="M96" s="120">
        <f t="shared" si="64"/>
        <v>9.0500000000000007</v>
      </c>
      <c r="N96" s="121">
        <f t="shared" si="65"/>
        <v>7.5162651978882292E-2</v>
      </c>
      <c r="O96" s="121">
        <f t="shared" si="66"/>
        <v>3.5326446430074681</v>
      </c>
      <c r="P96" s="235">
        <f t="shared" si="67"/>
        <v>0</v>
      </c>
      <c r="Q96" s="236">
        <f t="shared" si="68"/>
        <v>1</v>
      </c>
      <c r="R96" s="236">
        <f t="shared" si="69"/>
        <v>47</v>
      </c>
      <c r="T96">
        <v>515</v>
      </c>
      <c r="U96">
        <v>5269</v>
      </c>
      <c r="V96" t="s">
        <v>409</v>
      </c>
      <c r="W96">
        <v>1330.4480000000001</v>
      </c>
      <c r="X96">
        <v>610.37900000000002</v>
      </c>
      <c r="Y96">
        <v>2.1800000000000002</v>
      </c>
      <c r="Z96">
        <v>9.0500000000000007</v>
      </c>
      <c r="AA96">
        <v>106.574927</v>
      </c>
      <c r="AB96">
        <v>2.1785389999999998</v>
      </c>
      <c r="AC96">
        <v>37.791590999999997</v>
      </c>
      <c r="AD96" s="1">
        <v>162</v>
      </c>
      <c r="AE96">
        <v>1</v>
      </c>
      <c r="AF96">
        <v>47</v>
      </c>
      <c r="AG96">
        <v>62</v>
      </c>
      <c r="AH96">
        <v>12.483686000000001</v>
      </c>
      <c r="AI96">
        <v>0</v>
      </c>
      <c r="AJ96">
        <v>0</v>
      </c>
      <c r="AK96">
        <v>0</v>
      </c>
      <c r="AL96">
        <v>0</v>
      </c>
      <c r="AM96" t="s">
        <v>410</v>
      </c>
      <c r="AN96" t="s">
        <v>581</v>
      </c>
      <c r="AO96">
        <v>328.86500000000001</v>
      </c>
      <c r="AR96" t="s">
        <v>119</v>
      </c>
      <c r="AS96" t="s">
        <v>124</v>
      </c>
      <c r="AT96" t="s">
        <v>247</v>
      </c>
      <c r="AU96" t="s">
        <v>409</v>
      </c>
      <c r="AV96" t="s">
        <v>243</v>
      </c>
      <c r="AW96">
        <v>7</v>
      </c>
      <c r="BB96">
        <v>0.87212347028970694</v>
      </c>
      <c r="BC96" t="s">
        <v>69</v>
      </c>
      <c r="BF96" t="s">
        <v>119</v>
      </c>
      <c r="BG96" t="s">
        <v>124</v>
      </c>
      <c r="BH96" t="s">
        <v>409</v>
      </c>
      <c r="BI96">
        <v>5269</v>
      </c>
      <c r="BJ96">
        <v>7</v>
      </c>
      <c r="BK96" t="s">
        <v>247</v>
      </c>
      <c r="BL96" t="s">
        <v>246</v>
      </c>
      <c r="BM96">
        <v>0.87212347028970694</v>
      </c>
      <c r="BN96" t="s">
        <v>69</v>
      </c>
      <c r="BO96" t="s">
        <v>181</v>
      </c>
      <c r="BP96">
        <v>1330.4479999999999</v>
      </c>
    </row>
    <row r="97" spans="1:68" ht="16.5">
      <c r="A97" s="127" t="str">
        <f t="shared" si="53"/>
        <v>삼환운수</v>
      </c>
      <c r="B97" s="128" t="str">
        <f t="shared" si="54"/>
        <v>한만희</v>
      </c>
      <c r="C97" s="129" t="str">
        <f t="shared" si="55"/>
        <v>C</v>
      </c>
      <c r="D97" s="130">
        <f t="shared" si="56"/>
        <v>0.86576923076923074</v>
      </c>
      <c r="E97" s="131">
        <f t="shared" si="57"/>
        <v>7913</v>
      </c>
      <c r="F97" s="132" t="str">
        <f t="shared" si="58"/>
        <v>532</v>
      </c>
      <c r="G97" s="133" t="str">
        <f t="shared" si="59"/>
        <v>71바6222</v>
      </c>
      <c r="H97" s="134">
        <f t="shared" si="60"/>
        <v>1</v>
      </c>
      <c r="I97" s="135">
        <f t="shared" si="35"/>
        <v>1932.046</v>
      </c>
      <c r="J97" s="136">
        <f t="shared" si="61"/>
        <v>2.0312624552698257E-2</v>
      </c>
      <c r="K97" s="136">
        <f t="shared" si="62"/>
        <v>0.35309990735800156</v>
      </c>
      <c r="L97" s="136">
        <f t="shared" si="63"/>
        <v>0.14285374157758149</v>
      </c>
      <c r="M97" s="137">
        <f t="shared" si="64"/>
        <v>10.722</v>
      </c>
      <c r="N97" s="138">
        <f t="shared" si="65"/>
        <v>0.15527580606258856</v>
      </c>
      <c r="O97" s="138">
        <f t="shared" si="66"/>
        <v>3.1055161212517715</v>
      </c>
      <c r="P97" s="233">
        <f t="shared" si="67"/>
        <v>2</v>
      </c>
      <c r="Q97" s="234">
        <f t="shared" si="68"/>
        <v>3</v>
      </c>
      <c r="R97" s="234">
        <f t="shared" si="69"/>
        <v>60</v>
      </c>
      <c r="T97">
        <v>515</v>
      </c>
      <c r="U97">
        <v>7913</v>
      </c>
      <c r="V97" t="s">
        <v>411</v>
      </c>
      <c r="W97">
        <v>1932.046</v>
      </c>
      <c r="X97">
        <v>858.28099999999995</v>
      </c>
      <c r="Y97">
        <v>2.2509999999999999</v>
      </c>
      <c r="Z97">
        <v>10.722</v>
      </c>
      <c r="AA97">
        <v>150.739408</v>
      </c>
      <c r="AB97">
        <v>3.0619130000000001</v>
      </c>
      <c r="AC97">
        <v>53.226070999999997</v>
      </c>
      <c r="AD97" s="1">
        <v>276</v>
      </c>
      <c r="AE97">
        <v>3</v>
      </c>
      <c r="AF97">
        <v>60</v>
      </c>
      <c r="AG97">
        <v>61</v>
      </c>
      <c r="AH97">
        <v>12.817126</v>
      </c>
      <c r="AI97">
        <v>0</v>
      </c>
      <c r="AJ97">
        <v>0</v>
      </c>
      <c r="AK97">
        <v>2</v>
      </c>
      <c r="AL97">
        <v>23</v>
      </c>
      <c r="AM97" t="s">
        <v>412</v>
      </c>
      <c r="AN97" t="s">
        <v>582</v>
      </c>
      <c r="AO97">
        <v>1932.046</v>
      </c>
      <c r="AR97" t="s">
        <v>119</v>
      </c>
      <c r="AS97" t="s">
        <v>121</v>
      </c>
      <c r="AT97" t="s">
        <v>227</v>
      </c>
      <c r="AU97" t="s">
        <v>411</v>
      </c>
      <c r="AV97" t="s">
        <v>48</v>
      </c>
      <c r="AW97">
        <v>1</v>
      </c>
      <c r="BB97">
        <v>0.86576923076923074</v>
      </c>
      <c r="BC97" t="s">
        <v>69</v>
      </c>
      <c r="BF97" t="s">
        <v>119</v>
      </c>
      <c r="BG97" t="s">
        <v>121</v>
      </c>
      <c r="BH97" t="s">
        <v>411</v>
      </c>
      <c r="BI97">
        <v>7913</v>
      </c>
      <c r="BJ97">
        <v>1</v>
      </c>
      <c r="BK97" t="s">
        <v>227</v>
      </c>
      <c r="BL97" t="s">
        <v>178</v>
      </c>
      <c r="BM97">
        <v>0.86576923076923074</v>
      </c>
      <c r="BN97" t="s">
        <v>69</v>
      </c>
      <c r="BO97" t="s">
        <v>181</v>
      </c>
      <c r="BP97">
        <v>1932.046</v>
      </c>
    </row>
    <row r="98" spans="1:68" ht="16.5">
      <c r="A98" s="110" t="str">
        <f t="shared" si="53"/>
        <v>삼환운수</v>
      </c>
      <c r="B98" s="111" t="str">
        <f t="shared" si="54"/>
        <v>황은식</v>
      </c>
      <c r="C98" s="112" t="str">
        <f t="shared" si="55"/>
        <v>D</v>
      </c>
      <c r="D98" s="113">
        <f t="shared" si="56"/>
        <v>0.81612903225806444</v>
      </c>
      <c r="E98" s="114">
        <f t="shared" si="57"/>
        <v>6883</v>
      </c>
      <c r="F98" s="115" t="str">
        <f t="shared" si="58"/>
        <v>510</v>
      </c>
      <c r="G98" s="116" t="str">
        <f t="shared" si="59"/>
        <v>71바7107</v>
      </c>
      <c r="H98" s="117">
        <f t="shared" si="60"/>
        <v>1</v>
      </c>
      <c r="I98" s="118">
        <f t="shared" si="35"/>
        <v>1812.7239999999999</v>
      </c>
      <c r="J98" s="119">
        <f t="shared" si="61"/>
        <v>1.7657245641301642E-2</v>
      </c>
      <c r="K98" s="119">
        <f t="shared" si="62"/>
        <v>0.3753272152289836</v>
      </c>
      <c r="L98" s="119">
        <f t="shared" si="63"/>
        <v>0.25927830160576015</v>
      </c>
      <c r="M98" s="120">
        <f t="shared" si="64"/>
        <v>12.933</v>
      </c>
      <c r="N98" s="121">
        <f t="shared" si="65"/>
        <v>0</v>
      </c>
      <c r="O98" s="121">
        <f t="shared" si="66"/>
        <v>6.895699510791494</v>
      </c>
      <c r="P98" s="235">
        <f t="shared" si="67"/>
        <v>33</v>
      </c>
      <c r="Q98" s="236">
        <f t="shared" si="68"/>
        <v>0</v>
      </c>
      <c r="R98" s="236">
        <f t="shared" si="69"/>
        <v>125</v>
      </c>
      <c r="T98">
        <v>515</v>
      </c>
      <c r="U98">
        <v>6883</v>
      </c>
      <c r="V98" t="s">
        <v>413</v>
      </c>
      <c r="W98">
        <v>1812.7239999999999</v>
      </c>
      <c r="X98">
        <v>718.38699999999994</v>
      </c>
      <c r="Y98">
        <v>2.5230000000000001</v>
      </c>
      <c r="Z98">
        <v>12.933</v>
      </c>
      <c r="AA98">
        <v>120.124681</v>
      </c>
      <c r="AB98">
        <v>2.1210710000000002</v>
      </c>
      <c r="AC98">
        <v>45.086061999999998</v>
      </c>
      <c r="AD98" s="1">
        <v>470</v>
      </c>
      <c r="AE98">
        <v>0</v>
      </c>
      <c r="AF98">
        <v>125</v>
      </c>
      <c r="AG98">
        <v>65</v>
      </c>
      <c r="AH98">
        <v>15.090354</v>
      </c>
      <c r="AI98">
        <v>20.3</v>
      </c>
      <c r="AJ98">
        <v>0</v>
      </c>
      <c r="AK98">
        <v>33</v>
      </c>
      <c r="AL98">
        <v>3466</v>
      </c>
      <c r="AM98" t="s">
        <v>414</v>
      </c>
      <c r="AN98" t="s">
        <v>583</v>
      </c>
      <c r="AO98">
        <v>1744.386</v>
      </c>
      <c r="AR98" t="s">
        <v>119</v>
      </c>
      <c r="AS98" t="s">
        <v>120</v>
      </c>
      <c r="AT98" t="s">
        <v>204</v>
      </c>
      <c r="AU98" t="s">
        <v>413</v>
      </c>
      <c r="AV98" t="s">
        <v>48</v>
      </c>
      <c r="AW98">
        <v>1</v>
      </c>
      <c r="BB98">
        <v>0.81612903225806444</v>
      </c>
      <c r="BC98" t="s">
        <v>67</v>
      </c>
      <c r="BF98" t="s">
        <v>119</v>
      </c>
      <c r="BG98" t="s">
        <v>120</v>
      </c>
      <c r="BH98" t="s">
        <v>413</v>
      </c>
      <c r="BI98">
        <v>6883</v>
      </c>
      <c r="BJ98">
        <v>1</v>
      </c>
      <c r="BK98" t="s">
        <v>204</v>
      </c>
      <c r="BL98" t="s">
        <v>178</v>
      </c>
      <c r="BM98">
        <v>0.81612903225806444</v>
      </c>
      <c r="BN98" t="s">
        <v>67</v>
      </c>
      <c r="BO98" t="s">
        <v>183</v>
      </c>
      <c r="BP98">
        <v>1744.386</v>
      </c>
    </row>
    <row r="99" spans="1:68" ht="16.5">
      <c r="A99" s="127" t="str">
        <f t="shared" si="53"/>
        <v>삼환운수</v>
      </c>
      <c r="B99" s="128" t="str">
        <f t="shared" si="54"/>
        <v>황익주</v>
      </c>
      <c r="C99" s="129" t="str">
        <f t="shared" si="55"/>
        <v>B</v>
      </c>
      <c r="D99" s="130">
        <f t="shared" si="56"/>
        <v>0.91447674215814923</v>
      </c>
      <c r="E99" s="131">
        <f t="shared" si="57"/>
        <v>9501</v>
      </c>
      <c r="F99" s="132" t="str">
        <f t="shared" si="58"/>
        <v>567</v>
      </c>
      <c r="G99" s="133" t="str">
        <f t="shared" si="59"/>
        <v>72바1515</v>
      </c>
      <c r="H99" s="134">
        <f t="shared" si="60"/>
        <v>9</v>
      </c>
      <c r="I99" s="135">
        <f t="shared" si="35"/>
        <v>1595.191</v>
      </c>
      <c r="J99" s="136">
        <f t="shared" si="61"/>
        <v>1.5129101547336803E-2</v>
      </c>
      <c r="K99" s="136">
        <f t="shared" si="62"/>
        <v>0.35588963591022565</v>
      </c>
      <c r="L99" s="136">
        <f t="shared" si="63"/>
        <v>2.5075367150391395E-2</v>
      </c>
      <c r="M99" s="137">
        <f t="shared" si="64"/>
        <v>8.1110000000000007</v>
      </c>
      <c r="N99" s="138">
        <f t="shared" si="65"/>
        <v>0.25075367150391392</v>
      </c>
      <c r="O99" s="138">
        <f t="shared" si="66"/>
        <v>0.50150734300782784</v>
      </c>
      <c r="P99" s="233">
        <f t="shared" si="67"/>
        <v>0</v>
      </c>
      <c r="Q99" s="234">
        <f t="shared" si="68"/>
        <v>4</v>
      </c>
      <c r="R99" s="234">
        <f t="shared" si="69"/>
        <v>8</v>
      </c>
      <c r="T99">
        <v>515</v>
      </c>
      <c r="U99">
        <v>9501</v>
      </c>
      <c r="V99" t="s">
        <v>415</v>
      </c>
      <c r="W99">
        <v>1595.191</v>
      </c>
      <c r="X99">
        <v>699.43399999999997</v>
      </c>
      <c r="Y99">
        <v>2.2810000000000001</v>
      </c>
      <c r="Z99">
        <v>8.1110000000000007</v>
      </c>
      <c r="AA99">
        <v>133.109094</v>
      </c>
      <c r="AB99">
        <v>2.0138210000000001</v>
      </c>
      <c r="AC99">
        <v>47.372146999999998</v>
      </c>
      <c r="AD99" s="1">
        <v>40</v>
      </c>
      <c r="AE99">
        <v>4</v>
      </c>
      <c r="AF99">
        <v>8</v>
      </c>
      <c r="AG99">
        <v>59</v>
      </c>
      <c r="AH99">
        <v>11.984087000000001</v>
      </c>
      <c r="AI99">
        <v>0</v>
      </c>
      <c r="AJ99">
        <v>0</v>
      </c>
      <c r="AK99">
        <v>0</v>
      </c>
      <c r="AL99">
        <v>0</v>
      </c>
      <c r="AM99" t="s">
        <v>416</v>
      </c>
      <c r="AN99" t="s">
        <v>584</v>
      </c>
      <c r="AO99">
        <v>340.565</v>
      </c>
      <c r="AR99" t="s">
        <v>119</v>
      </c>
      <c r="AS99" t="s">
        <v>124</v>
      </c>
      <c r="AT99" t="s">
        <v>246</v>
      </c>
      <c r="AU99" t="s">
        <v>415</v>
      </c>
      <c r="AV99" t="s">
        <v>48</v>
      </c>
      <c r="AW99">
        <v>9</v>
      </c>
      <c r="BB99">
        <v>0.91447674215814923</v>
      </c>
      <c r="BC99" t="s">
        <v>68</v>
      </c>
      <c r="BF99" t="s">
        <v>119</v>
      </c>
      <c r="BG99" t="s">
        <v>124</v>
      </c>
      <c r="BH99" t="s">
        <v>415</v>
      </c>
      <c r="BI99">
        <v>9501</v>
      </c>
      <c r="BJ99">
        <v>9</v>
      </c>
      <c r="BK99" t="s">
        <v>246</v>
      </c>
      <c r="BL99" t="s">
        <v>236</v>
      </c>
      <c r="BM99">
        <v>0.91447674215814923</v>
      </c>
      <c r="BN99" t="s">
        <v>68</v>
      </c>
      <c r="BO99" t="s">
        <v>179</v>
      </c>
      <c r="BP99">
        <v>1595.1909999999998</v>
      </c>
    </row>
    <row r="100" spans="1:68" ht="16.5">
      <c r="A100" s="110" t="str">
        <f t="shared" si="53"/>
        <v>삼환운수</v>
      </c>
      <c r="B100" s="111" t="str">
        <f t="shared" si="54"/>
        <v>황정찬</v>
      </c>
      <c r="C100" s="112" t="str">
        <f t="shared" si="55"/>
        <v>S</v>
      </c>
      <c r="D100" s="113">
        <f t="shared" si="56"/>
        <v>1.040550244492755</v>
      </c>
      <c r="E100" s="114">
        <f t="shared" si="57"/>
        <v>4801</v>
      </c>
      <c r="F100" s="115" t="str">
        <f t="shared" si="58"/>
        <v>566</v>
      </c>
      <c r="G100" s="116" t="str">
        <f t="shared" si="59"/>
        <v>72바1520</v>
      </c>
      <c r="H100" s="117">
        <f t="shared" si="60"/>
        <v>2</v>
      </c>
      <c r="I100" s="118">
        <f t="shared" si="35"/>
        <v>1867.54</v>
      </c>
      <c r="J100" s="119">
        <f t="shared" si="61"/>
        <v>1.4011941408807501E-3</v>
      </c>
      <c r="K100" s="119">
        <f t="shared" si="62"/>
        <v>0.33291383694843429</v>
      </c>
      <c r="L100" s="119">
        <f t="shared" si="63"/>
        <v>0.31271083885753453</v>
      </c>
      <c r="M100" s="120">
        <f t="shared" si="64"/>
        <v>6.3470000000000004</v>
      </c>
      <c r="N100" s="121">
        <f t="shared" si="65"/>
        <v>0</v>
      </c>
      <c r="O100" s="121">
        <f t="shared" si="66"/>
        <v>0.58901014168371224</v>
      </c>
      <c r="P100" s="235">
        <f t="shared" si="67"/>
        <v>0</v>
      </c>
      <c r="Q100" s="236">
        <f t="shared" si="68"/>
        <v>0</v>
      </c>
      <c r="R100" s="236">
        <f t="shared" si="69"/>
        <v>11</v>
      </c>
      <c r="T100">
        <v>515</v>
      </c>
      <c r="U100">
        <v>4801</v>
      </c>
      <c r="V100" t="s">
        <v>417</v>
      </c>
      <c r="W100">
        <v>1867.54</v>
      </c>
      <c r="X100">
        <v>719.75</v>
      </c>
      <c r="Y100">
        <v>2.5950000000000002</v>
      </c>
      <c r="Z100">
        <v>6.3470000000000004</v>
      </c>
      <c r="AA100">
        <v>148.43910199999999</v>
      </c>
      <c r="AB100">
        <v>0.20799200000000001</v>
      </c>
      <c r="AC100">
        <v>49.417431000000001</v>
      </c>
      <c r="AD100" s="1">
        <v>584</v>
      </c>
      <c r="AE100">
        <v>0</v>
      </c>
      <c r="AF100">
        <v>11</v>
      </c>
      <c r="AG100">
        <v>56</v>
      </c>
      <c r="AH100">
        <v>12.581186000000001</v>
      </c>
      <c r="AI100">
        <v>0</v>
      </c>
      <c r="AJ100">
        <v>0</v>
      </c>
      <c r="AK100">
        <v>0</v>
      </c>
      <c r="AL100">
        <v>0</v>
      </c>
      <c r="AM100" t="s">
        <v>418</v>
      </c>
      <c r="AN100" t="s">
        <v>585</v>
      </c>
      <c r="AO100">
        <v>1784.6679999999999</v>
      </c>
      <c r="AR100" t="s">
        <v>119</v>
      </c>
      <c r="AS100" t="s">
        <v>123</v>
      </c>
      <c r="AT100" t="s">
        <v>240</v>
      </c>
      <c r="AU100" t="s">
        <v>417</v>
      </c>
      <c r="AV100" t="s">
        <v>48</v>
      </c>
      <c r="AW100">
        <v>2</v>
      </c>
      <c r="BB100">
        <v>1.040550244492755</v>
      </c>
      <c r="BC100" t="s">
        <v>71</v>
      </c>
      <c r="BF100" t="s">
        <v>119</v>
      </c>
      <c r="BG100" t="s">
        <v>123</v>
      </c>
      <c r="BH100" t="s">
        <v>417</v>
      </c>
      <c r="BI100">
        <v>4801</v>
      </c>
      <c r="BJ100">
        <v>2</v>
      </c>
      <c r="BK100" t="s">
        <v>240</v>
      </c>
      <c r="BL100" t="s">
        <v>245</v>
      </c>
      <c r="BM100">
        <v>1.040550244492755</v>
      </c>
      <c r="BN100" t="s">
        <v>71</v>
      </c>
      <c r="BO100" t="s">
        <v>180</v>
      </c>
      <c r="BP100">
        <v>1867.54</v>
      </c>
    </row>
    <row r="101" spans="1:68" ht="16.5">
      <c r="A101" s="127" t="str">
        <f t="shared" si="53"/>
        <v>삼환운수</v>
      </c>
      <c r="B101" s="128" t="str">
        <f t="shared" si="54"/>
        <v>황현용</v>
      </c>
      <c r="C101" s="129" t="str">
        <f t="shared" si="55"/>
        <v>B</v>
      </c>
      <c r="D101" s="130">
        <f t="shared" si="56"/>
        <v>0.90206235901527598</v>
      </c>
      <c r="E101" s="131">
        <f t="shared" si="57"/>
        <v>6737</v>
      </c>
      <c r="F101" s="132" t="str">
        <f t="shared" si="58"/>
        <v>532</v>
      </c>
      <c r="G101" s="133" t="str">
        <f t="shared" si="59"/>
        <v>71바6206</v>
      </c>
      <c r="H101" s="134">
        <f t="shared" si="60"/>
        <v>4</v>
      </c>
      <c r="I101" s="135">
        <f t="shared" si="35"/>
        <v>1615.4659999999999</v>
      </c>
      <c r="J101" s="136">
        <f t="shared" si="61"/>
        <v>5.5376555715009011E-3</v>
      </c>
      <c r="K101" s="136">
        <f t="shared" si="62"/>
        <v>0.3167499408007165</v>
      </c>
      <c r="L101" s="136">
        <f t="shared" si="63"/>
        <v>0.20860853772224239</v>
      </c>
      <c r="M101" s="137">
        <f t="shared" si="64"/>
        <v>15.855</v>
      </c>
      <c r="N101" s="138">
        <f t="shared" si="65"/>
        <v>0</v>
      </c>
      <c r="O101" s="138">
        <f t="shared" si="66"/>
        <v>1.547541081025537</v>
      </c>
      <c r="P101" s="233">
        <f t="shared" si="67"/>
        <v>4</v>
      </c>
      <c r="Q101" s="234">
        <f t="shared" si="68"/>
        <v>0</v>
      </c>
      <c r="R101" s="234">
        <f t="shared" si="69"/>
        <v>25</v>
      </c>
      <c r="T101">
        <v>515</v>
      </c>
      <c r="U101">
        <v>6737</v>
      </c>
      <c r="V101" t="s">
        <v>419</v>
      </c>
      <c r="W101">
        <v>1615.4659999999999</v>
      </c>
      <c r="X101">
        <v>657.79499999999996</v>
      </c>
      <c r="Y101">
        <v>2.456</v>
      </c>
      <c r="Z101">
        <v>15.855</v>
      </c>
      <c r="AA101">
        <v>122.742195</v>
      </c>
      <c r="AB101">
        <v>0.67970399999999997</v>
      </c>
      <c r="AC101">
        <v>38.878582999999999</v>
      </c>
      <c r="AD101" s="1">
        <v>337</v>
      </c>
      <c r="AE101">
        <v>0</v>
      </c>
      <c r="AF101">
        <v>25</v>
      </c>
      <c r="AG101">
        <v>59</v>
      </c>
      <c r="AH101">
        <v>13.161455999999999</v>
      </c>
      <c r="AI101">
        <v>0</v>
      </c>
      <c r="AJ101">
        <v>0</v>
      </c>
      <c r="AK101">
        <v>4</v>
      </c>
      <c r="AL101">
        <v>229</v>
      </c>
      <c r="AM101" t="s">
        <v>420</v>
      </c>
      <c r="AN101" t="s">
        <v>586</v>
      </c>
      <c r="AO101">
        <v>1298.1969999999999</v>
      </c>
      <c r="AR101" t="s">
        <v>119</v>
      </c>
      <c r="AS101" t="s">
        <v>121</v>
      </c>
      <c r="AT101" t="s">
        <v>216</v>
      </c>
      <c r="AU101" t="s">
        <v>419</v>
      </c>
      <c r="AV101" t="s">
        <v>203</v>
      </c>
      <c r="AW101">
        <v>4</v>
      </c>
      <c r="BB101">
        <v>0.90206235901527598</v>
      </c>
      <c r="BC101" t="s">
        <v>68</v>
      </c>
      <c r="BF101" t="s">
        <v>119</v>
      </c>
      <c r="BG101" t="s">
        <v>121</v>
      </c>
      <c r="BH101" t="s">
        <v>419</v>
      </c>
      <c r="BI101">
        <v>6737</v>
      </c>
      <c r="BJ101">
        <v>4</v>
      </c>
      <c r="BK101" t="s">
        <v>216</v>
      </c>
      <c r="BL101" t="s">
        <v>225</v>
      </c>
      <c r="BM101">
        <v>0.90206235901527598</v>
      </c>
      <c r="BN101" t="s">
        <v>68</v>
      </c>
      <c r="BO101" t="s">
        <v>179</v>
      </c>
      <c r="BP101">
        <v>1615.4659999999999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1">
    <cfRule type="containsText" dxfId="31" priority="1" operator="containsText" text="F">
      <formula>NOT(ISERROR(SEARCH("F",C5)))</formula>
    </cfRule>
    <cfRule type="containsText" dxfId="30" priority="2" operator="containsText" text="D">
      <formula>NOT(ISERROR(SEARCH("D",C5)))</formula>
    </cfRule>
    <cfRule type="containsText" dxfId="29" priority="3" operator="containsText" text="C">
      <formula>NOT(ISERROR(SEARCH("C",C5)))</formula>
    </cfRule>
    <cfRule type="containsText" dxfId="28" priority="4" operator="containsText" text="B">
      <formula>NOT(ISERROR(SEARCH("B",C5)))</formula>
    </cfRule>
    <cfRule type="containsText" dxfId="27" priority="5" operator="containsText" text="A">
      <formula>NOT(ISERROR(SEARCH("A",C5)))</formula>
    </cfRule>
    <cfRule type="containsText" dxfId="2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8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587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37" t="s">
        <v>588</v>
      </c>
      <c r="B4" s="35"/>
      <c r="C4" s="103"/>
      <c r="D4" s="107"/>
      <c r="E4" s="11"/>
      <c r="F4" s="8"/>
      <c r="H4" s="11"/>
    </row>
    <row r="5" spans="1:18" ht="26.25">
      <c r="A5" s="173" t="s">
        <v>589</v>
      </c>
    </row>
    <row r="6" spans="1:18" ht="17.25">
      <c r="A6" s="174" t="s">
        <v>590</v>
      </c>
    </row>
    <row r="7" spans="1:18" ht="17.25">
      <c r="A7" s="174"/>
    </row>
    <row r="8" spans="1:18" ht="17.25">
      <c r="A8" s="176" t="s">
        <v>196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591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67" t="s">
        <v>0</v>
      </c>
      <c r="B13" s="268" t="s">
        <v>74</v>
      </c>
      <c r="C13" s="260" t="s">
        <v>65</v>
      </c>
      <c r="D13" s="260" t="s">
        <v>162</v>
      </c>
      <c r="E13" s="269" t="s">
        <v>148</v>
      </c>
      <c r="F13" s="268" t="s">
        <v>153</v>
      </c>
      <c r="G13" s="269" t="s">
        <v>151</v>
      </c>
      <c r="H13" s="269" t="s">
        <v>155</v>
      </c>
      <c r="I13" s="261" t="s">
        <v>157</v>
      </c>
      <c r="J13" s="269" t="s">
        <v>11</v>
      </c>
      <c r="K13" s="269" t="s">
        <v>12</v>
      </c>
      <c r="L13" s="269" t="s">
        <v>13</v>
      </c>
      <c r="M13" s="269" t="s">
        <v>106</v>
      </c>
      <c r="N13" s="269" t="s">
        <v>6</v>
      </c>
      <c r="O13" s="269" t="s">
        <v>7</v>
      </c>
      <c r="P13" s="269" t="s">
        <v>184</v>
      </c>
      <c r="Q13" s="270" t="s">
        <v>186</v>
      </c>
      <c r="R13" s="270" t="s">
        <v>187</v>
      </c>
    </row>
    <row r="14" spans="1:18" ht="16.5">
      <c r="A14" s="271" t="s">
        <v>119</v>
      </c>
      <c r="B14" s="272" t="s">
        <v>253</v>
      </c>
      <c r="C14" s="262" t="s">
        <v>70</v>
      </c>
      <c r="D14" s="263">
        <v>0.75977308082474893</v>
      </c>
      <c r="E14" s="273">
        <v>5841</v>
      </c>
      <c r="F14" s="264" t="s">
        <v>124</v>
      </c>
      <c r="G14" s="274" t="s">
        <v>244</v>
      </c>
      <c r="H14" s="275">
        <v>8</v>
      </c>
      <c r="I14" s="265">
        <v>1560.4749999999999</v>
      </c>
      <c r="J14" s="266">
        <v>2.6836094260708317E-2</v>
      </c>
      <c r="K14" s="266">
        <v>0.3925798937761984</v>
      </c>
      <c r="L14" s="266">
        <v>0.11534949294285395</v>
      </c>
      <c r="M14" s="276">
        <v>11.473000000000001</v>
      </c>
      <c r="N14" s="277">
        <v>0.25633220653967542</v>
      </c>
      <c r="O14" s="277">
        <v>3.9731492013649694</v>
      </c>
      <c r="P14" s="278">
        <v>4</v>
      </c>
      <c r="Q14" s="279">
        <v>4</v>
      </c>
      <c r="R14" s="279">
        <v>62</v>
      </c>
    </row>
    <row r="15" spans="1:18" ht="16.5">
      <c r="A15" s="271" t="s">
        <v>119</v>
      </c>
      <c r="B15" s="272" t="s">
        <v>255</v>
      </c>
      <c r="C15" s="262" t="s">
        <v>67</v>
      </c>
      <c r="D15" s="263">
        <v>0.83055024989705417</v>
      </c>
      <c r="E15" s="273">
        <v>5550</v>
      </c>
      <c r="F15" s="264" t="s">
        <v>121</v>
      </c>
      <c r="G15" s="274" t="s">
        <v>226</v>
      </c>
      <c r="H15" s="275">
        <v>9</v>
      </c>
      <c r="I15" s="265">
        <v>1735.6139999999998</v>
      </c>
      <c r="J15" s="266">
        <v>1.5979544902125661E-2</v>
      </c>
      <c r="K15" s="266">
        <v>0.34323368225660794</v>
      </c>
      <c r="L15" s="266">
        <v>0.11465683037818317</v>
      </c>
      <c r="M15" s="276">
        <v>12.206</v>
      </c>
      <c r="N15" s="277">
        <v>0</v>
      </c>
      <c r="O15" s="277">
        <v>2.8808248838739492</v>
      </c>
      <c r="P15" s="278">
        <v>12</v>
      </c>
      <c r="Q15" s="279">
        <v>0</v>
      </c>
      <c r="R15" s="279">
        <v>53</v>
      </c>
    </row>
    <row r="16" spans="1:18" ht="16.5">
      <c r="A16" s="271" t="s">
        <v>119</v>
      </c>
      <c r="B16" s="272" t="s">
        <v>257</v>
      </c>
      <c r="C16" s="262" t="s">
        <v>67</v>
      </c>
      <c r="D16" s="263">
        <v>0.84710050739363774</v>
      </c>
      <c r="E16" s="273">
        <v>1771</v>
      </c>
      <c r="F16" s="264" t="s">
        <v>124</v>
      </c>
      <c r="G16" s="274" t="s">
        <v>244</v>
      </c>
      <c r="H16" s="275">
        <v>2</v>
      </c>
      <c r="I16" s="265">
        <v>1598.2660000000001</v>
      </c>
      <c r="J16" s="266">
        <v>2.380057236007134E-2</v>
      </c>
      <c r="K16" s="266">
        <v>0.37558097584143829</v>
      </c>
      <c r="L16" s="266">
        <v>0.17018443738401492</v>
      </c>
      <c r="M16" s="276">
        <v>11.734</v>
      </c>
      <c r="N16" s="277">
        <v>0</v>
      </c>
      <c r="O16" s="277">
        <v>4.0043397031532919</v>
      </c>
      <c r="P16" s="278">
        <v>1</v>
      </c>
      <c r="Q16" s="279">
        <v>0</v>
      </c>
      <c r="R16" s="279">
        <v>64</v>
      </c>
    </row>
    <row r="17" spans="1:18" ht="16.5">
      <c r="A17" s="271" t="s">
        <v>119</v>
      </c>
      <c r="B17" s="272" t="s">
        <v>261</v>
      </c>
      <c r="C17" s="262" t="s">
        <v>70</v>
      </c>
      <c r="D17" s="263">
        <v>0.7926923076923077</v>
      </c>
      <c r="E17" s="273">
        <v>7559</v>
      </c>
      <c r="F17" s="264" t="s">
        <v>121</v>
      </c>
      <c r="G17" s="274" t="s">
        <v>223</v>
      </c>
      <c r="H17" s="275">
        <v>1</v>
      </c>
      <c r="I17" s="265">
        <v>559.31100000000004</v>
      </c>
      <c r="J17" s="266">
        <v>3.2454920190823624E-3</v>
      </c>
      <c r="K17" s="266">
        <v>0.35471494462559922</v>
      </c>
      <c r="L17" s="266">
        <v>0.21097385890854997</v>
      </c>
      <c r="M17" s="276">
        <v>11.752000000000001</v>
      </c>
      <c r="N17" s="277">
        <v>0</v>
      </c>
      <c r="O17" s="277">
        <v>16.806392150342116</v>
      </c>
      <c r="P17" s="278">
        <v>1</v>
      </c>
      <c r="Q17" s="279">
        <v>0</v>
      </c>
      <c r="R17" s="279">
        <v>94</v>
      </c>
    </row>
    <row r="18" spans="1:18" ht="16.5">
      <c r="A18" s="271" t="s">
        <v>119</v>
      </c>
      <c r="B18" s="272" t="s">
        <v>263</v>
      </c>
      <c r="C18" s="262" t="s">
        <v>67</v>
      </c>
      <c r="D18" s="263">
        <v>0.8196</v>
      </c>
      <c r="E18" s="273">
        <v>4510</v>
      </c>
      <c r="F18" s="264" t="s">
        <v>124</v>
      </c>
      <c r="G18" s="274" t="s">
        <v>247</v>
      </c>
      <c r="H18" s="275">
        <v>1</v>
      </c>
      <c r="I18" s="265">
        <v>1682.7829999999999</v>
      </c>
      <c r="J18" s="266">
        <v>2.9534678654970777E-2</v>
      </c>
      <c r="K18" s="266">
        <v>0.35395666516320862</v>
      </c>
      <c r="L18" s="266">
        <v>0.22106237108409107</v>
      </c>
      <c r="M18" s="276">
        <v>7.1390000000000002</v>
      </c>
      <c r="N18" s="277">
        <v>0.17827610571297667</v>
      </c>
      <c r="O18" s="277">
        <v>3.5655221142595335</v>
      </c>
      <c r="P18" s="278">
        <v>0</v>
      </c>
      <c r="Q18" s="279">
        <v>3</v>
      </c>
      <c r="R18" s="279">
        <v>60</v>
      </c>
    </row>
    <row r="19" spans="1:18" ht="16.5">
      <c r="A19" s="271" t="s">
        <v>119</v>
      </c>
      <c r="B19" s="272" t="s">
        <v>265</v>
      </c>
      <c r="C19" s="262" t="s">
        <v>67</v>
      </c>
      <c r="D19" s="263">
        <v>0.82344827586206892</v>
      </c>
      <c r="E19" s="273">
        <v>6517</v>
      </c>
      <c r="F19" s="264" t="s">
        <v>125</v>
      </c>
      <c r="G19" s="274" t="s">
        <v>250</v>
      </c>
      <c r="H19" s="275">
        <v>1</v>
      </c>
      <c r="I19" s="265">
        <v>2017.68</v>
      </c>
      <c r="J19" s="266">
        <v>3.5973583447540133E-2</v>
      </c>
      <c r="K19" s="266">
        <v>0.35923665180231279</v>
      </c>
      <c r="L19" s="266">
        <v>9.7636889893342849E-2</v>
      </c>
      <c r="M19" s="276">
        <v>12.446999999999999</v>
      </c>
      <c r="N19" s="277">
        <v>4.9561873042306012E-2</v>
      </c>
      <c r="O19" s="277">
        <v>7.6820903215574319</v>
      </c>
      <c r="P19" s="278">
        <v>17</v>
      </c>
      <c r="Q19" s="279">
        <v>1</v>
      </c>
      <c r="R19" s="279">
        <v>155</v>
      </c>
    </row>
    <row r="20" spans="1:18" ht="16.5">
      <c r="A20" s="271" t="s">
        <v>119</v>
      </c>
      <c r="B20" s="272" t="s">
        <v>267</v>
      </c>
      <c r="C20" s="262" t="s">
        <v>70</v>
      </c>
      <c r="D20" s="263">
        <v>0.66801491754095366</v>
      </c>
      <c r="E20" s="273">
        <v>2003</v>
      </c>
      <c r="F20" s="264" t="s">
        <v>121</v>
      </c>
      <c r="G20" s="274" t="s">
        <v>209</v>
      </c>
      <c r="H20" s="275">
        <v>2</v>
      </c>
      <c r="I20" s="265">
        <v>2045.1769999999999</v>
      </c>
      <c r="J20" s="266">
        <v>1.4901180423282503E-2</v>
      </c>
      <c r="K20" s="266">
        <v>0.3827323591870429</v>
      </c>
      <c r="L20" s="266">
        <v>0.20096060145405509</v>
      </c>
      <c r="M20" s="276">
        <v>22.725999999999999</v>
      </c>
      <c r="N20" s="277">
        <v>9.7791046936279852E-2</v>
      </c>
      <c r="O20" s="277">
        <v>6.8942688090077295</v>
      </c>
      <c r="P20" s="278">
        <v>51</v>
      </c>
      <c r="Q20" s="279">
        <v>2</v>
      </c>
      <c r="R20" s="279">
        <v>141</v>
      </c>
    </row>
    <row r="21" spans="1:18" ht="16.5">
      <c r="A21" s="271" t="s">
        <v>119</v>
      </c>
      <c r="B21" s="272" t="s">
        <v>269</v>
      </c>
      <c r="C21" s="262" t="s">
        <v>67</v>
      </c>
      <c r="D21" s="263">
        <v>0.81405405405405407</v>
      </c>
      <c r="E21" s="273">
        <v>1182</v>
      </c>
      <c r="F21" s="264" t="s">
        <v>120</v>
      </c>
      <c r="G21" s="274" t="s">
        <v>207</v>
      </c>
      <c r="H21" s="275">
        <v>1</v>
      </c>
      <c r="I21" s="265">
        <v>1218.98</v>
      </c>
      <c r="J21" s="266">
        <v>2.230091047496215E-2</v>
      </c>
      <c r="K21" s="266">
        <v>0.38151364802821386</v>
      </c>
      <c r="L21" s="266">
        <v>0.23134095719371933</v>
      </c>
      <c r="M21" s="276">
        <v>16.471</v>
      </c>
      <c r="N21" s="277">
        <v>0</v>
      </c>
      <c r="O21" s="277">
        <v>5.9065776304779405</v>
      </c>
      <c r="P21" s="278">
        <v>33</v>
      </c>
      <c r="Q21" s="279">
        <v>0</v>
      </c>
      <c r="R21" s="279">
        <v>72</v>
      </c>
    </row>
    <row r="22" spans="1:18" ht="16.5">
      <c r="A22" s="271" t="s">
        <v>119</v>
      </c>
      <c r="B22" s="272" t="s">
        <v>273</v>
      </c>
      <c r="C22" s="262" t="s">
        <v>67</v>
      </c>
      <c r="D22" s="263">
        <v>0.82120485522564279</v>
      </c>
      <c r="E22" s="273">
        <v>1078</v>
      </c>
      <c r="F22" s="264" t="s">
        <v>124</v>
      </c>
      <c r="G22" s="274" t="s">
        <v>247</v>
      </c>
      <c r="H22" s="275">
        <v>10</v>
      </c>
      <c r="I22" s="265">
        <v>1837.3880000000001</v>
      </c>
      <c r="J22" s="266">
        <v>1.3255254621632479E-2</v>
      </c>
      <c r="K22" s="266">
        <v>0.35371639206419109</v>
      </c>
      <c r="L22" s="266">
        <v>0.15892125125449824</v>
      </c>
      <c r="M22" s="276">
        <v>9.0239999999999991</v>
      </c>
      <c r="N22" s="277">
        <v>0.10885017209212207</v>
      </c>
      <c r="O22" s="277">
        <v>1.687177667427892</v>
      </c>
      <c r="P22" s="278">
        <v>3</v>
      </c>
      <c r="Q22" s="279">
        <v>2</v>
      </c>
      <c r="R22" s="279">
        <v>31</v>
      </c>
    </row>
    <row r="23" spans="1:18" ht="16.5">
      <c r="A23" s="271" t="s">
        <v>119</v>
      </c>
      <c r="B23" s="272" t="s">
        <v>275</v>
      </c>
      <c r="C23" s="262" t="s">
        <v>67</v>
      </c>
      <c r="D23" s="263">
        <v>0.84764923604270281</v>
      </c>
      <c r="E23" s="273">
        <v>4215</v>
      </c>
      <c r="F23" s="264" t="s">
        <v>124</v>
      </c>
      <c r="G23" s="274" t="s">
        <v>247</v>
      </c>
      <c r="H23" s="275">
        <v>3</v>
      </c>
      <c r="I23" s="265">
        <v>1872.9449999999999</v>
      </c>
      <c r="J23" s="266">
        <v>2.5589243963741733E-2</v>
      </c>
      <c r="K23" s="266">
        <v>0.3712429138271644</v>
      </c>
      <c r="L23" s="266">
        <v>0.13988664910074775</v>
      </c>
      <c r="M23" s="276">
        <v>7.1130000000000004</v>
      </c>
      <c r="N23" s="277">
        <v>0.21356740320724849</v>
      </c>
      <c r="O23" s="277">
        <v>1.9221066288652364</v>
      </c>
      <c r="P23" s="278">
        <v>1</v>
      </c>
      <c r="Q23" s="279">
        <v>4</v>
      </c>
      <c r="R23" s="279">
        <v>36</v>
      </c>
    </row>
    <row r="24" spans="1:18" ht="16.5">
      <c r="A24" s="271" t="s">
        <v>119</v>
      </c>
      <c r="B24" s="272" t="s">
        <v>279</v>
      </c>
      <c r="C24" s="262" t="s">
        <v>70</v>
      </c>
      <c r="D24" s="263">
        <v>0.77423076923076917</v>
      </c>
      <c r="E24" s="273">
        <v>3107</v>
      </c>
      <c r="F24" s="264" t="s">
        <v>121</v>
      </c>
      <c r="G24" s="274" t="s">
        <v>217</v>
      </c>
      <c r="H24" s="275">
        <v>1</v>
      </c>
      <c r="I24" s="265">
        <v>2041.0250000000001</v>
      </c>
      <c r="J24" s="266">
        <v>2.2243841176463639E-2</v>
      </c>
      <c r="K24" s="266">
        <v>0.34741331060678565</v>
      </c>
      <c r="L24" s="266">
        <v>0.24693475092171824</v>
      </c>
      <c r="M24" s="276">
        <v>12.308</v>
      </c>
      <c r="N24" s="277">
        <v>0</v>
      </c>
      <c r="O24" s="277">
        <v>1.4698497078673705</v>
      </c>
      <c r="P24" s="278">
        <v>11</v>
      </c>
      <c r="Q24" s="279">
        <v>0</v>
      </c>
      <c r="R24" s="279">
        <v>30</v>
      </c>
    </row>
    <row r="25" spans="1:18" ht="16.5">
      <c r="A25" s="271" t="s">
        <v>119</v>
      </c>
      <c r="B25" s="272" t="s">
        <v>451</v>
      </c>
      <c r="C25" s="262" t="s">
        <v>70</v>
      </c>
      <c r="D25" s="263">
        <v>0.76139410123756868</v>
      </c>
      <c r="E25" s="273">
        <v>3744</v>
      </c>
      <c r="F25" s="264" t="s">
        <v>121</v>
      </c>
      <c r="G25" s="274" t="s">
        <v>209</v>
      </c>
      <c r="H25" s="275">
        <v>10</v>
      </c>
      <c r="I25" s="265">
        <v>1855.7330000000002</v>
      </c>
      <c r="J25" s="266">
        <v>2.1987014158281821E-2</v>
      </c>
      <c r="K25" s="266">
        <v>0.35758285650180172</v>
      </c>
      <c r="L25" s="266">
        <v>7.274753426274147E-2</v>
      </c>
      <c r="M25" s="276">
        <v>14.202999999999999</v>
      </c>
      <c r="N25" s="277">
        <v>0.16166118725053658</v>
      </c>
      <c r="O25" s="277">
        <v>2.4249178087580483</v>
      </c>
      <c r="P25" s="278">
        <v>24</v>
      </c>
      <c r="Q25" s="279">
        <v>3</v>
      </c>
      <c r="R25" s="279">
        <v>45</v>
      </c>
    </row>
    <row r="26" spans="1:18" ht="16.5">
      <c r="A26" s="271" t="s">
        <v>119</v>
      </c>
      <c r="B26" s="272" t="s">
        <v>453</v>
      </c>
      <c r="C26" s="262" t="s">
        <v>70</v>
      </c>
      <c r="D26" s="263">
        <v>0.72483735959276729</v>
      </c>
      <c r="E26" s="273">
        <v>9631</v>
      </c>
      <c r="F26" s="264" t="s">
        <v>121</v>
      </c>
      <c r="G26" s="274" t="s">
        <v>218</v>
      </c>
      <c r="H26" s="275">
        <v>13</v>
      </c>
      <c r="I26" s="265">
        <v>4496.4660000000003</v>
      </c>
      <c r="J26" s="266">
        <v>3.3604461169500645E-2</v>
      </c>
      <c r="K26" s="266">
        <v>0.35753684742629721</v>
      </c>
      <c r="L26" s="266">
        <v>0.16546327716032991</v>
      </c>
      <c r="M26" s="276">
        <v>13.141</v>
      </c>
      <c r="N26" s="277">
        <v>6.671906337110077E-2</v>
      </c>
      <c r="O26" s="277">
        <v>8.495560735920165</v>
      </c>
      <c r="P26" s="278">
        <v>73</v>
      </c>
      <c r="Q26" s="279">
        <v>3</v>
      </c>
      <c r="R26" s="279">
        <v>382</v>
      </c>
    </row>
    <row r="27" spans="1:18" ht="16.5">
      <c r="A27" s="271" t="s">
        <v>119</v>
      </c>
      <c r="B27" s="272" t="s">
        <v>283</v>
      </c>
      <c r="C27" s="262" t="s">
        <v>70</v>
      </c>
      <c r="D27" s="263">
        <v>0.77964285714285708</v>
      </c>
      <c r="E27" s="273">
        <v>7123</v>
      </c>
      <c r="F27" s="264" t="s">
        <v>121</v>
      </c>
      <c r="G27" s="274" t="s">
        <v>225</v>
      </c>
      <c r="H27" s="275">
        <v>1</v>
      </c>
      <c r="I27" s="265">
        <v>1926.654</v>
      </c>
      <c r="J27" s="266">
        <v>1.4686947887010995E-2</v>
      </c>
      <c r="K27" s="266">
        <v>0.34058470409024244</v>
      </c>
      <c r="L27" s="266">
        <v>0.26418858809106355</v>
      </c>
      <c r="M27" s="276">
        <v>9.173</v>
      </c>
      <c r="N27" s="277">
        <v>0.10380691084128235</v>
      </c>
      <c r="O27" s="277">
        <v>0.88235874215089993</v>
      </c>
      <c r="P27" s="278">
        <v>6</v>
      </c>
      <c r="Q27" s="279">
        <v>2</v>
      </c>
      <c r="R27" s="279">
        <v>17</v>
      </c>
    </row>
    <row r="28" spans="1:18" ht="16.5">
      <c r="A28" s="271" t="s">
        <v>119</v>
      </c>
      <c r="B28" s="272" t="s">
        <v>297</v>
      </c>
      <c r="C28" s="262" t="s">
        <v>70</v>
      </c>
      <c r="D28" s="263">
        <v>0.79314285714285704</v>
      </c>
      <c r="E28" s="273">
        <v>4780</v>
      </c>
      <c r="F28" s="264" t="s">
        <v>120</v>
      </c>
      <c r="G28" s="274" t="s">
        <v>202</v>
      </c>
      <c r="H28" s="275">
        <v>1</v>
      </c>
      <c r="I28" s="265">
        <v>2200.9879999999998</v>
      </c>
      <c r="J28" s="266">
        <v>3.9769227894277372E-2</v>
      </c>
      <c r="K28" s="266">
        <v>0.36303124531340647</v>
      </c>
      <c r="L28" s="266">
        <v>0.26170065443337265</v>
      </c>
      <c r="M28" s="276">
        <v>18.988</v>
      </c>
      <c r="N28" s="277">
        <v>0</v>
      </c>
      <c r="O28" s="277">
        <v>2.5443119181022342</v>
      </c>
      <c r="P28" s="278">
        <v>52</v>
      </c>
      <c r="Q28" s="279">
        <v>0</v>
      </c>
      <c r="R28" s="279">
        <v>56</v>
      </c>
    </row>
    <row r="29" spans="1:18" ht="16.5">
      <c r="A29" s="271" t="s">
        <v>119</v>
      </c>
      <c r="B29" s="272" t="s">
        <v>301</v>
      </c>
      <c r="C29" s="262" t="s">
        <v>70</v>
      </c>
      <c r="D29" s="263">
        <v>0.76346153846153852</v>
      </c>
      <c r="E29" s="273">
        <v>8523</v>
      </c>
      <c r="F29" s="264" t="s">
        <v>121</v>
      </c>
      <c r="G29" s="274" t="s">
        <v>223</v>
      </c>
      <c r="H29" s="275">
        <v>1</v>
      </c>
      <c r="I29" s="265">
        <v>1636.0409999999999</v>
      </c>
      <c r="J29" s="266">
        <v>3.4731913667002977E-2</v>
      </c>
      <c r="K29" s="266">
        <v>0.36453269489248208</v>
      </c>
      <c r="L29" s="266">
        <v>0.24082526049163805</v>
      </c>
      <c r="M29" s="276">
        <v>12.101000000000001</v>
      </c>
      <c r="N29" s="277">
        <v>0.18336948768398836</v>
      </c>
      <c r="O29" s="277">
        <v>3.8507592413637557</v>
      </c>
      <c r="P29" s="278">
        <v>14</v>
      </c>
      <c r="Q29" s="279">
        <v>3</v>
      </c>
      <c r="R29" s="279">
        <v>63</v>
      </c>
    </row>
    <row r="30" spans="1:18" ht="16.5">
      <c r="A30" s="271" t="s">
        <v>119</v>
      </c>
      <c r="B30" s="272" t="s">
        <v>307</v>
      </c>
      <c r="C30" s="262" t="s">
        <v>67</v>
      </c>
      <c r="D30" s="263">
        <v>0.80228571428571427</v>
      </c>
      <c r="E30" s="273">
        <v>4540</v>
      </c>
      <c r="F30" s="264" t="s">
        <v>120</v>
      </c>
      <c r="G30" s="274" t="s">
        <v>205</v>
      </c>
      <c r="H30" s="275">
        <v>1</v>
      </c>
      <c r="I30" s="265">
        <v>2342.6930000000002</v>
      </c>
      <c r="J30" s="266">
        <v>1.035450564314332E-2</v>
      </c>
      <c r="K30" s="266">
        <v>0.3412399377237042</v>
      </c>
      <c r="L30" s="266">
        <v>0.14769327436416124</v>
      </c>
      <c r="M30" s="276">
        <v>20.128</v>
      </c>
      <c r="N30" s="277">
        <v>0</v>
      </c>
      <c r="O30" s="277">
        <v>10.415363856894608</v>
      </c>
      <c r="P30" s="278">
        <v>61</v>
      </c>
      <c r="Q30" s="279">
        <v>0</v>
      </c>
      <c r="R30" s="279">
        <v>244</v>
      </c>
    </row>
    <row r="31" spans="1:18" ht="16.5">
      <c r="A31" s="271" t="s">
        <v>119</v>
      </c>
      <c r="B31" s="272" t="s">
        <v>425</v>
      </c>
      <c r="C31" s="262" t="s">
        <v>70</v>
      </c>
      <c r="D31" s="263">
        <v>0.74995708387182958</v>
      </c>
      <c r="E31" s="273">
        <v>3648</v>
      </c>
      <c r="F31" s="264" t="s">
        <v>120</v>
      </c>
      <c r="G31" s="274" t="s">
        <v>205</v>
      </c>
      <c r="H31" s="275">
        <v>4</v>
      </c>
      <c r="I31" s="265">
        <v>1323.0319999999999</v>
      </c>
      <c r="J31" s="266">
        <v>1.1289659323255059E-2</v>
      </c>
      <c r="K31" s="266">
        <v>0.3835283789921064</v>
      </c>
      <c r="L31" s="266">
        <v>0.17988982881744359</v>
      </c>
      <c r="M31" s="276">
        <v>19.969000000000001</v>
      </c>
      <c r="N31" s="277">
        <v>0</v>
      </c>
      <c r="O31" s="277">
        <v>19.878581923944395</v>
      </c>
      <c r="P31" s="278">
        <v>28</v>
      </c>
      <c r="Q31" s="279">
        <v>0</v>
      </c>
      <c r="R31" s="279">
        <v>263</v>
      </c>
    </row>
    <row r="32" spans="1:18" ht="16.5">
      <c r="A32" s="271" t="s">
        <v>119</v>
      </c>
      <c r="B32" s="272" t="s">
        <v>311</v>
      </c>
      <c r="C32" s="262" t="s">
        <v>70</v>
      </c>
      <c r="D32" s="263">
        <v>0.77387096774193542</v>
      </c>
      <c r="E32" s="273">
        <v>2779</v>
      </c>
      <c r="F32" s="264" t="s">
        <v>120</v>
      </c>
      <c r="G32" s="274" t="s">
        <v>204</v>
      </c>
      <c r="H32" s="275">
        <v>1</v>
      </c>
      <c r="I32" s="265">
        <v>1675.5429999999999</v>
      </c>
      <c r="J32" s="266">
        <v>1.4534392850755322E-2</v>
      </c>
      <c r="K32" s="266">
        <v>0.36789004759035726</v>
      </c>
      <c r="L32" s="266">
        <v>0.22268443441679006</v>
      </c>
      <c r="M32" s="276">
        <v>12.904</v>
      </c>
      <c r="N32" s="277">
        <v>5.9682144833048158E-2</v>
      </c>
      <c r="O32" s="277">
        <v>5.7891680488056707</v>
      </c>
      <c r="P32" s="278">
        <v>17</v>
      </c>
      <c r="Q32" s="279">
        <v>1</v>
      </c>
      <c r="R32" s="279">
        <v>99</v>
      </c>
    </row>
    <row r="33" spans="1:18" ht="16.5">
      <c r="A33" s="271" t="s">
        <v>119</v>
      </c>
      <c r="B33" s="272" t="s">
        <v>313</v>
      </c>
      <c r="C33" s="262" t="s">
        <v>67</v>
      </c>
      <c r="D33" s="263">
        <v>0.8397799295384506</v>
      </c>
      <c r="E33" s="273">
        <v>1869</v>
      </c>
      <c r="F33" s="264" t="s">
        <v>121</v>
      </c>
      <c r="G33" s="274" t="s">
        <v>220</v>
      </c>
      <c r="H33" s="275">
        <v>8</v>
      </c>
      <c r="I33" s="265">
        <v>1684.337</v>
      </c>
      <c r="J33" s="266">
        <v>2.1239430856726457E-2</v>
      </c>
      <c r="K33" s="266">
        <v>0.34173534176661846</v>
      </c>
      <c r="L33" s="266">
        <v>0.13595854036335958</v>
      </c>
      <c r="M33" s="276">
        <v>10.361000000000001</v>
      </c>
      <c r="N33" s="277">
        <v>5.9370541643388466E-2</v>
      </c>
      <c r="O33" s="277">
        <v>5.9370541643388464</v>
      </c>
      <c r="P33" s="278">
        <v>14</v>
      </c>
      <c r="Q33" s="279">
        <v>1</v>
      </c>
      <c r="R33" s="279">
        <v>100</v>
      </c>
    </row>
    <row r="34" spans="1:18" ht="16.5">
      <c r="A34" s="271" t="s">
        <v>119</v>
      </c>
      <c r="B34" s="272" t="s">
        <v>315</v>
      </c>
      <c r="C34" s="262" t="s">
        <v>70</v>
      </c>
      <c r="D34" s="263">
        <v>0.7356756756756756</v>
      </c>
      <c r="E34" s="273">
        <v>8167</v>
      </c>
      <c r="F34" s="264" t="s">
        <v>120</v>
      </c>
      <c r="G34" s="274" t="s">
        <v>207</v>
      </c>
      <c r="H34" s="275">
        <v>1</v>
      </c>
      <c r="I34" s="265">
        <v>1232.7</v>
      </c>
      <c r="J34" s="266">
        <v>7.4717168053582981E-3</v>
      </c>
      <c r="K34" s="266">
        <v>0.34926136836867089</v>
      </c>
      <c r="L34" s="266">
        <v>0.19063843595359778</v>
      </c>
      <c r="M34" s="276">
        <v>20.489000000000001</v>
      </c>
      <c r="N34" s="277">
        <v>3.6505232416646383</v>
      </c>
      <c r="O34" s="277">
        <v>3.4882777642573211</v>
      </c>
      <c r="P34" s="278">
        <v>23</v>
      </c>
      <c r="Q34" s="279">
        <v>45</v>
      </c>
      <c r="R34" s="279">
        <v>43</v>
      </c>
    </row>
    <row r="35" spans="1:18" ht="16.5">
      <c r="A35" s="271" t="s">
        <v>119</v>
      </c>
      <c r="B35" s="272" t="s">
        <v>317</v>
      </c>
      <c r="C35" s="262" t="s">
        <v>67</v>
      </c>
      <c r="D35" s="263">
        <v>0.82129032258064505</v>
      </c>
      <c r="E35" s="273">
        <v>2368</v>
      </c>
      <c r="F35" s="264" t="s">
        <v>125</v>
      </c>
      <c r="G35" s="274" t="s">
        <v>249</v>
      </c>
      <c r="H35" s="275">
        <v>1</v>
      </c>
      <c r="I35" s="265">
        <v>1886.875</v>
      </c>
      <c r="J35" s="266">
        <v>9.9427589294684895E-3</v>
      </c>
      <c r="K35" s="266">
        <v>0.35246047252512502</v>
      </c>
      <c r="L35" s="266">
        <v>0.21713146261116842</v>
      </c>
      <c r="M35" s="276">
        <v>10.217000000000001</v>
      </c>
      <c r="N35" s="277">
        <v>0.10599536270288175</v>
      </c>
      <c r="O35" s="277">
        <v>8.7976151043391848</v>
      </c>
      <c r="P35" s="278">
        <v>4</v>
      </c>
      <c r="Q35" s="279">
        <v>2</v>
      </c>
      <c r="R35" s="279">
        <v>172</v>
      </c>
    </row>
    <row r="36" spans="1:18" ht="16.5">
      <c r="A36" s="271" t="s">
        <v>119</v>
      </c>
      <c r="B36" s="272" t="s">
        <v>323</v>
      </c>
      <c r="C36" s="262" t="s">
        <v>67</v>
      </c>
      <c r="D36" s="263">
        <v>0.80032258064516126</v>
      </c>
      <c r="E36" s="273">
        <v>2548</v>
      </c>
      <c r="F36" s="264" t="s">
        <v>120</v>
      </c>
      <c r="G36" s="274" t="s">
        <v>199</v>
      </c>
      <c r="H36" s="275">
        <v>1</v>
      </c>
      <c r="I36" s="265">
        <v>1102.059</v>
      </c>
      <c r="J36" s="266">
        <v>1.7195824685894676E-2</v>
      </c>
      <c r="K36" s="266">
        <v>0.36949583991604396</v>
      </c>
      <c r="L36" s="266">
        <v>0.20779286771397903</v>
      </c>
      <c r="M36" s="276">
        <v>13.755000000000001</v>
      </c>
      <c r="N36" s="277">
        <v>0</v>
      </c>
      <c r="O36" s="277">
        <v>41.74005202988225</v>
      </c>
      <c r="P36" s="278">
        <v>5</v>
      </c>
      <c r="Q36" s="279">
        <v>0</v>
      </c>
      <c r="R36" s="279">
        <v>460</v>
      </c>
    </row>
    <row r="37" spans="1:18" ht="16.5">
      <c r="A37" s="271" t="s">
        <v>119</v>
      </c>
      <c r="B37" s="272" t="s">
        <v>435</v>
      </c>
      <c r="C37" s="262" t="s">
        <v>67</v>
      </c>
      <c r="D37" s="263">
        <v>0.84677419354838712</v>
      </c>
      <c r="E37" s="273">
        <v>3077</v>
      </c>
      <c r="F37" s="264" t="s">
        <v>120</v>
      </c>
      <c r="G37" s="274" t="s">
        <v>199</v>
      </c>
      <c r="H37" s="275">
        <v>1</v>
      </c>
      <c r="I37" s="265">
        <v>1379.0550000000001</v>
      </c>
      <c r="J37" s="266">
        <v>1.2805186733376344E-2</v>
      </c>
      <c r="K37" s="266">
        <v>0.33762471929017651</v>
      </c>
      <c r="L37" s="266">
        <v>0.14212631113334856</v>
      </c>
      <c r="M37" s="276">
        <v>10.85</v>
      </c>
      <c r="N37" s="277">
        <v>0</v>
      </c>
      <c r="O37" s="277">
        <v>5.6560470757148913</v>
      </c>
      <c r="P37" s="278">
        <v>19</v>
      </c>
      <c r="Q37" s="279">
        <v>0</v>
      </c>
      <c r="R37" s="279">
        <v>78</v>
      </c>
    </row>
    <row r="38" spans="1:18" ht="16.5">
      <c r="A38" s="271" t="s">
        <v>119</v>
      </c>
      <c r="B38" s="272" t="s">
        <v>455</v>
      </c>
      <c r="C38" s="262" t="s">
        <v>70</v>
      </c>
      <c r="D38" s="263">
        <v>0.76423367306046364</v>
      </c>
      <c r="E38" s="273">
        <v>2240</v>
      </c>
      <c r="F38" s="264" t="s">
        <v>125</v>
      </c>
      <c r="G38" s="274" t="s">
        <v>250</v>
      </c>
      <c r="H38" s="275">
        <v>9</v>
      </c>
      <c r="I38" s="265">
        <v>1661.8580000000002</v>
      </c>
      <c r="J38" s="266">
        <v>2.3189087961194177E-2</v>
      </c>
      <c r="K38" s="266">
        <v>0.36758381975257987</v>
      </c>
      <c r="L38" s="266">
        <v>0.12937326775211841</v>
      </c>
      <c r="M38" s="276">
        <v>13.442</v>
      </c>
      <c r="N38" s="277">
        <v>0</v>
      </c>
      <c r="O38" s="277">
        <v>3.4298959357538368</v>
      </c>
      <c r="P38" s="278">
        <v>12</v>
      </c>
      <c r="Q38" s="279">
        <v>0</v>
      </c>
      <c r="R38" s="279">
        <v>57</v>
      </c>
    </row>
    <row r="39" spans="1:18" ht="16.5">
      <c r="A39" s="271" t="s">
        <v>119</v>
      </c>
      <c r="B39" s="272" t="s">
        <v>335</v>
      </c>
      <c r="C39" s="262" t="s">
        <v>67</v>
      </c>
      <c r="D39" s="263">
        <v>0.80776747432264973</v>
      </c>
      <c r="E39" s="273">
        <v>1590</v>
      </c>
      <c r="F39" s="264" t="s">
        <v>121</v>
      </c>
      <c r="G39" s="274" t="s">
        <v>222</v>
      </c>
      <c r="H39" s="275">
        <v>2</v>
      </c>
      <c r="I39" s="265">
        <v>1822.9549999999999</v>
      </c>
      <c r="J39" s="266">
        <v>2.801246829740741E-2</v>
      </c>
      <c r="K39" s="266">
        <v>0.30794989005504492</v>
      </c>
      <c r="L39" s="266">
        <v>0.20845275939340246</v>
      </c>
      <c r="M39" s="276">
        <v>9.157</v>
      </c>
      <c r="N39" s="277">
        <v>0</v>
      </c>
      <c r="O39" s="277">
        <v>1.7553916580497051</v>
      </c>
      <c r="P39" s="278">
        <v>5</v>
      </c>
      <c r="Q39" s="279">
        <v>0</v>
      </c>
      <c r="R39" s="279">
        <v>32</v>
      </c>
    </row>
    <row r="40" spans="1:18" ht="16.5">
      <c r="A40" s="271" t="s">
        <v>119</v>
      </c>
      <c r="B40" s="272" t="s">
        <v>339</v>
      </c>
      <c r="C40" s="262" t="s">
        <v>70</v>
      </c>
      <c r="D40" s="263">
        <v>0.78928571428571437</v>
      </c>
      <c r="E40" s="273">
        <v>332</v>
      </c>
      <c r="F40" s="264" t="s">
        <v>121</v>
      </c>
      <c r="G40" s="274" t="s">
        <v>221</v>
      </c>
      <c r="H40" s="275">
        <v>1</v>
      </c>
      <c r="I40" s="265">
        <v>1260.153</v>
      </c>
      <c r="J40" s="266">
        <v>2.2599888778693674E-2</v>
      </c>
      <c r="K40" s="266">
        <v>0.3863820918140814</v>
      </c>
      <c r="L40" s="266">
        <v>0.22775012240577136</v>
      </c>
      <c r="M40" s="276">
        <v>12.358000000000001</v>
      </c>
      <c r="N40" s="277">
        <v>0</v>
      </c>
      <c r="O40" s="277">
        <v>3.1742177338783466</v>
      </c>
      <c r="P40" s="278">
        <v>21</v>
      </c>
      <c r="Q40" s="279">
        <v>0</v>
      </c>
      <c r="R40" s="279">
        <v>40</v>
      </c>
    </row>
    <row r="41" spans="1:18" ht="16.5">
      <c r="A41" s="271" t="s">
        <v>119</v>
      </c>
      <c r="B41" s="272" t="s">
        <v>341</v>
      </c>
      <c r="C41" s="262" t="s">
        <v>67</v>
      </c>
      <c r="D41" s="263">
        <v>0.84538461538461529</v>
      </c>
      <c r="E41" s="273">
        <v>8421</v>
      </c>
      <c r="F41" s="264" t="s">
        <v>121</v>
      </c>
      <c r="G41" s="274" t="s">
        <v>226</v>
      </c>
      <c r="H41" s="275">
        <v>1</v>
      </c>
      <c r="I41" s="265">
        <v>1665.9739999999999</v>
      </c>
      <c r="J41" s="266">
        <v>4.9467807126155984E-2</v>
      </c>
      <c r="K41" s="266">
        <v>0.33385257482860264</v>
      </c>
      <c r="L41" s="266">
        <v>7.2029935641252513E-2</v>
      </c>
      <c r="M41" s="276">
        <v>9.2050000000000001</v>
      </c>
      <c r="N41" s="277">
        <v>0</v>
      </c>
      <c r="O41" s="277">
        <v>1.8607733373990232</v>
      </c>
      <c r="P41" s="278">
        <v>9</v>
      </c>
      <c r="Q41" s="279">
        <v>0</v>
      </c>
      <c r="R41" s="279">
        <v>31</v>
      </c>
    </row>
    <row r="42" spans="1:18" ht="16.5">
      <c r="A42" s="271" t="s">
        <v>119</v>
      </c>
      <c r="B42" s="272" t="s">
        <v>345</v>
      </c>
      <c r="C42" s="262" t="s">
        <v>70</v>
      </c>
      <c r="D42" s="263">
        <v>0.76064516129032256</v>
      </c>
      <c r="E42" s="273">
        <v>3302</v>
      </c>
      <c r="F42" s="264" t="s">
        <v>120</v>
      </c>
      <c r="G42" s="274" t="s">
        <v>208</v>
      </c>
      <c r="H42" s="275">
        <v>1</v>
      </c>
      <c r="I42" s="265">
        <v>1460.479</v>
      </c>
      <c r="J42" s="266">
        <v>1.025627914686167E-2</v>
      </c>
      <c r="K42" s="266">
        <v>0.35179198410195067</v>
      </c>
      <c r="L42" s="266">
        <v>0.18919415901204803</v>
      </c>
      <c r="M42" s="276">
        <v>10.595000000000001</v>
      </c>
      <c r="N42" s="277">
        <v>0</v>
      </c>
      <c r="O42" s="277">
        <v>11.297663300875945</v>
      </c>
      <c r="P42" s="278">
        <v>23</v>
      </c>
      <c r="Q42" s="279">
        <v>0</v>
      </c>
      <c r="R42" s="279">
        <v>170</v>
      </c>
    </row>
    <row r="43" spans="1:18" ht="16.5">
      <c r="A43" s="271" t="s">
        <v>119</v>
      </c>
      <c r="B43" s="272" t="s">
        <v>357</v>
      </c>
      <c r="C43" s="262" t="s">
        <v>67</v>
      </c>
      <c r="D43" s="263">
        <v>0.82814424761660743</v>
      </c>
      <c r="E43" s="273">
        <v>8282</v>
      </c>
      <c r="F43" s="264" t="s">
        <v>125</v>
      </c>
      <c r="G43" s="274" t="s">
        <v>249</v>
      </c>
      <c r="H43" s="275">
        <v>2</v>
      </c>
      <c r="I43" s="265">
        <v>2133.8249999999998</v>
      </c>
      <c r="J43" s="266">
        <v>1.2450240707504844E-2</v>
      </c>
      <c r="K43" s="266">
        <v>0.37683562087841566</v>
      </c>
      <c r="L43" s="266">
        <v>0.16496198141834501</v>
      </c>
      <c r="M43" s="276">
        <v>10.737</v>
      </c>
      <c r="N43" s="277">
        <v>4.6864199266575285E-2</v>
      </c>
      <c r="O43" s="277">
        <v>2.1557531662624632</v>
      </c>
      <c r="P43" s="278">
        <v>16</v>
      </c>
      <c r="Q43" s="279">
        <v>1</v>
      </c>
      <c r="R43" s="279">
        <v>46</v>
      </c>
    </row>
    <row r="44" spans="1:18" ht="16.5">
      <c r="A44" s="271" t="s">
        <v>119</v>
      </c>
      <c r="B44" s="272" t="s">
        <v>363</v>
      </c>
      <c r="C44" s="262" t="s">
        <v>70</v>
      </c>
      <c r="D44" s="263">
        <v>0.79526315789473678</v>
      </c>
      <c r="E44" s="273">
        <v>5901</v>
      </c>
      <c r="F44" s="264" t="s">
        <v>121</v>
      </c>
      <c r="G44" s="274" t="s">
        <v>219</v>
      </c>
      <c r="H44" s="275">
        <v>1</v>
      </c>
      <c r="I44" s="265">
        <v>1968.528</v>
      </c>
      <c r="J44" s="266">
        <v>3.4948392409433406E-2</v>
      </c>
      <c r="K44" s="266">
        <v>0.37869158408378117</v>
      </c>
      <c r="L44" s="266">
        <v>0.29768436110636981</v>
      </c>
      <c r="M44" s="276">
        <v>19.88</v>
      </c>
      <c r="N44" s="277">
        <v>0.15239813708517227</v>
      </c>
      <c r="O44" s="277">
        <v>0.40639503222712603</v>
      </c>
      <c r="P44" s="278">
        <v>9</v>
      </c>
      <c r="Q44" s="279">
        <v>3</v>
      </c>
      <c r="R44" s="279">
        <v>8</v>
      </c>
    </row>
    <row r="45" spans="1:18" ht="16.5">
      <c r="A45" s="271" t="s">
        <v>119</v>
      </c>
      <c r="B45" s="272" t="s">
        <v>365</v>
      </c>
      <c r="C45" s="262" t="s">
        <v>67</v>
      </c>
      <c r="D45" s="263">
        <v>0.82361467449251047</v>
      </c>
      <c r="E45" s="273">
        <v>590</v>
      </c>
      <c r="F45" s="264" t="s">
        <v>121</v>
      </c>
      <c r="G45" s="274" t="s">
        <v>222</v>
      </c>
      <c r="H45" s="275">
        <v>2</v>
      </c>
      <c r="I45" s="265">
        <v>1857.75</v>
      </c>
      <c r="J45" s="266">
        <v>1.3192424360951038E-2</v>
      </c>
      <c r="K45" s="266">
        <v>0.33462266693981096</v>
      </c>
      <c r="L45" s="266">
        <v>0.3030285089005878</v>
      </c>
      <c r="M45" s="276">
        <v>9.7100000000000009</v>
      </c>
      <c r="N45" s="277">
        <v>0</v>
      </c>
      <c r="O45" s="277">
        <v>2.0454851298613916</v>
      </c>
      <c r="P45" s="278">
        <v>14</v>
      </c>
      <c r="Q45" s="279">
        <v>0</v>
      </c>
      <c r="R45" s="279">
        <v>38</v>
      </c>
    </row>
    <row r="46" spans="1:18" ht="16.5">
      <c r="A46" s="271" t="s">
        <v>119</v>
      </c>
      <c r="B46" s="272" t="s">
        <v>369</v>
      </c>
      <c r="C46" s="262" t="s">
        <v>70</v>
      </c>
      <c r="D46" s="263">
        <v>0.75714285714285712</v>
      </c>
      <c r="E46" s="273">
        <v>9962</v>
      </c>
      <c r="F46" s="264" t="s">
        <v>120</v>
      </c>
      <c r="G46" s="274" t="s">
        <v>202</v>
      </c>
      <c r="H46" s="275">
        <v>1</v>
      </c>
      <c r="I46" s="265">
        <v>2396.625</v>
      </c>
      <c r="J46" s="266">
        <v>2.1394865018218957E-2</v>
      </c>
      <c r="K46" s="266">
        <v>0.389046543555497</v>
      </c>
      <c r="L46" s="266">
        <v>0.20278516664058832</v>
      </c>
      <c r="M46" s="276">
        <v>22.681999999999999</v>
      </c>
      <c r="N46" s="277">
        <v>0</v>
      </c>
      <c r="O46" s="277">
        <v>3.9221822354352476</v>
      </c>
      <c r="P46" s="278">
        <v>50</v>
      </c>
      <c r="Q46" s="279">
        <v>0</v>
      </c>
      <c r="R46" s="279">
        <v>94</v>
      </c>
    </row>
    <row r="47" spans="1:18" ht="16.5">
      <c r="A47" s="271" t="s">
        <v>119</v>
      </c>
      <c r="B47" s="272" t="s">
        <v>373</v>
      </c>
      <c r="C47" s="262" t="s">
        <v>70</v>
      </c>
      <c r="D47" s="263">
        <v>0.7804571802307031</v>
      </c>
      <c r="E47" s="273">
        <v>8131</v>
      </c>
      <c r="F47" s="264" t="s">
        <v>121</v>
      </c>
      <c r="G47" s="274" t="s">
        <v>209</v>
      </c>
      <c r="H47" s="275">
        <v>2</v>
      </c>
      <c r="I47" s="265">
        <v>1799.7840000000001</v>
      </c>
      <c r="J47" s="266">
        <v>3.3287264199468293E-2</v>
      </c>
      <c r="K47" s="266">
        <v>0.32897828765034898</v>
      </c>
      <c r="L47" s="266">
        <v>0.24669627021909293</v>
      </c>
      <c r="M47" s="276">
        <v>16.542000000000002</v>
      </c>
      <c r="N47" s="277">
        <v>5.5562223022318231E-2</v>
      </c>
      <c r="O47" s="277">
        <v>2.0558022518257744</v>
      </c>
      <c r="P47" s="278">
        <v>5</v>
      </c>
      <c r="Q47" s="279">
        <v>1</v>
      </c>
      <c r="R47" s="279">
        <v>37</v>
      </c>
    </row>
    <row r="48" spans="1:18" ht="16.5">
      <c r="A48" s="271" t="s">
        <v>119</v>
      </c>
      <c r="B48" s="272" t="s">
        <v>375</v>
      </c>
      <c r="C48" s="262" t="s">
        <v>67</v>
      </c>
      <c r="D48" s="263">
        <v>0.81709677419354831</v>
      </c>
      <c r="E48" s="273">
        <v>9145</v>
      </c>
      <c r="F48" s="264" t="s">
        <v>120</v>
      </c>
      <c r="G48" s="274" t="s">
        <v>208</v>
      </c>
      <c r="H48" s="275">
        <v>1</v>
      </c>
      <c r="I48" s="265">
        <v>1563.3209999999999</v>
      </c>
      <c r="J48" s="266">
        <v>4.1732806485776886E-3</v>
      </c>
      <c r="K48" s="266">
        <v>0.36143542835902659</v>
      </c>
      <c r="L48" s="266">
        <v>0.23347732167609853</v>
      </c>
      <c r="M48" s="276">
        <v>9.66</v>
      </c>
      <c r="N48" s="277">
        <v>0</v>
      </c>
      <c r="O48" s="277">
        <v>1.7270925165081261</v>
      </c>
      <c r="P48" s="278">
        <v>25</v>
      </c>
      <c r="Q48" s="279">
        <v>0</v>
      </c>
      <c r="R48" s="279">
        <v>27</v>
      </c>
    </row>
    <row r="49" spans="1:18" ht="16.5">
      <c r="A49" s="271" t="s">
        <v>119</v>
      </c>
      <c r="B49" s="272" t="s">
        <v>377</v>
      </c>
      <c r="C49" s="262" t="s">
        <v>67</v>
      </c>
      <c r="D49" s="263">
        <v>0.83864911211657645</v>
      </c>
      <c r="E49" s="273">
        <v>1714</v>
      </c>
      <c r="F49" s="264" t="s">
        <v>121</v>
      </c>
      <c r="G49" s="274" t="s">
        <v>214</v>
      </c>
      <c r="H49" s="275">
        <v>5</v>
      </c>
      <c r="I49" s="265">
        <v>2173.9969999999998</v>
      </c>
      <c r="J49" s="266">
        <v>1.7756114951269584E-2</v>
      </c>
      <c r="K49" s="266">
        <v>0.32697719668733033</v>
      </c>
      <c r="L49" s="266">
        <v>8.6476660271380332E-2</v>
      </c>
      <c r="M49" s="276">
        <v>9.7729999999999997</v>
      </c>
      <c r="N49" s="277">
        <v>0.13799467064581966</v>
      </c>
      <c r="O49" s="277">
        <v>2.3459094009789343</v>
      </c>
      <c r="P49" s="278">
        <v>30</v>
      </c>
      <c r="Q49" s="279">
        <v>3</v>
      </c>
      <c r="R49" s="279">
        <v>51</v>
      </c>
    </row>
    <row r="50" spans="1:18" ht="16.5">
      <c r="A50" s="271" t="s">
        <v>119</v>
      </c>
      <c r="B50" s="272" t="s">
        <v>381</v>
      </c>
      <c r="C50" s="262" t="s">
        <v>70</v>
      </c>
      <c r="D50" s="263">
        <v>0.79621060846517622</v>
      </c>
      <c r="E50" s="273">
        <v>8998</v>
      </c>
      <c r="F50" s="264" t="s">
        <v>121</v>
      </c>
      <c r="G50" s="274" t="s">
        <v>223</v>
      </c>
      <c r="H50" s="275">
        <v>8</v>
      </c>
      <c r="I50" s="265">
        <v>1803.931</v>
      </c>
      <c r="J50" s="266">
        <v>2.033566715660284E-2</v>
      </c>
      <c r="K50" s="266">
        <v>0.34961563928791251</v>
      </c>
      <c r="L50" s="266">
        <v>0.21231410735776479</v>
      </c>
      <c r="M50" s="276">
        <v>11.596</v>
      </c>
      <c r="N50" s="277">
        <v>5.5434492782706214E-2</v>
      </c>
      <c r="O50" s="277">
        <v>1.8847727546120112</v>
      </c>
      <c r="P50" s="278">
        <v>13</v>
      </c>
      <c r="Q50" s="279">
        <v>1</v>
      </c>
      <c r="R50" s="279">
        <v>34</v>
      </c>
    </row>
    <row r="51" spans="1:18" ht="16.5">
      <c r="A51" s="271" t="s">
        <v>119</v>
      </c>
      <c r="B51" s="272" t="s">
        <v>383</v>
      </c>
      <c r="C51" s="262" t="s">
        <v>67</v>
      </c>
      <c r="D51" s="263">
        <v>0.83902037867828072</v>
      </c>
      <c r="E51" s="273">
        <v>3847</v>
      </c>
      <c r="F51" s="264" t="s">
        <v>123</v>
      </c>
      <c r="G51" s="274" t="s">
        <v>239</v>
      </c>
      <c r="H51" s="275">
        <v>3</v>
      </c>
      <c r="I51" s="265">
        <v>2045.3509999999999</v>
      </c>
      <c r="J51" s="266">
        <v>7.814516007727975E-3</v>
      </c>
      <c r="K51" s="266">
        <v>0.37232409171192704</v>
      </c>
      <c r="L51" s="266">
        <v>0.23272289206106922</v>
      </c>
      <c r="M51" s="276">
        <v>11.643000000000001</v>
      </c>
      <c r="N51" s="277">
        <v>0</v>
      </c>
      <c r="O51" s="277">
        <v>1.6623063718647804</v>
      </c>
      <c r="P51" s="278">
        <v>1</v>
      </c>
      <c r="Q51" s="279">
        <v>0</v>
      </c>
      <c r="R51" s="279">
        <v>34</v>
      </c>
    </row>
    <row r="52" spans="1:18" ht="16.5">
      <c r="A52" s="271" t="s">
        <v>119</v>
      </c>
      <c r="B52" s="272" t="s">
        <v>391</v>
      </c>
      <c r="C52" s="262" t="s">
        <v>67</v>
      </c>
      <c r="D52" s="263">
        <v>0.81157894736842107</v>
      </c>
      <c r="E52" s="273">
        <v>4011</v>
      </c>
      <c r="F52" s="264" t="s">
        <v>121</v>
      </c>
      <c r="G52" s="274" t="s">
        <v>219</v>
      </c>
      <c r="H52" s="275">
        <v>1</v>
      </c>
      <c r="I52" s="265">
        <v>1980.308</v>
      </c>
      <c r="J52" s="266">
        <v>4.8254739583184783E-2</v>
      </c>
      <c r="K52" s="266">
        <v>0.3621908183143141</v>
      </c>
      <c r="L52" s="266">
        <v>0.26107050014442196</v>
      </c>
      <c r="M52" s="276">
        <v>19.562000000000001</v>
      </c>
      <c r="N52" s="277">
        <v>0</v>
      </c>
      <c r="O52" s="277">
        <v>1.46441866618728</v>
      </c>
      <c r="P52" s="278">
        <v>3</v>
      </c>
      <c r="Q52" s="279">
        <v>0</v>
      </c>
      <c r="R52" s="279">
        <v>29</v>
      </c>
    </row>
    <row r="53" spans="1:18" ht="16.5">
      <c r="A53" s="271" t="s">
        <v>119</v>
      </c>
      <c r="B53" s="272" t="s">
        <v>393</v>
      </c>
      <c r="C53" s="262" t="s">
        <v>67</v>
      </c>
      <c r="D53" s="263">
        <v>0.84057142857142864</v>
      </c>
      <c r="E53" s="273">
        <v>3613</v>
      </c>
      <c r="F53" s="264" t="s">
        <v>120</v>
      </c>
      <c r="G53" s="274" t="s">
        <v>205</v>
      </c>
      <c r="H53" s="275">
        <v>1</v>
      </c>
      <c r="I53" s="265">
        <v>2537.7510000000002</v>
      </c>
      <c r="J53" s="266">
        <v>1.4556562455829354E-2</v>
      </c>
      <c r="K53" s="266">
        <v>0.35342231274952496</v>
      </c>
      <c r="L53" s="266">
        <v>0.26440734335244076</v>
      </c>
      <c r="M53" s="276">
        <v>18.423999999999999</v>
      </c>
      <c r="N53" s="277">
        <v>0</v>
      </c>
      <c r="O53" s="277">
        <v>4.1375217663198631</v>
      </c>
      <c r="P53" s="278">
        <v>55</v>
      </c>
      <c r="Q53" s="279">
        <v>0</v>
      </c>
      <c r="R53" s="279">
        <v>105</v>
      </c>
    </row>
    <row r="54" spans="1:18" ht="16.5">
      <c r="A54" s="271" t="s">
        <v>119</v>
      </c>
      <c r="B54" s="272" t="s">
        <v>395</v>
      </c>
      <c r="C54" s="262" t="s">
        <v>70</v>
      </c>
      <c r="D54" s="263">
        <v>0.76965182580889369</v>
      </c>
      <c r="E54" s="273">
        <v>5017</v>
      </c>
      <c r="F54" s="264" t="s">
        <v>123</v>
      </c>
      <c r="G54" s="274" t="s">
        <v>238</v>
      </c>
      <c r="H54" s="275">
        <v>7</v>
      </c>
      <c r="I54" s="265">
        <v>1610.7289999999998</v>
      </c>
      <c r="J54" s="266">
        <v>8.9738267055897436E-3</v>
      </c>
      <c r="K54" s="266">
        <v>0.4064373788722378</v>
      </c>
      <c r="L54" s="266">
        <v>4.90461151441366E-2</v>
      </c>
      <c r="M54" s="276">
        <v>11.654999999999999</v>
      </c>
      <c r="N54" s="277">
        <v>0.24833476022347648</v>
      </c>
      <c r="O54" s="277">
        <v>8.4433818475982001</v>
      </c>
      <c r="P54" s="278">
        <v>2</v>
      </c>
      <c r="Q54" s="279">
        <v>4</v>
      </c>
      <c r="R54" s="279">
        <v>136</v>
      </c>
    </row>
    <row r="55" spans="1:18" ht="16.5">
      <c r="A55" s="271" t="s">
        <v>119</v>
      </c>
      <c r="B55" s="272" t="s">
        <v>397</v>
      </c>
      <c r="C55" s="262" t="s">
        <v>67</v>
      </c>
      <c r="D55" s="263">
        <v>0.80307692307692313</v>
      </c>
      <c r="E55" s="273">
        <v>5610</v>
      </c>
      <c r="F55" s="264" t="s">
        <v>121</v>
      </c>
      <c r="G55" s="274" t="s">
        <v>213</v>
      </c>
      <c r="H55" s="275">
        <v>1</v>
      </c>
      <c r="I55" s="265">
        <v>1995.3040000000001</v>
      </c>
      <c r="J55" s="266">
        <v>1.1241933253816205E-2</v>
      </c>
      <c r="K55" s="266">
        <v>0.3537757391635537</v>
      </c>
      <c r="L55" s="266">
        <v>0.24106602302205576</v>
      </c>
      <c r="M55" s="276">
        <v>11.464</v>
      </c>
      <c r="N55" s="277">
        <v>0</v>
      </c>
      <c r="O55" s="277">
        <v>1.5035302891188509</v>
      </c>
      <c r="P55" s="278">
        <v>16</v>
      </c>
      <c r="Q55" s="279">
        <v>0</v>
      </c>
      <c r="R55" s="279">
        <v>30</v>
      </c>
    </row>
    <row r="56" spans="1:18" ht="16.5">
      <c r="A56" s="271" t="s">
        <v>119</v>
      </c>
      <c r="B56" s="272" t="s">
        <v>399</v>
      </c>
      <c r="C56" s="262" t="s">
        <v>67</v>
      </c>
      <c r="D56" s="263">
        <v>0.80610165473599504</v>
      </c>
      <c r="E56" s="273">
        <v>5419</v>
      </c>
      <c r="F56" s="264" t="s">
        <v>121</v>
      </c>
      <c r="G56" s="274" t="s">
        <v>209</v>
      </c>
      <c r="H56" s="275">
        <v>10</v>
      </c>
      <c r="I56" s="265">
        <v>1717.251</v>
      </c>
      <c r="J56" s="266">
        <v>1.464531317264116E-2</v>
      </c>
      <c r="K56" s="266">
        <v>0.32922457803027538</v>
      </c>
      <c r="L56" s="266">
        <v>0.22710716138758982</v>
      </c>
      <c r="M56" s="276">
        <v>12.907</v>
      </c>
      <c r="N56" s="277">
        <v>0</v>
      </c>
      <c r="O56" s="277">
        <v>6.4055866032397129</v>
      </c>
      <c r="P56" s="278">
        <v>1</v>
      </c>
      <c r="Q56" s="279">
        <v>0</v>
      </c>
      <c r="R56" s="279">
        <v>110</v>
      </c>
    </row>
    <row r="57" spans="1:18" ht="16.5">
      <c r="A57" s="271" t="s">
        <v>119</v>
      </c>
      <c r="B57" s="272" t="s">
        <v>401</v>
      </c>
      <c r="C57" s="262" t="s">
        <v>70</v>
      </c>
      <c r="D57" s="263">
        <v>0.75904448224755183</v>
      </c>
      <c r="E57" s="273">
        <v>1031</v>
      </c>
      <c r="F57" s="264" t="s">
        <v>121</v>
      </c>
      <c r="G57" s="274" t="s">
        <v>214</v>
      </c>
      <c r="H57" s="275">
        <v>3</v>
      </c>
      <c r="I57" s="265">
        <v>1561.6840000000002</v>
      </c>
      <c r="J57" s="266">
        <v>2.5273882337592129E-2</v>
      </c>
      <c r="K57" s="266">
        <v>0.355494564391163</v>
      </c>
      <c r="L57" s="266">
        <v>0.21252862534221509</v>
      </c>
      <c r="M57" s="276">
        <v>12.179</v>
      </c>
      <c r="N57" s="277">
        <v>0.12806688164827199</v>
      </c>
      <c r="O57" s="277">
        <v>3.9700733310964313</v>
      </c>
      <c r="P57" s="278">
        <v>18</v>
      </c>
      <c r="Q57" s="279">
        <v>2</v>
      </c>
      <c r="R57" s="279">
        <v>70</v>
      </c>
    </row>
    <row r="58" spans="1:18" ht="16.5">
      <c r="A58" s="271" t="s">
        <v>119</v>
      </c>
      <c r="B58" s="272" t="s">
        <v>413</v>
      </c>
      <c r="C58" s="262" t="s">
        <v>67</v>
      </c>
      <c r="D58" s="263">
        <v>0.81612903225806444</v>
      </c>
      <c r="E58" s="273">
        <v>6883</v>
      </c>
      <c r="F58" s="264" t="s">
        <v>120</v>
      </c>
      <c r="G58" s="274" t="s">
        <v>204</v>
      </c>
      <c r="H58" s="275">
        <v>1</v>
      </c>
      <c r="I58" s="265">
        <v>1744.386</v>
      </c>
      <c r="J58" s="266">
        <v>1.7657245641301642E-2</v>
      </c>
      <c r="K58" s="266">
        <v>0.3753272152289836</v>
      </c>
      <c r="L58" s="266">
        <v>0.25927830160576015</v>
      </c>
      <c r="M58" s="276">
        <v>12.933</v>
      </c>
      <c r="N58" s="277">
        <v>0</v>
      </c>
      <c r="O58" s="277">
        <v>6.9938648899956775</v>
      </c>
      <c r="P58" s="278">
        <v>33</v>
      </c>
      <c r="Q58" s="279">
        <v>0</v>
      </c>
      <c r="R58" s="279">
        <v>125</v>
      </c>
    </row>
  </sheetData>
  <phoneticPr fontId="2" type="noConversion"/>
  <conditionalFormatting sqref="C14:D58">
    <cfRule type="containsText" dxfId="25" priority="1" operator="containsText" text="F">
      <formula>NOT(ISERROR(SEARCH("F",C14)))</formula>
    </cfRule>
    <cfRule type="containsText" dxfId="24" priority="2" operator="containsText" text="D">
      <formula>NOT(ISERROR(SEARCH("D",C14)))</formula>
    </cfRule>
    <cfRule type="containsText" dxfId="23" priority="3" operator="containsText" text="C">
      <formula>NOT(ISERROR(SEARCH("C",C14)))</formula>
    </cfRule>
    <cfRule type="containsText" dxfId="22" priority="4" operator="containsText" text="B">
      <formula>NOT(ISERROR(SEARCH("B",C14)))</formula>
    </cfRule>
    <cfRule type="containsText" dxfId="21" priority="5" operator="containsText" text="A">
      <formula>NOT(ISERROR(SEARCH("A",C14)))</formula>
    </cfRule>
    <cfRule type="containsText" dxfId="2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2024-08-02T02:47:10Z</dcterms:modified>
</cp:coreProperties>
</file>