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8A6D39E3-21BE-4AB6-96A3-C1D4659AB0E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운전자별!$A$1:$R$51</definedName>
    <definedName name="_xlnm.Print_Area" localSheetId="1">종합!$A$1:$L$111</definedName>
    <definedName name="_xlnm.Print_Area" localSheetId="3">차량별!$A$1:$T$36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12" l="1"/>
  <c r="R51" i="7"/>
  <c r="Q51" i="7"/>
  <c r="P51" i="7"/>
  <c r="O51" i="7"/>
  <c r="N51" i="7"/>
  <c r="M51" i="7"/>
  <c r="K51" i="7"/>
  <c r="J51" i="7"/>
  <c r="I51" i="7"/>
  <c r="L51" i="7" s="1"/>
  <c r="H51" i="7"/>
  <c r="G51" i="7"/>
  <c r="F51" i="7"/>
  <c r="E51" i="7"/>
  <c r="D51" i="7"/>
  <c r="C51" i="7"/>
  <c r="B51" i="7"/>
  <c r="A51" i="7"/>
  <c r="R50" i="7"/>
  <c r="Q50" i="7"/>
  <c r="P50" i="7"/>
  <c r="O50" i="7"/>
  <c r="N50" i="7"/>
  <c r="M50" i="7"/>
  <c r="K50" i="7"/>
  <c r="J50" i="7"/>
  <c r="I50" i="7"/>
  <c r="L50" i="7" s="1"/>
  <c r="H50" i="7"/>
  <c r="G50" i="7"/>
  <c r="F50" i="7"/>
  <c r="E50" i="7"/>
  <c r="D50" i="7"/>
  <c r="C50" i="7"/>
  <c r="B50" i="7"/>
  <c r="A50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A49" i="7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24" i="60" l="1"/>
  <c r="F16" i="60"/>
  <c r="F21" i="60"/>
  <c r="F26" i="60"/>
  <c r="F14" i="60"/>
  <c r="F19" i="60"/>
  <c r="F11" i="60"/>
  <c r="F13" i="60"/>
  <c r="F12" i="60"/>
  <c r="F36" i="60"/>
  <c r="F28" i="60"/>
  <c r="F22" i="60"/>
  <c r="F18" i="60"/>
  <c r="F10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0" i="12" l="1"/>
  <c r="B101" i="12" l="1"/>
  <c r="B102" i="12"/>
  <c r="B103" i="12"/>
  <c r="D102" i="12" l="1"/>
  <c r="F103" i="12"/>
  <c r="G103" i="12"/>
  <c r="D103" i="12"/>
  <c r="F102" i="12"/>
  <c r="E102" i="12"/>
  <c r="G102" i="12"/>
  <c r="E100" i="12"/>
  <c r="F100" i="12"/>
  <c r="G100" i="12"/>
  <c r="H102" i="12"/>
  <c r="I103" i="12"/>
  <c r="D101" i="12"/>
  <c r="E101" i="12"/>
  <c r="H101" i="12"/>
  <c r="J102" i="12"/>
  <c r="J10" i="12"/>
  <c r="J29" i="12" s="1"/>
  <c r="N23" i="12"/>
  <c r="K25" i="12"/>
  <c r="I100" i="12" l="1"/>
  <c r="I101" i="12"/>
  <c r="J101" i="12"/>
  <c r="J103" i="12"/>
  <c r="E103" i="12"/>
  <c r="H103" i="12"/>
  <c r="J100" i="12"/>
  <c r="G101" i="12"/>
  <c r="D100" i="12"/>
  <c r="H100" i="12"/>
  <c r="F101" i="12"/>
  <c r="D25" i="12"/>
  <c r="D47" i="12" a="1"/>
  <c r="I47" i="12" a="1"/>
  <c r="F47" i="12" a="1"/>
  <c r="N47" i="12" a="1"/>
  <c r="H47" i="12" a="1"/>
  <c r="E47" i="12" a="1"/>
  <c r="G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<sst xmlns="http://schemas.openxmlformats.org/spreadsheetml/2006/main" count="1837" uniqueCount="438">
  <si>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</si>
  <si>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</si>
  <si>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</si>
  <si>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</si>
  <si>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</si>
  <si>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</si>
  <si>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</si>
  <si>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</si>
  <si>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</si>
  <si>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</si>
  <si>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</si>
  <si>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</si>
  <si>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</si>
  <si>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</si>
  <si>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</si>
  <si>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</si>
  <si>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</si>
  <si>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</si>
  <si>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</si>
  <si>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</si>
  <si>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</si>
  <si>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</si>
  <si>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</si>
  <si>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</si>
  <si>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</si>
  <si>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</si>
  <si>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</si>
  <si>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</si>
  <si>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</si>
  <si>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</si>
  <si>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</si>
  <si>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</si>
  <si>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</si>
  <si>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</si>
  <si>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</si>
  <si>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</si>
  <si>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</si>
  <si>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</si>
  <si>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</si>
  <si>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</si>
  <si>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</si>
  <si>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</si>
  <si>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</si>
  <si>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</si>
  <si>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</si>
  <si>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</si>
  <si>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</si>
  <si>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</si>
  <si>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</si>
  <si>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</si>
  <si>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</si>
  <si>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</si>
  <si>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</si>
  <si>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</si>
  <si>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</si>
  <si>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</si>
  <si>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</si>
  <si>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</si>
  <si>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</si>
  <si>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</si>
  <si>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</si>
  <si>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</si>
  <si>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</si>
  <si>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</si>
  <si>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</si>
  <si>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</si>
  <si>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</si>
  <si>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</si>
  <si>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</si>
  <si>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</si>
  <si>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</si>
  <si>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</si>
  <si>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</si>
  <si>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</si>
  <si>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</si>
  <si>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</si>
  <si>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</si>
  <si>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</si>
  <si>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</si>
  <si>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</si>
  <si>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</si>
  <si>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</si>
  <si>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</si>
  <si>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</si>
  <si>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</si>
  <si>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</si>
  <si>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</si>
  <si>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</si>
  <si>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</si>
  <si>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</si>
  <si>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</si>
  <si>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</si>
  <si>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</si>
  <si>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</si>
  <si>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</si>
  <si>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</si>
  <si>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</si>
  <si>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</si>
  <si>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</si>
  <si>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</si>
  <si>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</si>
  <si>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</si>
  <si>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</si>
  <si>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</si>
  <si>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</si>
  <si>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</si>
  <si>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</si>
  <si>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</si>
  <si>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</si>
  <si>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</si>
  <si>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</si>
  <si>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</si>
  <si>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</si>
  <si>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</si>
  <si>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</si>
  <si>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</si>
  <si>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</si>
  <si>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</si>
  <si>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성산여객</t>
  </si>
  <si>
    <t>521</t>
  </si>
  <si>
    <t>551</t>
  </si>
  <si>
    <t>586</t>
  </si>
  <si>
    <t>588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</si>
  <si>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</si>
  <si>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</si>
  <si>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</si>
  <si>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</si>
  <si>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</si>
  <si>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</si>
  <si>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</si>
  <si>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</si>
  <si>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</si>
  <si>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</si>
  <si>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</si>
  <si>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</si>
  <si>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</si>
  <si>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</si>
  <si>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</si>
  <si>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</si>
  <si>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</si>
  <si>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</si>
  <si>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</si>
  <si>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</si>
  <si>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</si>
  <si>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</si>
  <si>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</si>
  <si>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</si>
  <si>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</si>
  <si>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</si>
  <si>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</si>
  <si>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</si>
  <si>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</si>
  <si>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</si>
  <si>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</si>
  <si>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</si>
  <si>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</si>
  <si>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</si>
  <si>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</si>
  <si>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</si>
  <si>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</si>
  <si>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</si>
  <si>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</si>
  <si>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</si>
  <si>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</si>
  <si>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</si>
  <si>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</si>
  <si>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</si>
  <si>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</si>
  <si>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</si>
  <si>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</si>
  <si>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</si>
  <si>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</si>
  <si>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</si>
  <si>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</si>
  <si>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</si>
  <si>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</si>
  <si>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</si>
  <si>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</si>
  <si>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</si>
  <si>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</si>
  <si>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</si>
  <si>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</si>
  <si>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</si>
  <si>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</si>
  <si>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</si>
  <si>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</si>
  <si>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</si>
  <si>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</si>
  <si>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</si>
  <si>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</si>
  <si>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</si>
  <si>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</si>
  <si>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</si>
  <si>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NEW</t>
  </si>
  <si>
    <t>new</t>
  </si>
  <si>
    <t>성산여객</t>
    <phoneticPr fontId="2" type="noConversion"/>
  </si>
  <si>
    <t>강영빈</t>
  </si>
  <si>
    <t>5184</t>
  </si>
  <si>
    <t>71바7082</t>
  </si>
  <si>
    <t>강전범</t>
  </si>
  <si>
    <t>5185804</t>
  </si>
  <si>
    <t>71바7508</t>
  </si>
  <si>
    <t>WC</t>
  </si>
  <si>
    <t>71바7503</t>
  </si>
  <si>
    <t>길정남</t>
  </si>
  <si>
    <t>5181349</t>
  </si>
  <si>
    <t>71바7506</t>
  </si>
  <si>
    <t>김광일</t>
  </si>
  <si>
    <t>5187822</t>
  </si>
  <si>
    <t>71바7055</t>
  </si>
  <si>
    <t>김기복</t>
  </si>
  <si>
    <t>518547</t>
  </si>
  <si>
    <t>71바7093</t>
  </si>
  <si>
    <t>김덕호</t>
  </si>
  <si>
    <t>5183153</t>
  </si>
  <si>
    <t>71바7086</t>
  </si>
  <si>
    <t>71바7084</t>
  </si>
  <si>
    <t>김동원</t>
  </si>
  <si>
    <t>5184264</t>
  </si>
  <si>
    <t>71바7509</t>
  </si>
  <si>
    <t>김영진</t>
  </si>
  <si>
    <t>5189878</t>
  </si>
  <si>
    <t>71바7501</t>
  </si>
  <si>
    <t>71바7502</t>
  </si>
  <si>
    <t>김인성</t>
  </si>
  <si>
    <t>5186250</t>
  </si>
  <si>
    <t>김인철</t>
  </si>
  <si>
    <t>5183942</t>
  </si>
  <si>
    <t>72바1404</t>
  </si>
  <si>
    <t>김정구</t>
  </si>
  <si>
    <t>518391</t>
  </si>
  <si>
    <t>71바7089</t>
  </si>
  <si>
    <t>김형문</t>
  </si>
  <si>
    <t>5182802</t>
  </si>
  <si>
    <t>71바7069</t>
  </si>
  <si>
    <t>김희문</t>
  </si>
  <si>
    <t>5183192</t>
  </si>
  <si>
    <t>박기환</t>
  </si>
  <si>
    <t>5183664</t>
  </si>
  <si>
    <t>71바7051</t>
  </si>
  <si>
    <t>71바7091</t>
  </si>
  <si>
    <t>박용묵</t>
  </si>
  <si>
    <t>5181037</t>
  </si>
  <si>
    <t>71바7061</t>
  </si>
  <si>
    <t>서석진</t>
  </si>
  <si>
    <t>5182085</t>
  </si>
  <si>
    <t>71바7507</t>
  </si>
  <si>
    <t>신경섭</t>
  </si>
  <si>
    <t>5184051</t>
  </si>
  <si>
    <t>71바7081</t>
  </si>
  <si>
    <t>신은준</t>
  </si>
  <si>
    <t>5183282</t>
  </si>
  <si>
    <t>양기원</t>
  </si>
  <si>
    <t>5184785</t>
  </si>
  <si>
    <t>오대근</t>
  </si>
  <si>
    <t>5186494</t>
  </si>
  <si>
    <t>유충상</t>
  </si>
  <si>
    <t>518384</t>
  </si>
  <si>
    <t>윤중현</t>
  </si>
  <si>
    <t>5187057</t>
  </si>
  <si>
    <t>71바7092</t>
  </si>
  <si>
    <t>이성재</t>
  </si>
  <si>
    <t>5188869</t>
  </si>
  <si>
    <t>이용호</t>
  </si>
  <si>
    <t>518319</t>
  </si>
  <si>
    <t>71바7054</t>
  </si>
  <si>
    <t>이정환</t>
  </si>
  <si>
    <t>5187629</t>
  </si>
  <si>
    <t>71바7059</t>
  </si>
  <si>
    <t>이종원</t>
  </si>
  <si>
    <t>5188913</t>
  </si>
  <si>
    <t>이흥규</t>
  </si>
  <si>
    <t>5186551</t>
  </si>
  <si>
    <t>임효상</t>
  </si>
  <si>
    <t>5187053</t>
  </si>
  <si>
    <t>71바7088</t>
  </si>
  <si>
    <t>71바7087</t>
  </si>
  <si>
    <t>정언교</t>
  </si>
  <si>
    <t>5184600</t>
  </si>
  <si>
    <t>정지택</t>
  </si>
  <si>
    <t>5181944</t>
  </si>
  <si>
    <t>정태화</t>
  </si>
  <si>
    <t>51893</t>
  </si>
  <si>
    <t>제갈민</t>
  </si>
  <si>
    <t>5188253</t>
  </si>
  <si>
    <t>조광연</t>
  </si>
  <si>
    <t>5185899</t>
  </si>
  <si>
    <t>71바7066</t>
  </si>
  <si>
    <t>최건우</t>
  </si>
  <si>
    <t>5185826</t>
  </si>
  <si>
    <t>최종대</t>
  </si>
  <si>
    <t>5187060</t>
  </si>
  <si>
    <t>71바7085</t>
  </si>
  <si>
    <t>하상신</t>
  </si>
  <si>
    <t>5186282</t>
  </si>
  <si>
    <t>홍능표</t>
  </si>
  <si>
    <t>5181078</t>
  </si>
  <si>
    <t>홍화련</t>
  </si>
  <si>
    <t>518949</t>
  </si>
  <si>
    <t>황성만</t>
  </si>
  <si>
    <t>5187910</t>
  </si>
  <si>
    <t>황준하</t>
  </si>
  <si>
    <t>5187199</t>
  </si>
  <si>
    <t>521521</t>
  </si>
  <si>
    <t>성산여객521D1</t>
  </si>
  <si>
    <t>성산여객521F1</t>
  </si>
  <si>
    <t>성산여객521B1</t>
  </si>
  <si>
    <t>성산여객521C1</t>
  </si>
  <si>
    <t>71바7504</t>
  </si>
  <si>
    <t>성산여객521이상1</t>
  </si>
  <si>
    <t>71바7505</t>
  </si>
  <si>
    <t>성산여객521C2</t>
  </si>
  <si>
    <t>성산여객521B3</t>
  </si>
  <si>
    <t>성산여객521B2</t>
  </si>
  <si>
    <t>551551</t>
  </si>
  <si>
    <t>성산여객551F2</t>
  </si>
  <si>
    <t>성산여객551F1</t>
  </si>
  <si>
    <t>71바7058</t>
  </si>
  <si>
    <t>성산여객551F3</t>
  </si>
  <si>
    <t>성산여객551이상1</t>
  </si>
  <si>
    <t>586586</t>
  </si>
  <si>
    <t>71바7068</t>
  </si>
  <si>
    <t>71바7071</t>
  </si>
  <si>
    <t>71바7094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</si>
  <si>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</si>
  <si>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</si>
  <si>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</si>
  <si>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</si>
  <si>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</si>
  <si>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성산여객521C3</t>
  </si>
  <si>
    <t>▽</t>
  </si>
  <si>
    <t>▲</t>
  </si>
  <si>
    <t>성산여객521F2</t>
  </si>
  <si>
    <t>=</t>
  </si>
  <si>
    <t>성산여객551D1</t>
  </si>
  <si>
    <t>성산여객551F4</t>
  </si>
  <si>
    <t>성산여객586F7</t>
  </si>
  <si>
    <t>8787</t>
  </si>
  <si>
    <t>선진여객87D4</t>
  </si>
  <si>
    <t>선진여객87A1</t>
  </si>
  <si>
    <t>선진여객87F11</t>
  </si>
  <si>
    <t>선진여객87F6</t>
  </si>
  <si>
    <t>선진여객87F2</t>
  </si>
  <si>
    <t>선진여객87D1</t>
  </si>
  <si>
    <t>선진여객87F9</t>
  </si>
  <si>
    <t>선진여객87D3</t>
  </si>
  <si>
    <t>선진여객87F4</t>
  </si>
  <si>
    <t>71바7510</t>
  </si>
  <si>
    <t>선진여객87F13</t>
  </si>
  <si>
    <t>75아1152</t>
  </si>
  <si>
    <t>선진여객87D2</t>
  </si>
  <si>
    <t>선진여객87F3</t>
  </si>
  <si>
    <t>예비예비</t>
  </si>
  <si>
    <t>선진여객예비D7</t>
  </si>
  <si>
    <t>선진여객예비B3</t>
  </si>
  <si>
    <t>선진여객예비F10</t>
  </si>
  <si>
    <t>51845480.165</t>
  </si>
  <si>
    <t>51858041560.923</t>
  </si>
  <si>
    <t>권유성</t>
  </si>
  <si>
    <t>5185535</t>
  </si>
  <si>
    <t>51855351619.885</t>
  </si>
  <si>
    <t>5181349401.573</t>
  </si>
  <si>
    <t>51878221502.787</t>
  </si>
  <si>
    <t>5185471939.374</t>
  </si>
  <si>
    <t>51831535313.235</t>
  </si>
  <si>
    <t>5184264279.032</t>
  </si>
  <si>
    <t>51898782082.219</t>
  </si>
  <si>
    <t>51862501636.144</t>
  </si>
  <si>
    <t>5183942966.011</t>
  </si>
  <si>
    <t>5183915713.426</t>
  </si>
  <si>
    <t>김지환</t>
  </si>
  <si>
    <t>5185382</t>
  </si>
  <si>
    <t>51853821207.782</t>
  </si>
  <si>
    <t>김태옥</t>
  </si>
  <si>
    <t>5186670</t>
  </si>
  <si>
    <t>51866702288.876</t>
  </si>
  <si>
    <t>51828025058.547</t>
  </si>
  <si>
    <t>51831921889.807</t>
  </si>
  <si>
    <t>51836644844.77</t>
  </si>
  <si>
    <t>박명철</t>
  </si>
  <si>
    <t>51887</t>
  </si>
  <si>
    <t>51887437.122</t>
  </si>
  <si>
    <t>51810373000.186</t>
  </si>
  <si>
    <t>51820851075.019</t>
  </si>
  <si>
    <t>송상호</t>
  </si>
  <si>
    <t>5185885</t>
  </si>
  <si>
    <t>51858852370.969</t>
  </si>
  <si>
    <t>51840515267.103</t>
  </si>
  <si>
    <t>51832821335.118</t>
  </si>
  <si>
    <t>51847851663.652</t>
  </si>
  <si>
    <t>5186494324.187</t>
  </si>
  <si>
    <t>5183841524.709</t>
  </si>
  <si>
    <t>51870573070.347</t>
  </si>
  <si>
    <t>51888691911.218</t>
  </si>
  <si>
    <t>5183194385.515</t>
  </si>
  <si>
    <t>51876291277.188</t>
  </si>
  <si>
    <t>51889132093.481</t>
  </si>
  <si>
    <t>5186551441.559</t>
  </si>
  <si>
    <t>51870533714.258</t>
  </si>
  <si>
    <t>정동수</t>
  </si>
  <si>
    <t>5181222</t>
  </si>
  <si>
    <t>5181222808.608</t>
  </si>
  <si>
    <t>51846001950.58</t>
  </si>
  <si>
    <t>정재길</t>
  </si>
  <si>
    <t>5187544</t>
  </si>
  <si>
    <t>51875442998.791</t>
  </si>
  <si>
    <t>51819441708.921</t>
  </si>
  <si>
    <t>518931715.868</t>
  </si>
  <si>
    <t>51882532336.941</t>
  </si>
  <si>
    <t>5185899944.211</t>
  </si>
  <si>
    <t>51858261420.181</t>
  </si>
  <si>
    <t>51870603438.195</t>
  </si>
  <si>
    <t>51862821207.561</t>
  </si>
  <si>
    <t>51810781582.86</t>
  </si>
  <si>
    <t>518949359.129</t>
  </si>
  <si>
    <t>51879102285.072</t>
  </si>
  <si>
    <t>5187199247.388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</si>
  <si>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</si>
  <si>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</si>
  <si>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</si>
  <si>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</si>
  <si>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</si>
  <si>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분석기간: 24.07.01-24.07.30</t>
  </si>
  <si>
    <t>24'07</t>
  </si>
  <si>
    <t>0%(0명)</t>
  </si>
  <si>
    <t>9%(1명)</t>
  </si>
  <si>
    <t>36%(4명)</t>
  </si>
  <si>
    <t>18%(2명)</t>
  </si>
  <si>
    <t>82%(9명)</t>
  </si>
  <si>
    <t>100%(3명)</t>
  </si>
  <si>
    <t>86%(6명)</t>
  </si>
  <si>
    <t>개선율(유카전)</t>
  </si>
  <si>
    <t>29위/(32개사)</t>
  </si>
  <si>
    <t>인천전체</t>
  </si>
  <si>
    <t>10%(5명)</t>
  </si>
  <si>
    <t>19%(8명)</t>
  </si>
  <si>
    <t>15%(7명)</t>
  </si>
  <si>
    <t>56%(26명)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</si>
</sst>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93" fontId="80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45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6D-4056-AFCB-C44A6E56923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2.1303293369923799</c:v>
                </c:pt>
                <c:pt idx="5">
                  <c:v>1.94</c:v>
                </c:pt>
                <c:pt idx="6">
                  <c:v>1.9734357508499347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0.10416666666666667</c:v>
                </c:pt>
                <c:pt idx="3">
                  <c:v>0.1875</c:v>
                </c:pt>
                <c:pt idx="4">
                  <c:v>0.14583333333333334</c:v>
                </c:pt>
                <c:pt idx="5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0.36363636363636365</c:v>
                </c:pt>
                <c:pt idx="1">
                  <c:v>0.81818181818181823</c:v>
                </c:pt>
                <c:pt idx="2">
                  <c:v>1</c:v>
                </c:pt>
                <c:pt idx="3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0.18181818181818182</c:v>
                </c:pt>
                <c:pt idx="1">
                  <c:v>9.0909090909090912E-2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0.36363636363636365</c:v>
                </c:pt>
                <c:pt idx="1">
                  <c:v>9.0909090909090912E-2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224118</xdr:rowOff>
    </xdr:from>
    <xdr:to>
      <xdr:col>2</xdr:col>
      <xdr:colOff>336177</xdr:colOff>
      <xdr:row>12</xdr:row>
      <xdr:rowOff>212911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409265"/>
          <a:ext cx="493059" cy="1736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336172</xdr:colOff>
      <xdr:row>8</xdr:row>
      <xdr:rowOff>705971</xdr:rowOff>
    </xdr:from>
    <xdr:to>
      <xdr:col>2</xdr:col>
      <xdr:colOff>437029</xdr:colOff>
      <xdr:row>10</xdr:row>
      <xdr:rowOff>22413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37025" y="28911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369795</xdr:colOff>
      <xdr:row>7</xdr:row>
      <xdr:rowOff>44823</xdr:rowOff>
    </xdr:from>
    <xdr:to>
      <xdr:col>3</xdr:col>
      <xdr:colOff>526681</xdr:colOff>
      <xdr:row>8</xdr:row>
      <xdr:rowOff>392206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00736" y="209549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649941</xdr:colOff>
      <xdr:row>8</xdr:row>
      <xdr:rowOff>235324</xdr:rowOff>
    </xdr:from>
    <xdr:to>
      <xdr:col>3</xdr:col>
      <xdr:colOff>134471</xdr:colOff>
      <xdr:row>8</xdr:row>
      <xdr:rowOff>358588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680882" y="2420471"/>
          <a:ext cx="358589" cy="1232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8</xdr:row>
      <xdr:rowOff>369794</xdr:rowOff>
    </xdr:from>
    <xdr:to>
      <xdr:col>3</xdr:col>
      <xdr:colOff>862853</xdr:colOff>
      <xdr:row>8</xdr:row>
      <xdr:rowOff>750794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11E54F0-1E4D-48EB-B093-51F434A1FFDB}"/>
            </a:ext>
          </a:extLst>
        </xdr:cNvPr>
        <xdr:cNvCxnSpPr/>
      </xdr:nvCxnSpPr>
      <xdr:spPr>
        <a:xfrm>
          <a:off x="2364441" y="2554941"/>
          <a:ext cx="403412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309282</xdr:colOff>
      <xdr:row>8</xdr:row>
      <xdr:rowOff>197223</xdr:rowOff>
    </xdr:from>
    <xdr:to>
      <xdr:col>4</xdr:col>
      <xdr:colOff>466168</xdr:colOff>
      <xdr:row>8</xdr:row>
      <xdr:rowOff>679077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5CFD8AE3-FE3B-493B-97BE-296938AD13E3}"/>
            </a:ext>
          </a:extLst>
        </xdr:cNvPr>
        <xdr:cNvSpPr txBox="1"/>
      </xdr:nvSpPr>
      <xdr:spPr>
        <a:xfrm>
          <a:off x="2214282" y="23823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708C42-7532-4C80-97E8-29D142BE9B2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136713</xdr:colOff>
      <xdr:row>8</xdr:row>
      <xdr:rowOff>741829</xdr:rowOff>
    </xdr:from>
    <xdr:to>
      <xdr:col>5</xdr:col>
      <xdr:colOff>293599</xdr:colOff>
      <xdr:row>10</xdr:row>
      <xdr:rowOff>58271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8B7F67B0-A8B9-4493-9A74-F773FC1B6E5C}"/>
            </a:ext>
          </a:extLst>
        </xdr:cNvPr>
        <xdr:cNvSpPr txBox="1"/>
      </xdr:nvSpPr>
      <xdr:spPr>
        <a:xfrm>
          <a:off x="2915772" y="29269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580540-5CA9-4E4C-9D8F-EF5E8945B9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268941</xdr:colOff>
      <xdr:row>9</xdr:row>
      <xdr:rowOff>11206</xdr:rowOff>
    </xdr:from>
    <xdr:to>
      <xdr:col>4</xdr:col>
      <xdr:colOff>683559</xdr:colOff>
      <xdr:row>10</xdr:row>
      <xdr:rowOff>257736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FC3A0F2-1891-4E0D-9E75-BA65CC89A9AF}"/>
            </a:ext>
          </a:extLst>
        </xdr:cNvPr>
        <xdr:cNvCxnSpPr/>
      </xdr:nvCxnSpPr>
      <xdr:spPr>
        <a:xfrm>
          <a:off x="3048000" y="3070412"/>
          <a:ext cx="414618" cy="5378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858370</xdr:colOff>
      <xdr:row>12</xdr:row>
      <xdr:rowOff>96372</xdr:rowOff>
    </xdr:from>
    <xdr:to>
      <xdr:col>6</xdr:col>
      <xdr:colOff>141198</xdr:colOff>
      <xdr:row>13</xdr:row>
      <xdr:rowOff>286873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637429" y="40296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BFC3C0-A460-4696-902A-9351004A04A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44823</xdr:colOff>
      <xdr:row>11</xdr:row>
      <xdr:rowOff>224118</xdr:rowOff>
    </xdr:from>
    <xdr:to>
      <xdr:col>5</xdr:col>
      <xdr:colOff>481853</xdr:colOff>
      <xdr:row>15</xdr:row>
      <xdr:rowOff>190500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3697941" y="3866030"/>
          <a:ext cx="437030" cy="1131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338417</xdr:colOff>
      <xdr:row>14</xdr:row>
      <xdr:rowOff>58272</xdr:rowOff>
    </xdr:from>
    <xdr:to>
      <xdr:col>6</xdr:col>
      <xdr:colOff>495304</xdr:colOff>
      <xdr:row>15</xdr:row>
      <xdr:rowOff>248773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3991535" y="45742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690282</xdr:colOff>
      <xdr:row>15</xdr:row>
      <xdr:rowOff>123264</xdr:rowOff>
    </xdr:from>
    <xdr:to>
      <xdr:col>6</xdr:col>
      <xdr:colOff>123265</xdr:colOff>
      <xdr:row>16</xdr:row>
      <xdr:rowOff>51548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 flipV="1">
          <a:off x="4343400" y="4930588"/>
          <a:ext cx="307041" cy="2196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422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113</v>
      </c>
      <c r="C4" s="292" t="s">
        <v>38</v>
      </c>
      <c r="D4" s="292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64" t="s">
        <v>423</v>
      </c>
      <c r="C5" s="293" t="s">
        <v>195</v>
      </c>
      <c r="D5" s="293"/>
      <c r="E5" s="63">
        <v>4</v>
      </c>
      <c r="F5" s="64">
        <v>43</v>
      </c>
      <c r="G5" s="95" t="s">
        <v>70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47"/>
    </row>
    <row r="7" spans="1:28" ht="16.5" customHeight="1" x14ac:dyDescent="0.25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 x14ac:dyDescent="0.3">
      <c r="G10" s="6"/>
      <c r="H10" s="205" t="s">
        <v>91</v>
      </c>
      <c r="I10" s="206" t="s">
        <v>92</v>
      </c>
      <c r="J10" s="207" t="str">
        <f>C5</f>
        <v>성산여객</v>
      </c>
      <c r="K10" s="208" t="s">
        <v>93</v>
      </c>
      <c r="X10" s="247"/>
      <c r="Z10" s="39"/>
      <c r="AA10" s="39"/>
      <c r="AB10" s="39"/>
    </row>
    <row r="11" spans="1:28" ht="23.25" customHeight="1" thickTop="1" x14ac:dyDescent="0.25">
      <c r="G11" s="6"/>
      <c r="H11" s="242">
        <v>1</v>
      </c>
      <c r="I11" s="202">
        <v>2.0099999999999998</v>
      </c>
      <c r="J11" s="203">
        <v>2.0554093654867969</v>
      </c>
      <c r="K11" s="204"/>
      <c r="M11" s="2"/>
      <c r="Y11" s="248"/>
      <c r="Z11" s="252"/>
      <c r="AA11" s="249"/>
      <c r="AB11" s="39"/>
    </row>
    <row r="12" spans="1:28" ht="23.25" customHeight="1" x14ac:dyDescent="0.25">
      <c r="G12" s="6"/>
      <c r="H12" s="243">
        <v>2</v>
      </c>
      <c r="I12" s="196">
        <v>2.3662575846193561</v>
      </c>
      <c r="J12" s="203">
        <v>2.3125550026349182</v>
      </c>
      <c r="K12" s="244">
        <v>0.12510677506192036</v>
      </c>
      <c r="M12" s="249"/>
      <c r="Y12" s="248"/>
      <c r="Z12" s="252"/>
      <c r="AA12" s="249"/>
      <c r="AB12" s="39"/>
    </row>
    <row r="13" spans="1:28" ht="23.25" customHeight="1" x14ac:dyDescent="0.25">
      <c r="G13" s="6"/>
      <c r="H13" s="243">
        <v>3</v>
      </c>
      <c r="I13" s="196">
        <v>2.37</v>
      </c>
      <c r="J13" s="203">
        <v>2.295595400787926</v>
      </c>
      <c r="K13" s="246">
        <v>-7.3337074481119036E-3</v>
      </c>
      <c r="M13" s="249"/>
      <c r="Y13" s="248"/>
      <c r="Z13" s="252"/>
      <c r="AA13" s="249"/>
      <c r="AB13" s="39"/>
    </row>
    <row r="14" spans="1:28" ht="23.25" customHeight="1" x14ac:dyDescent="0.25">
      <c r="G14" s="6"/>
      <c r="H14" s="243">
        <v>4</v>
      </c>
      <c r="I14" s="196">
        <v>2.33</v>
      </c>
      <c r="J14" s="203">
        <v>2.2285866999510513</v>
      </c>
      <c r="K14" s="246">
        <v>-2.9190118090441808E-2</v>
      </c>
      <c r="M14" s="249"/>
      <c r="Y14" s="248"/>
      <c r="Z14" s="252"/>
      <c r="AA14" s="249"/>
      <c r="AB14" s="39"/>
    </row>
    <row r="15" spans="1:28" ht="23.25" customHeight="1" x14ac:dyDescent="0.25">
      <c r="G15" s="6"/>
      <c r="H15" s="243">
        <v>5</v>
      </c>
      <c r="I15" s="196">
        <v>2.29</v>
      </c>
      <c r="J15" s="203">
        <v>2.1303293369923799</v>
      </c>
      <c r="K15" s="246">
        <v>-4.4089540227817747E-2</v>
      </c>
      <c r="M15" s="249"/>
      <c r="Y15" s="248"/>
      <c r="Z15" s="252"/>
      <c r="AA15" s="249"/>
      <c r="AB15" s="39"/>
    </row>
    <row r="16" spans="1:28" ht="23.25" customHeight="1" x14ac:dyDescent="0.25">
      <c r="G16" s="6"/>
      <c r="H16" s="243">
        <v>6</v>
      </c>
      <c r="I16" s="196">
        <v>2.0664933427553414</v>
      </c>
      <c r="J16" s="203">
        <v>1.94</v>
      </c>
      <c r="K16" s="246">
        <v>-8.9342682226349446E-2</v>
      </c>
      <c r="M16" s="249"/>
      <c r="Y16" s="248"/>
      <c r="Z16" s="252"/>
      <c r="AA16" s="249"/>
      <c r="AB16" s="39"/>
    </row>
    <row r="17" spans="2:28" ht="23.25" customHeight="1" x14ac:dyDescent="0.25">
      <c r="G17" s="6"/>
      <c r="H17" s="243">
        <v>7</v>
      </c>
      <c r="I17" s="196">
        <v>2.13</v>
      </c>
      <c r="J17" s="203">
        <v>1.9734357508499347</v>
      </c>
      <c r="K17" s="246">
        <v>1.7234923118523149E-2</v>
      </c>
      <c r="M17" s="249"/>
      <c r="Y17" s="248"/>
      <c r="Z17" s="252"/>
      <c r="AA17" s="249"/>
      <c r="AB17" s="39"/>
    </row>
    <row r="18" spans="2:28" ht="23.25" customHeight="1" x14ac:dyDescent="0.25">
      <c r="G18" s="6"/>
      <c r="H18" s="245" t="s">
        <v>431</v>
      </c>
      <c r="I18" s="197">
        <v>5.9701492537313383E-2</v>
      </c>
      <c r="J18" s="198">
        <v>-3.9881892149230214E-2</v>
      </c>
      <c r="K18" s="199">
        <v>-9.9583384686543597E-2</v>
      </c>
      <c r="M18" s="249"/>
      <c r="Y18" s="248"/>
      <c r="Z18" s="252"/>
      <c r="AA18" s="249"/>
      <c r="AB18" s="39"/>
    </row>
    <row r="19" spans="2:28" ht="23.25" customHeight="1" x14ac:dyDescent="0.25">
      <c r="H19" s="200" t="s">
        <v>108</v>
      </c>
      <c r="I19" s="201"/>
      <c r="J19" s="295" t="s">
        <v>432</v>
      </c>
      <c r="K19" s="296"/>
      <c r="M19" s="249"/>
      <c r="X19" s="2"/>
      <c r="Y19" s="2"/>
      <c r="AB19" s="39"/>
    </row>
    <row r="20" spans="2:28" ht="9" customHeight="1" x14ac:dyDescent="0.25">
      <c r="M20" s="249"/>
      <c r="X20" s="2"/>
      <c r="Y20" s="2"/>
      <c r="AB20" s="249"/>
    </row>
    <row r="21" spans="2:28" ht="16.5" customHeight="1" x14ac:dyDescent="0.25">
      <c r="B21" s="52" t="s">
        <v>129</v>
      </c>
      <c r="C21" s="52"/>
      <c r="D21" s="51"/>
      <c r="E21" s="51"/>
      <c r="F21" s="51"/>
      <c r="G21" s="51"/>
      <c r="H21" s="51"/>
      <c r="I21" s="51"/>
      <c r="J21" s="51"/>
      <c r="K21" s="51"/>
      <c r="M21" s="249"/>
      <c r="X21" s="2"/>
      <c r="Y21" s="2"/>
      <c r="AB21" s="249"/>
    </row>
    <row r="22" spans="2:28" ht="27.75" customHeight="1" x14ac:dyDescent="0.25">
      <c r="B22" s="56" t="s">
        <v>62</v>
      </c>
      <c r="C22" s="56" t="s">
        <v>100</v>
      </c>
      <c r="D22" s="56" t="s">
        <v>102</v>
      </c>
      <c r="E22" s="56" t="s">
        <v>103</v>
      </c>
      <c r="F22" s="56" t="s">
        <v>104</v>
      </c>
      <c r="G22" s="56" t="s">
        <v>105</v>
      </c>
      <c r="H22" s="56" t="s">
        <v>6</v>
      </c>
      <c r="I22" s="56" t="s">
        <v>7</v>
      </c>
      <c r="J22" s="56" t="s">
        <v>106</v>
      </c>
      <c r="K22" s="56" t="s">
        <v>72</v>
      </c>
      <c r="M22" s="249"/>
      <c r="X22" s="2"/>
      <c r="Y22" s="2"/>
      <c r="AB22" s="249"/>
    </row>
    <row r="23" spans="2:28" ht="23.25" customHeight="1" x14ac:dyDescent="0.25">
      <c r="B23" s="76" t="s">
        <v>433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9"/>
      <c r="N23" s="253" t="str">
        <f>C5</f>
        <v>성산여객</v>
      </c>
      <c r="Y23" s="2"/>
    </row>
    <row r="24" spans="2:28" ht="22.5" customHeight="1" x14ac:dyDescent="0.25">
      <c r="B24" s="238" t="s">
        <v>118</v>
      </c>
      <c r="C24" s="69">
        <v>7</v>
      </c>
      <c r="D24" s="70">
        <v>3.3166932846492692E-2</v>
      </c>
      <c r="E24" s="70">
        <v>0.38699784293123257</v>
      </c>
      <c r="F24" s="70">
        <v>0.17385933318992039</v>
      </c>
      <c r="G24" s="71">
        <v>11.376793103448273</v>
      </c>
      <c r="H24" s="72">
        <v>0.59091387369417869</v>
      </c>
      <c r="I24" s="72">
        <v>16.291703356900054</v>
      </c>
      <c r="J24" s="73">
        <v>1.9734357508499347</v>
      </c>
      <c r="K24" s="74" t="s">
        <v>70</v>
      </c>
      <c r="M24" s="249"/>
      <c r="N24" s="39" t="s">
        <v>70</v>
      </c>
      <c r="O24" s="39">
        <v>46</v>
      </c>
      <c r="Y24" s="2"/>
    </row>
    <row r="25" spans="2:28" ht="22.5" customHeight="1" x14ac:dyDescent="0.25">
      <c r="B25" s="53" t="s">
        <v>107</v>
      </c>
      <c r="C25" s="53"/>
      <c r="D25" s="67">
        <f>D24/D23-1</f>
        <v>0.58186783255627383</v>
      </c>
      <c r="E25" s="67">
        <f t="shared" ref="E25:J25" si="0">E24/E23-1</f>
        <v>0.108286312868487</v>
      </c>
      <c r="F25" s="67">
        <f t="shared" si="0"/>
        <v>9.9471542948568192E-3</v>
      </c>
      <c r="G25" s="67">
        <f t="shared" si="0"/>
        <v>-0.16607904890120329</v>
      </c>
      <c r="H25" s="67">
        <f t="shared" si="0"/>
        <v>1.5504494444962909</v>
      </c>
      <c r="I25" s="67">
        <f t="shared" si="0"/>
        <v>0.17313716564957837</v>
      </c>
      <c r="J25" s="67">
        <f t="shared" si="0"/>
        <v>-7.4306563543294346E-2</v>
      </c>
      <c r="K25" s="68" t="str">
        <f>J19</f>
        <v>29위/(32개사)</v>
      </c>
      <c r="M25" s="2" t="s">
        <v>183</v>
      </c>
      <c r="N25" s="254">
        <v>0</v>
      </c>
      <c r="O25" s="39">
        <v>0</v>
      </c>
      <c r="X25" s="2"/>
      <c r="Y25" s="2"/>
    </row>
    <row r="26" spans="2:28" ht="22.5" customHeight="1" x14ac:dyDescent="0.25">
      <c r="M26" s="2" t="s">
        <v>184</v>
      </c>
      <c r="N26" s="254">
        <v>0</v>
      </c>
      <c r="O26" s="39">
        <v>0</v>
      </c>
      <c r="X26" s="2"/>
      <c r="Y26" s="2"/>
    </row>
    <row r="27" spans="2:28" ht="17.25" customHeight="1" x14ac:dyDescent="0.25">
      <c r="B27" s="52" t="s">
        <v>130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117</v>
      </c>
      <c r="N27" s="254">
        <v>0.10416666666666667</v>
      </c>
      <c r="O27" s="39">
        <v>5</v>
      </c>
      <c r="X27" s="2"/>
      <c r="Y27" s="2"/>
    </row>
    <row r="28" spans="2:28" ht="22.5" customHeight="1" x14ac:dyDescent="0.25">
      <c r="B28" s="60"/>
      <c r="C28" s="60"/>
      <c r="M28" s="2" t="s">
        <v>185</v>
      </c>
      <c r="N28" s="254">
        <v>0.1875</v>
      </c>
      <c r="O28" s="39">
        <v>8</v>
      </c>
      <c r="X28" s="2"/>
      <c r="Y28" s="2"/>
    </row>
    <row r="29" spans="2:28" ht="22.5" customHeight="1" thickBot="1" x14ac:dyDescent="0.3">
      <c r="H29" s="209" t="s">
        <v>91</v>
      </c>
      <c r="I29" s="210" t="s">
        <v>92</v>
      </c>
      <c r="J29" s="211" t="str">
        <f>J10</f>
        <v>성산여객</v>
      </c>
      <c r="K29" s="212" t="s">
        <v>116</v>
      </c>
      <c r="M29" s="2" t="s">
        <v>186</v>
      </c>
      <c r="N29" s="254">
        <v>0.14583333333333334</v>
      </c>
      <c r="O29" s="39">
        <v>7</v>
      </c>
      <c r="X29" s="2"/>
      <c r="Y29" s="2"/>
    </row>
    <row r="30" spans="2:28" ht="22.5" customHeight="1" thickTop="1" x14ac:dyDescent="0.25">
      <c r="H30" s="217" t="s">
        <v>110</v>
      </c>
      <c r="I30" s="218" t="s">
        <v>69</v>
      </c>
      <c r="J30" s="219" t="s">
        <v>70</v>
      </c>
      <c r="K30" s="220"/>
      <c r="M30" s="2" t="s">
        <v>76</v>
      </c>
      <c r="N30" s="254">
        <v>0.5625</v>
      </c>
      <c r="O30" s="39">
        <v>26</v>
      </c>
      <c r="X30" s="2"/>
      <c r="Z30" s="39"/>
      <c r="AA30" s="39"/>
      <c r="AB30" s="39"/>
    </row>
    <row r="31" spans="2:28" ht="21" customHeight="1" x14ac:dyDescent="0.25">
      <c r="H31" s="213" t="s">
        <v>94</v>
      </c>
      <c r="I31" s="214">
        <v>4.5564191905655319E-2</v>
      </c>
      <c r="J31" s="215" t="s">
        <v>424</v>
      </c>
      <c r="K31" s="216">
        <v>-4.5564191905655319E-2</v>
      </c>
      <c r="M31" s="2"/>
      <c r="X31" s="2"/>
      <c r="Z31" s="39"/>
      <c r="AA31" s="39"/>
      <c r="AB31" s="39"/>
    </row>
    <row r="32" spans="2:28" ht="21" customHeight="1" x14ac:dyDescent="0.25">
      <c r="H32" s="188" t="s">
        <v>95</v>
      </c>
      <c r="I32" s="180">
        <v>6.968641114982578E-2</v>
      </c>
      <c r="J32" s="189" t="s">
        <v>424</v>
      </c>
      <c r="K32" s="190">
        <v>-6.968641114982578E-2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87" t="s">
        <v>96</v>
      </c>
      <c r="I33" s="180">
        <v>0.13669257571696597</v>
      </c>
      <c r="J33" s="189" t="s">
        <v>434</v>
      </c>
      <c r="K33" s="190">
        <v>-3.2525909050299298E-2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7" t="s">
        <v>99</v>
      </c>
      <c r="I34" s="180">
        <v>0.22728491021173949</v>
      </c>
      <c r="J34" s="189" t="s">
        <v>435</v>
      </c>
      <c r="K34" s="190">
        <v>-3.9784910211739494E-2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91" t="s">
        <v>97</v>
      </c>
      <c r="I35" s="180">
        <v>0.24658268560707586</v>
      </c>
      <c r="J35" s="189" t="s">
        <v>436</v>
      </c>
      <c r="K35" s="190">
        <v>-0.10074935227374252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92" t="s">
        <v>98</v>
      </c>
      <c r="I36" s="193">
        <v>0.27418922540873758</v>
      </c>
      <c r="J36" s="194" t="s">
        <v>437</v>
      </c>
      <c r="K36" s="195">
        <v>0.28831077459126242</v>
      </c>
      <c r="L36" s="4"/>
      <c r="M36" s="2"/>
      <c r="X36" s="2"/>
      <c r="Z36" s="39"/>
      <c r="AA36" s="39"/>
      <c r="AB36" s="39"/>
    </row>
    <row r="37" spans="2:28" ht="22.5" customHeight="1" x14ac:dyDescent="0.25">
      <c r="L37" s="4"/>
      <c r="M37" s="2"/>
      <c r="X37" s="2"/>
      <c r="Z37" s="39"/>
      <c r="AA37" s="39"/>
      <c r="AB37" s="39"/>
    </row>
    <row r="38" spans="2:28" ht="18" customHeight="1" x14ac:dyDescent="0.25">
      <c r="B38" s="52" t="s">
        <v>131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 x14ac:dyDescent="0.25">
      <c r="B39" s="56" t="s">
        <v>62</v>
      </c>
      <c r="C39" s="56" t="s">
        <v>101</v>
      </c>
      <c r="D39" s="56" t="s">
        <v>102</v>
      </c>
      <c r="E39" s="56" t="s">
        <v>103</v>
      </c>
      <c r="F39" s="56" t="s">
        <v>104</v>
      </c>
      <c r="G39" s="56" t="s">
        <v>105</v>
      </c>
      <c r="H39" s="56" t="s">
        <v>6</v>
      </c>
      <c r="I39" s="56" t="s">
        <v>7</v>
      </c>
      <c r="J39" s="56" t="s">
        <v>106</v>
      </c>
      <c r="K39" s="56" t="s">
        <v>72</v>
      </c>
      <c r="L39" s="4"/>
      <c r="M39" s="2"/>
      <c r="N39" s="39" t="s">
        <v>124</v>
      </c>
      <c r="X39" s="2"/>
      <c r="Z39" s="39"/>
      <c r="AA39" s="39"/>
      <c r="AB39" s="39"/>
    </row>
    <row r="40" spans="2:28" ht="22.5" customHeight="1" x14ac:dyDescent="0.25">
      <c r="B40" s="240" t="s">
        <v>118</v>
      </c>
      <c r="C40" s="77">
        <v>1</v>
      </c>
      <c r="D40" s="78">
        <v>3.4716453499018814E-2</v>
      </c>
      <c r="E40" s="78">
        <v>0.49484422575403403</v>
      </c>
      <c r="F40" s="78">
        <v>0.21346867625766422</v>
      </c>
      <c r="G40" s="79">
        <v>10.730400000000001</v>
      </c>
      <c r="H40" s="80">
        <v>6.2511979909337345</v>
      </c>
      <c r="I40" s="80">
        <v>22.428088749446811</v>
      </c>
      <c r="J40" s="81">
        <v>2.0554093654867969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 x14ac:dyDescent="0.25">
      <c r="B41" s="238" t="s">
        <v>118</v>
      </c>
      <c r="C41" s="69">
        <v>2</v>
      </c>
      <c r="D41" s="70">
        <v>3.2006622333667967E-2</v>
      </c>
      <c r="E41" s="70">
        <v>0.41639937323627335</v>
      </c>
      <c r="F41" s="70">
        <v>0.17399239225506344</v>
      </c>
      <c r="G41" s="71">
        <v>8.5322941176470586</v>
      </c>
      <c r="H41" s="72">
        <v>2.9359634316193022</v>
      </c>
      <c r="I41" s="72">
        <v>11.575120195924375</v>
      </c>
      <c r="J41" s="73">
        <v>2.3125550026349182</v>
      </c>
      <c r="K41" s="74" t="s">
        <v>68</v>
      </c>
      <c r="M41" s="2"/>
      <c r="N41" s="39">
        <v>4</v>
      </c>
      <c r="X41" s="2"/>
      <c r="Z41" s="39"/>
      <c r="AA41" s="39"/>
      <c r="AB41" s="39"/>
    </row>
    <row r="42" spans="2:28" ht="22.5" customHeight="1" x14ac:dyDescent="0.25">
      <c r="B42" s="238" t="s">
        <v>118</v>
      </c>
      <c r="C42" s="69">
        <v>3</v>
      </c>
      <c r="D42" s="70">
        <v>2.7301362989368055E-2</v>
      </c>
      <c r="E42" s="70">
        <v>0.4072347751438824</v>
      </c>
      <c r="F42" s="70">
        <v>0.180841815020473</v>
      </c>
      <c r="G42" s="71">
        <v>8.1965757575757543</v>
      </c>
      <c r="H42" s="72">
        <v>4.0281812795992868</v>
      </c>
      <c r="I42" s="72">
        <v>16.279633695663232</v>
      </c>
      <c r="J42" s="73">
        <v>2.295595400787926</v>
      </c>
      <c r="K42" s="74" t="s">
        <v>69</v>
      </c>
      <c r="M42" s="2"/>
      <c r="N42" s="39">
        <v>3</v>
      </c>
      <c r="X42" s="2"/>
      <c r="Z42" s="39"/>
      <c r="AA42" s="39"/>
      <c r="AB42" s="39"/>
    </row>
    <row r="43" spans="2:28" ht="22.5" customHeight="1" x14ac:dyDescent="0.25">
      <c r="B43" s="238" t="s">
        <v>118</v>
      </c>
      <c r="C43" s="69">
        <v>4</v>
      </c>
      <c r="D43" s="70">
        <v>2.6895990306016984E-2</v>
      </c>
      <c r="E43" s="70">
        <v>0.40162293256017495</v>
      </c>
      <c r="F43" s="70">
        <v>0.19340273343001213</v>
      </c>
      <c r="G43" s="71">
        <v>8.8369230769230764</v>
      </c>
      <c r="H43" s="72">
        <v>3.8393055340198878</v>
      </c>
      <c r="I43" s="72">
        <v>18.874278149290959</v>
      </c>
      <c r="J43" s="73">
        <v>2.2285866999510513</v>
      </c>
      <c r="K43" s="74" t="s">
        <v>69</v>
      </c>
      <c r="M43" s="2"/>
      <c r="N43" s="39">
        <v>3</v>
      </c>
      <c r="X43" s="2"/>
      <c r="Z43" s="39"/>
      <c r="AA43" s="39"/>
      <c r="AB43" s="39"/>
    </row>
    <row r="44" spans="2:28" ht="22.5" customHeight="1" x14ac:dyDescent="0.25">
      <c r="B44" s="238" t="s">
        <v>118</v>
      </c>
      <c r="C44" s="69">
        <v>5</v>
      </c>
      <c r="D44" s="70">
        <v>2.8381423003544442E-2</v>
      </c>
      <c r="E44" s="70">
        <v>0.40144081631516104</v>
      </c>
      <c r="F44" s="70">
        <v>0.19916506181095395</v>
      </c>
      <c r="G44" s="71">
        <v>9.7850294117647039</v>
      </c>
      <c r="H44" s="72">
        <v>4.1284055903559649</v>
      </c>
      <c r="I44" s="72">
        <v>23.524776678497449</v>
      </c>
      <c r="J44" s="73">
        <v>2.1303293369923799</v>
      </c>
      <c r="K44" s="74" t="s">
        <v>67</v>
      </c>
      <c r="M44" s="2"/>
      <c r="N44" s="39">
        <v>2</v>
      </c>
      <c r="X44" s="2"/>
      <c r="Z44" s="39"/>
      <c r="AA44" s="39"/>
      <c r="AB44" s="39"/>
    </row>
    <row r="45" spans="2:28" ht="22.5" customHeight="1" x14ac:dyDescent="0.25">
      <c r="B45" s="238" t="s">
        <v>118</v>
      </c>
      <c r="C45" s="69">
        <v>6</v>
      </c>
      <c r="D45" s="70">
        <v>2.9558271820362931E-2</v>
      </c>
      <c r="E45" s="70">
        <v>0.39281129628542177</v>
      </c>
      <c r="F45" s="70">
        <v>0.18537074947562254</v>
      </c>
      <c r="G45" s="71">
        <v>10.916818181818181</v>
      </c>
      <c r="H45" s="72">
        <v>0.61969872644466839</v>
      </c>
      <c r="I45" s="72">
        <v>17.571365948228571</v>
      </c>
      <c r="J45" s="73">
        <v>1.94</v>
      </c>
      <c r="K45" s="74" t="s">
        <v>70</v>
      </c>
      <c r="M45" s="2"/>
      <c r="N45" s="39">
        <v>1</v>
      </c>
      <c r="X45" s="2"/>
      <c r="Z45" s="39"/>
      <c r="AA45" s="39"/>
      <c r="AB45" s="39"/>
    </row>
    <row r="46" spans="2:28" ht="22.5" customHeight="1" x14ac:dyDescent="0.25">
      <c r="B46" s="238" t="s">
        <v>118</v>
      </c>
      <c r="C46" s="69">
        <v>7</v>
      </c>
      <c r="D46" s="70">
        <v>3.3166932846492692E-2</v>
      </c>
      <c r="E46" s="70">
        <v>0.38699784293123257</v>
      </c>
      <c r="F46" s="70">
        <v>0.17385933318992039</v>
      </c>
      <c r="G46" s="71">
        <v>11.376793103448273</v>
      </c>
      <c r="H46" s="72">
        <v>0.59091387369417869</v>
      </c>
      <c r="I46" s="72">
        <v>16.291703356900054</v>
      </c>
      <c r="J46" s="73">
        <v>1.9734357508499347</v>
      </c>
      <c r="K46" s="74" t="s">
        <v>70</v>
      </c>
      <c r="M46" s="2"/>
      <c r="N46" s="39">
        <v>1</v>
      </c>
      <c r="X46" s="2"/>
      <c r="Z46" s="39"/>
      <c r="AA46" s="39"/>
      <c r="AB46" s="39"/>
    </row>
    <row r="47" spans="2:28" ht="25.5" customHeight="1" x14ac:dyDescent="0.25">
      <c r="B47" s="53" t="s">
        <v>107</v>
      </c>
      <c r="C47" s="53"/>
      <c r="D47" s="67" cm="1">
        <f t="array" aca="1" ref="D47" ca="1">(INDIRECT(ADDRESS(ROW()-1,COLUMN()))/INDIRECT(ADDRESS(ROW()-2,COLUMN())))-1</f>
        <v>0.12208633333034458</v>
      </c>
      <c r="E47" s="67" cm="1">
        <f t="array" aca="1" ref="E47" ca="1">(INDIRECT(ADDRESS(ROW()-1,COLUMN()))/INDIRECT(ADDRESS(ROW()-2,COLUMN())))-1</f>
        <v>-1.4799608384900131E-2</v>
      </c>
      <c r="F47" s="67" cm="1">
        <f t="array" aca="1" ref="F47" ca="1">(INDIRECT(ADDRESS(ROW()-1,COLUMN()))/INDIRECT(ADDRESS(ROW()-2,COLUMN())))-1</f>
        <v>-6.209942139342739E-2</v>
      </c>
      <c r="G47" s="67" cm="1">
        <f t="array" aca="1" ref="G47" ca="1">(INDIRECT(ADDRESS(ROW()-1,COLUMN()))/INDIRECT(ADDRESS(ROW()-2,COLUMN())))-1</f>
        <v>4.2134522529300167E-2</v>
      </c>
      <c r="H47" s="67" cm="1">
        <f t="array" aca="1" ref="H47" ca="1">(INDIRECT(ADDRESS(ROW()-1,COLUMN()))/INDIRECT(ADDRESS(ROW()-2,COLUMN())))-1</f>
        <v>-4.6449752955979084E-2</v>
      </c>
      <c r="I47" s="67" cm="1">
        <f t="array" aca="1" ref="I47" ca="1">(INDIRECT(ADDRESS(ROW()-1,COLUMN()))/INDIRECT(ADDRESS(ROW()-2,COLUMN())))-1</f>
        <v>-7.2826585884037343E-2</v>
      </c>
      <c r="J47" s="67" cm="1">
        <f t="array" aca="1" ref="J47" ca="1">(INDIRECT(ADDRESS(ROW()-1,COLUMN()))/INDIRECT(ADDRESS(ROW()-2,COLUMN())))-1</f>
        <v>1.7234923118523149E-2</v>
      </c>
      <c r="K47" s="75" t="str" cm="1">
        <f t="array" aca="1" ref="K47" ca="1">_xlfn.IFS(N47=0,"등급유지",N47&gt;0,N47&amp;"등급 상승",N47&lt;0,N47&amp;"등급 하락")</f>
        <v>등급유지</v>
      </c>
      <c r="M47" s="255"/>
      <c r="N47" s="39" cm="1">
        <f t="array" aca="1" ref="N47" ca="1">(INDIRECT(ADDRESS(ROW()-1,COLUMN()))-INDIRECT(ADDRESS(ROW()-2,COLUMN())))</f>
        <v>0</v>
      </c>
      <c r="O47" s="39" t="s">
        <v>125</v>
      </c>
      <c r="X47" s="250"/>
      <c r="Z47" s="251"/>
      <c r="AA47" s="39"/>
      <c r="AB47" s="39"/>
    </row>
    <row r="48" spans="2:28" ht="25.5" customHeight="1" x14ac:dyDescent="0.25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5"/>
      <c r="N48" s="2"/>
      <c r="O48" s="2"/>
      <c r="X48" s="250"/>
      <c r="Z48" s="251"/>
      <c r="AA48" s="39"/>
      <c r="AB48" s="39"/>
    </row>
    <row r="49" spans="2:28" ht="18" customHeight="1" x14ac:dyDescent="0.25">
      <c r="B49" s="52" t="s">
        <v>132</v>
      </c>
      <c r="C49" s="52"/>
      <c r="D49" s="51"/>
      <c r="E49" s="51"/>
      <c r="F49" s="51"/>
      <c r="G49" s="51"/>
      <c r="H49" s="51"/>
      <c r="I49" s="51"/>
      <c r="J49" s="51"/>
      <c r="K49" s="51"/>
      <c r="M49" s="255"/>
      <c r="X49" s="250"/>
      <c r="Z49" s="251"/>
      <c r="AA49" s="39"/>
      <c r="AB49" s="39"/>
    </row>
    <row r="50" spans="2:28" ht="21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5"/>
      <c r="X50" s="250"/>
      <c r="Z50" s="251"/>
      <c r="AA50" s="39"/>
      <c r="AB50" s="39"/>
    </row>
    <row r="51" spans="2:28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5"/>
      <c r="N51" s="250"/>
      <c r="P51" s="251"/>
      <c r="AA51" s="40"/>
    </row>
    <row r="52" spans="2:28" ht="25.5" customHeight="1" x14ac:dyDescent="0.25">
      <c r="B52" s="48"/>
      <c r="C52" s="48"/>
      <c r="D52" s="49"/>
      <c r="M52" s="255"/>
      <c r="N52" s="250"/>
      <c r="P52" s="251"/>
      <c r="AA52" s="40"/>
    </row>
    <row r="53" spans="2:28" ht="25.5" customHeight="1" x14ac:dyDescent="0.25">
      <c r="B53" s="48"/>
      <c r="C53" s="48"/>
      <c r="D53" s="49"/>
      <c r="M53" s="255"/>
      <c r="N53" s="250"/>
      <c r="P53" s="251"/>
      <c r="AA53" s="40"/>
    </row>
    <row r="54" spans="2:28" ht="25.5" customHeight="1" x14ac:dyDescent="0.25">
      <c r="B54" s="48"/>
      <c r="C54" s="48"/>
      <c r="D54" s="49"/>
      <c r="M54" s="255"/>
      <c r="N54" s="250"/>
      <c r="P54" s="251"/>
      <c r="AA54" s="40"/>
    </row>
    <row r="55" spans="2:28" ht="25.5" customHeight="1" x14ac:dyDescent="0.25">
      <c r="B55" s="48"/>
      <c r="C55" s="48"/>
      <c r="D55" s="49"/>
      <c r="M55" s="255"/>
      <c r="N55" s="250"/>
      <c r="P55" s="251"/>
      <c r="AA55" s="40"/>
    </row>
    <row r="56" spans="2:28" ht="25.5" customHeight="1" x14ac:dyDescent="0.25">
      <c r="B56" s="48"/>
      <c r="C56" s="48"/>
      <c r="D56" s="49"/>
      <c r="M56" s="255"/>
      <c r="N56" s="250"/>
      <c r="P56" s="251"/>
      <c r="AA56" s="40"/>
    </row>
    <row r="57" spans="2:28" ht="25.5" customHeight="1" x14ac:dyDescent="0.25">
      <c r="B57" s="48"/>
      <c r="C57" s="48"/>
      <c r="D57" s="49"/>
      <c r="M57" s="255"/>
      <c r="N57" s="250"/>
      <c r="P57" s="251"/>
      <c r="AA57" s="40"/>
    </row>
    <row r="58" spans="2:28" ht="25.5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5"/>
      <c r="N58" s="250"/>
      <c r="P58" s="251"/>
      <c r="AA58" s="40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5"/>
      <c r="N59" s="250"/>
      <c r="P59" s="251"/>
      <c r="AA59" s="40"/>
    </row>
    <row r="60" spans="2:28" ht="25.5" customHeight="1" thickBot="1" x14ac:dyDescent="0.3">
      <c r="B60" s="221" t="s">
        <v>91</v>
      </c>
      <c r="C60" s="222" t="s">
        <v>119</v>
      </c>
      <c r="D60" s="222" t="s">
        <v>122</v>
      </c>
      <c r="E60" s="222" t="s">
        <v>120</v>
      </c>
      <c r="F60" s="222" t="s">
        <v>121</v>
      </c>
      <c r="G60" s="222" t="s">
        <v>175</v>
      </c>
      <c r="H60" s="222" t="s">
        <v>175</v>
      </c>
      <c r="I60" s="222" t="s">
        <v>175</v>
      </c>
      <c r="J60" s="222" t="s">
        <v>175</v>
      </c>
      <c r="K60" s="223" t="s">
        <v>175</v>
      </c>
      <c r="M60" s="256">
        <v>1</v>
      </c>
      <c r="N60" s="257">
        <v>2</v>
      </c>
      <c r="O60" s="257">
        <v>3</v>
      </c>
      <c r="P60" s="256">
        <v>4</v>
      </c>
      <c r="Q60" s="257"/>
      <c r="R60" s="257"/>
      <c r="S60" s="256"/>
      <c r="T60" s="257"/>
      <c r="U60" s="258"/>
      <c r="AA60" s="40"/>
    </row>
    <row r="61" spans="2:28" ht="25.5" customHeight="1" thickTop="1" x14ac:dyDescent="0.25">
      <c r="B61" s="226" t="s">
        <v>110</v>
      </c>
      <c r="C61" s="227" t="s">
        <v>67</v>
      </c>
      <c r="D61" s="228" t="s">
        <v>70</v>
      </c>
      <c r="E61" s="228" t="s">
        <v>70</v>
      </c>
      <c r="F61" s="228" t="s">
        <v>70</v>
      </c>
      <c r="G61" s="228" t="s">
        <v>175</v>
      </c>
      <c r="H61" s="228" t="s">
        <v>175</v>
      </c>
      <c r="I61" s="228" t="s">
        <v>175</v>
      </c>
      <c r="J61" s="228" t="s">
        <v>175</v>
      </c>
      <c r="K61" s="228" t="s">
        <v>175</v>
      </c>
      <c r="M61" s="256" t="s">
        <v>119</v>
      </c>
      <c r="N61" s="256" t="s">
        <v>122</v>
      </c>
      <c r="O61" s="256" t="s">
        <v>120</v>
      </c>
      <c r="P61" s="256" t="s">
        <v>121</v>
      </c>
      <c r="Q61" s="256"/>
      <c r="R61" s="256"/>
      <c r="S61" s="256"/>
      <c r="T61" s="256"/>
      <c r="U61" s="255"/>
      <c r="AA61" s="40"/>
    </row>
    <row r="62" spans="2:28" ht="25.5" customHeight="1" x14ac:dyDescent="0.25">
      <c r="B62" s="224" t="s">
        <v>94</v>
      </c>
      <c r="C62" s="214" t="s">
        <v>424</v>
      </c>
      <c r="D62" s="214" t="s">
        <v>424</v>
      </c>
      <c r="E62" s="214" t="s">
        <v>424</v>
      </c>
      <c r="F62" s="214" t="s">
        <v>424</v>
      </c>
      <c r="G62" s="214" t="s">
        <v>175</v>
      </c>
      <c r="H62" s="214" t="s">
        <v>175</v>
      </c>
      <c r="I62" s="214" t="s">
        <v>175</v>
      </c>
      <c r="J62" s="214" t="s">
        <v>175</v>
      </c>
      <c r="K62" s="225" t="s">
        <v>175</v>
      </c>
      <c r="M62" s="255"/>
      <c r="N62" s="250"/>
      <c r="P62" s="251"/>
      <c r="AA62" s="40"/>
    </row>
    <row r="63" spans="2:28" ht="25.5" customHeight="1" x14ac:dyDescent="0.25">
      <c r="B63" s="179" t="s">
        <v>95</v>
      </c>
      <c r="C63" s="181" t="s">
        <v>424</v>
      </c>
      <c r="D63" s="181" t="s">
        <v>424</v>
      </c>
      <c r="E63" s="181" t="s">
        <v>424</v>
      </c>
      <c r="F63" s="181" t="s">
        <v>424</v>
      </c>
      <c r="G63" s="181" t="s">
        <v>175</v>
      </c>
      <c r="H63" s="181" t="s">
        <v>175</v>
      </c>
      <c r="I63" s="181" t="s">
        <v>175</v>
      </c>
      <c r="J63" s="181" t="s">
        <v>175</v>
      </c>
      <c r="K63" s="182" t="s">
        <v>175</v>
      </c>
      <c r="M63" s="259">
        <v>0</v>
      </c>
      <c r="N63" s="259">
        <v>0</v>
      </c>
      <c r="O63" s="259">
        <v>0</v>
      </c>
      <c r="P63" s="259">
        <v>0</v>
      </c>
      <c r="Q63" s="259"/>
      <c r="R63" s="259"/>
      <c r="S63" s="259"/>
      <c r="T63" s="259"/>
      <c r="AA63" s="40"/>
    </row>
    <row r="64" spans="2:28" ht="25.5" customHeight="1" x14ac:dyDescent="0.25">
      <c r="B64" s="178" t="s">
        <v>96</v>
      </c>
      <c r="C64" s="181" t="s">
        <v>425</v>
      </c>
      <c r="D64" s="181" t="s">
        <v>424</v>
      </c>
      <c r="E64" s="181" t="s">
        <v>424</v>
      </c>
      <c r="F64" s="181" t="s">
        <v>424</v>
      </c>
      <c r="G64" s="181" t="s">
        <v>175</v>
      </c>
      <c r="H64" s="181" t="s">
        <v>175</v>
      </c>
      <c r="I64" s="181" t="s">
        <v>175</v>
      </c>
      <c r="J64" s="181" t="s">
        <v>175</v>
      </c>
      <c r="K64" s="182" t="s">
        <v>175</v>
      </c>
      <c r="M64" s="259">
        <v>0</v>
      </c>
      <c r="N64" s="259">
        <v>0</v>
      </c>
      <c r="O64" s="259">
        <v>0</v>
      </c>
      <c r="P64" s="259">
        <v>0</v>
      </c>
      <c r="Q64" s="259"/>
      <c r="R64" s="259"/>
      <c r="S64" s="259"/>
      <c r="T64" s="259"/>
      <c r="AA64" s="40"/>
    </row>
    <row r="65" spans="2:27" ht="25.5" customHeight="1" x14ac:dyDescent="0.25">
      <c r="B65" s="178" t="s">
        <v>99</v>
      </c>
      <c r="C65" s="181" t="s">
        <v>426</v>
      </c>
      <c r="D65" s="181" t="s">
        <v>425</v>
      </c>
      <c r="E65" s="181" t="s">
        <v>424</v>
      </c>
      <c r="F65" s="181" t="s">
        <v>424</v>
      </c>
      <c r="G65" s="181" t="s">
        <v>175</v>
      </c>
      <c r="H65" s="181" t="s">
        <v>175</v>
      </c>
      <c r="I65" s="181" t="s">
        <v>175</v>
      </c>
      <c r="J65" s="181" t="s">
        <v>175</v>
      </c>
      <c r="K65" s="182" t="s">
        <v>175</v>
      </c>
      <c r="M65" s="259">
        <v>9.0909090909090912E-2</v>
      </c>
      <c r="N65" s="259">
        <v>0</v>
      </c>
      <c r="O65" s="259">
        <v>0</v>
      </c>
      <c r="P65" s="259">
        <v>0</v>
      </c>
      <c r="Q65" s="259"/>
      <c r="R65" s="259"/>
      <c r="S65" s="259"/>
      <c r="T65" s="259"/>
      <c r="AA65" s="40"/>
    </row>
    <row r="66" spans="2:27" ht="25.5" customHeight="1" x14ac:dyDescent="0.25">
      <c r="B66" s="183" t="s">
        <v>97</v>
      </c>
      <c r="C66" s="181" t="s">
        <v>427</v>
      </c>
      <c r="D66" s="181" t="s">
        <v>425</v>
      </c>
      <c r="E66" s="181" t="s">
        <v>424</v>
      </c>
      <c r="F66" s="181" t="s">
        <v>424</v>
      </c>
      <c r="G66" s="181" t="s">
        <v>175</v>
      </c>
      <c r="H66" s="181" t="s">
        <v>175</v>
      </c>
      <c r="I66" s="181" t="s">
        <v>175</v>
      </c>
      <c r="J66" s="181" t="s">
        <v>175</v>
      </c>
      <c r="K66" s="182" t="s">
        <v>175</v>
      </c>
      <c r="M66" s="259">
        <v>0.36363636363636365</v>
      </c>
      <c r="N66" s="259">
        <v>9.0909090909090912E-2</v>
      </c>
      <c r="O66" s="259">
        <v>0</v>
      </c>
      <c r="P66" s="259">
        <v>0</v>
      </c>
      <c r="Q66" s="259"/>
      <c r="R66" s="259"/>
      <c r="S66" s="259"/>
      <c r="T66" s="259"/>
      <c r="AA66" s="40"/>
    </row>
    <row r="67" spans="2:27" ht="25.5" customHeight="1" x14ac:dyDescent="0.25">
      <c r="B67" s="184" t="s">
        <v>98</v>
      </c>
      <c r="C67" s="185" t="s">
        <v>426</v>
      </c>
      <c r="D67" s="185" t="s">
        <v>428</v>
      </c>
      <c r="E67" s="185" t="s">
        <v>429</v>
      </c>
      <c r="F67" s="185" t="s">
        <v>430</v>
      </c>
      <c r="G67" s="185" t="s">
        <v>175</v>
      </c>
      <c r="H67" s="185" t="s">
        <v>175</v>
      </c>
      <c r="I67" s="185" t="s">
        <v>175</v>
      </c>
      <c r="J67" s="185" t="s">
        <v>175</v>
      </c>
      <c r="K67" s="186" t="s">
        <v>175</v>
      </c>
      <c r="M67" s="259">
        <v>0.18181818181818182</v>
      </c>
      <c r="N67" s="259">
        <v>9.0909090909090912E-2</v>
      </c>
      <c r="O67" s="259">
        <v>0</v>
      </c>
      <c r="P67" s="259">
        <v>0</v>
      </c>
      <c r="Q67" s="259"/>
      <c r="R67" s="259"/>
      <c r="S67" s="259"/>
      <c r="T67" s="259"/>
      <c r="AA67" s="40"/>
    </row>
    <row r="68" spans="2:27" ht="15.75" customHeight="1" x14ac:dyDescent="0.25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9">
        <v>0.36363636363636365</v>
      </c>
      <c r="N68" s="259">
        <v>0.81818181818181823</v>
      </c>
      <c r="O68" s="259">
        <v>1</v>
      </c>
      <c r="P68" s="259">
        <v>0.8571428571428571</v>
      </c>
      <c r="Q68" s="259"/>
      <c r="R68" s="259"/>
      <c r="S68" s="259"/>
      <c r="T68" s="259"/>
      <c r="AA68" s="40"/>
    </row>
    <row r="69" spans="2:27" ht="17.25" customHeight="1" x14ac:dyDescent="0.25">
      <c r="B69" s="52" t="s">
        <v>133</v>
      </c>
      <c r="C69" s="52"/>
      <c r="D69" s="51"/>
      <c r="E69" s="51"/>
      <c r="F69" s="51"/>
      <c r="G69" s="51"/>
      <c r="H69" s="51"/>
      <c r="I69" s="51"/>
      <c r="J69" s="51"/>
      <c r="K69" s="51"/>
      <c r="M69" s="255"/>
      <c r="N69" s="250"/>
      <c r="P69" s="251"/>
      <c r="AA69" s="40"/>
    </row>
    <row r="70" spans="2:27" ht="30.75" customHeight="1" x14ac:dyDescent="0.25">
      <c r="B70" s="56" t="s">
        <v>75</v>
      </c>
      <c r="C70" s="56" t="s">
        <v>101</v>
      </c>
      <c r="D70" s="56" t="s">
        <v>102</v>
      </c>
      <c r="E70" s="56" t="s">
        <v>103</v>
      </c>
      <c r="F70" s="56" t="s">
        <v>104</v>
      </c>
      <c r="G70" s="56" t="s">
        <v>105</v>
      </c>
      <c r="H70" s="56" t="s">
        <v>6</v>
      </c>
      <c r="I70" s="56" t="s">
        <v>7</v>
      </c>
      <c r="J70" s="56" t="s">
        <v>106</v>
      </c>
      <c r="K70" s="56" t="s">
        <v>109</v>
      </c>
      <c r="M70" s="255"/>
      <c r="N70" s="250"/>
      <c r="P70" s="251"/>
      <c r="AA70" s="40"/>
    </row>
    <row r="71" spans="2:27" ht="27" customHeight="1" x14ac:dyDescent="0.25">
      <c r="B71" s="87" t="s">
        <v>119</v>
      </c>
      <c r="C71" s="66">
        <v>1</v>
      </c>
      <c r="D71" s="88">
        <v>1.9546714899597809E-2</v>
      </c>
      <c r="E71" s="88">
        <v>0.53106835593257473</v>
      </c>
      <c r="F71" s="88">
        <v>0.17085869055141095</v>
      </c>
      <c r="G71" s="89">
        <v>11.128666666666666</v>
      </c>
      <c r="H71" s="90">
        <v>0.41384457919026874</v>
      </c>
      <c r="I71" s="90">
        <v>14.188957000809214</v>
      </c>
      <c r="J71" s="91">
        <v>2.0914813363075218</v>
      </c>
      <c r="K71" s="74"/>
      <c r="M71" s="255"/>
      <c r="N71" s="250"/>
      <c r="P71" s="251"/>
      <c r="AA71" s="40"/>
    </row>
    <row r="72" spans="2:27" ht="20.25" customHeight="1" x14ac:dyDescent="0.25">
      <c r="B72" s="87" t="s">
        <v>119</v>
      </c>
      <c r="C72" s="66">
        <v>2</v>
      </c>
      <c r="D72" s="88">
        <v>2.7278708319110966E-2</v>
      </c>
      <c r="E72" s="88">
        <v>0.41835732804374337</v>
      </c>
      <c r="F72" s="88">
        <v>0.14161632482264766</v>
      </c>
      <c r="G72" s="89">
        <v>7.561272727272728</v>
      </c>
      <c r="H72" s="90">
        <v>0.18324927389082671</v>
      </c>
      <c r="I72" s="90">
        <v>4.8416387101681586</v>
      </c>
      <c r="J72" s="91">
        <v>2.4022950538094143</v>
      </c>
      <c r="K72" s="74"/>
      <c r="M72" s="255"/>
      <c r="N72" s="250"/>
      <c r="P72" s="251"/>
      <c r="AA72" s="40"/>
    </row>
    <row r="73" spans="2:27" ht="20.25" customHeight="1" x14ac:dyDescent="0.25">
      <c r="B73" s="87" t="s">
        <v>119</v>
      </c>
      <c r="C73" s="66">
        <v>3</v>
      </c>
      <c r="D73" s="88">
        <v>2.342389448090668E-2</v>
      </c>
      <c r="E73" s="88">
        <v>0.39529217513362624</v>
      </c>
      <c r="F73" s="88">
        <v>0.13771150004562063</v>
      </c>
      <c r="G73" s="89">
        <v>6.6493333333333329</v>
      </c>
      <c r="H73" s="90">
        <v>0.13902450930012178</v>
      </c>
      <c r="I73" s="90">
        <v>3.8592173970533805</v>
      </c>
      <c r="J73" s="91">
        <v>2.546770612726617</v>
      </c>
      <c r="K73" s="74"/>
      <c r="M73" s="255"/>
      <c r="N73" s="250"/>
      <c r="P73" s="251"/>
      <c r="AA73" s="40"/>
    </row>
    <row r="74" spans="2:27" ht="20.25" customHeight="1" x14ac:dyDescent="0.25">
      <c r="B74" s="87" t="s">
        <v>119</v>
      </c>
      <c r="C74" s="66">
        <v>4</v>
      </c>
      <c r="D74" s="88">
        <v>2.2061466729346647E-2</v>
      </c>
      <c r="E74" s="88">
        <v>0.37797654543302073</v>
      </c>
      <c r="F74" s="88">
        <v>0.14894964612511211</v>
      </c>
      <c r="G74" s="89">
        <v>7.5830000000000011</v>
      </c>
      <c r="H74" s="90">
        <v>0.17036724229996483</v>
      </c>
      <c r="I74" s="90">
        <v>4.6530170202185204</v>
      </c>
      <c r="J74" s="91">
        <v>2.5109732795535811</v>
      </c>
      <c r="K74" s="74"/>
      <c r="M74" s="255"/>
      <c r="N74" s="250"/>
      <c r="P74" s="251"/>
      <c r="AA74" s="40"/>
    </row>
    <row r="75" spans="2:27" ht="20.25" customHeight="1" x14ac:dyDescent="0.25">
      <c r="B75" s="87" t="s">
        <v>119</v>
      </c>
      <c r="C75" s="66">
        <v>5</v>
      </c>
      <c r="D75" s="88">
        <v>2.3126462473379471E-2</v>
      </c>
      <c r="E75" s="88">
        <v>0.37801390406908553</v>
      </c>
      <c r="F75" s="88">
        <v>0.16570854696042808</v>
      </c>
      <c r="G75" s="89">
        <v>8.5448888888888881</v>
      </c>
      <c r="H75" s="90">
        <v>0.22322529943934505</v>
      </c>
      <c r="I75" s="90">
        <v>6.2213180856731753</v>
      </c>
      <c r="J75" s="91">
        <v>2.3622919444102592</v>
      </c>
      <c r="K75" s="74"/>
      <c r="M75" s="255"/>
      <c r="N75" s="250"/>
      <c r="P75" s="251"/>
      <c r="AA75" s="40"/>
    </row>
    <row r="76" spans="2:27" ht="20.25" customHeight="1" x14ac:dyDescent="0.25">
      <c r="B76" s="87" t="s">
        <v>119</v>
      </c>
      <c r="C76" s="66">
        <v>6</v>
      </c>
      <c r="D76" s="88">
        <v>2.3286121943274458E-2</v>
      </c>
      <c r="E76" s="88">
        <v>0.37345727063023354</v>
      </c>
      <c r="F76" s="88">
        <v>0.16245714702847169</v>
      </c>
      <c r="G76" s="89">
        <v>9.825333333333333</v>
      </c>
      <c r="H76" s="90">
        <v>0.13653985898112794</v>
      </c>
      <c r="I76" s="90">
        <v>7.9622965913254058</v>
      </c>
      <c r="J76" s="91">
        <v>2.223736360818342</v>
      </c>
      <c r="K76" s="74"/>
      <c r="M76" s="255"/>
      <c r="N76" s="250"/>
      <c r="P76" s="251"/>
      <c r="AA76" s="40"/>
    </row>
    <row r="77" spans="2:27" ht="20.25" customHeight="1" x14ac:dyDescent="0.25">
      <c r="B77" s="87" t="s">
        <v>119</v>
      </c>
      <c r="C77" s="66">
        <v>7</v>
      </c>
      <c r="D77" s="88">
        <v>2.6453267845824344E-2</v>
      </c>
      <c r="E77" s="88">
        <v>0.36746010677619989</v>
      </c>
      <c r="F77" s="88">
        <v>0.14177434829458191</v>
      </c>
      <c r="G77" s="89">
        <v>10.071400000000001</v>
      </c>
      <c r="H77" s="90">
        <v>0.15330559524096773</v>
      </c>
      <c r="I77" s="90">
        <v>8.120752907329523</v>
      </c>
      <c r="J77" s="91">
        <v>2.1343570893147947</v>
      </c>
      <c r="K77" s="74" t="s">
        <v>67</v>
      </c>
      <c r="M77" s="255"/>
      <c r="N77" s="250"/>
      <c r="P77" s="251"/>
      <c r="AA77" s="40"/>
    </row>
    <row r="78" spans="2:27" ht="20.25" customHeight="1" x14ac:dyDescent="0.25">
      <c r="B78" s="87" t="s">
        <v>122</v>
      </c>
      <c r="C78" s="66">
        <v>1</v>
      </c>
      <c r="D78" s="88">
        <v>3.2349332292687306E-2</v>
      </c>
      <c r="E78" s="88">
        <v>0.49056198346973295</v>
      </c>
      <c r="F78" s="88">
        <v>0.227446136669639</v>
      </c>
      <c r="G78" s="89">
        <v>10.926846153846157</v>
      </c>
      <c r="H78" s="90">
        <v>1.0536339756956925</v>
      </c>
      <c r="I78" s="90">
        <v>13.268217071185877</v>
      </c>
      <c r="J78" s="91">
        <v>2.0783329625749034</v>
      </c>
      <c r="K78" s="74"/>
      <c r="M78" s="255"/>
      <c r="N78" s="250"/>
      <c r="P78" s="251"/>
      <c r="AA78" s="40"/>
    </row>
    <row r="79" spans="2:27" ht="20.25" customHeight="1" x14ac:dyDescent="0.25">
      <c r="B79" s="87" t="s">
        <v>122</v>
      </c>
      <c r="C79" s="66">
        <v>2</v>
      </c>
      <c r="D79" s="88">
        <v>3.6538823742993734E-2</v>
      </c>
      <c r="E79" s="88">
        <v>0.40768934590171052</v>
      </c>
      <c r="F79" s="88">
        <v>0.19070095812667212</v>
      </c>
      <c r="G79" s="89">
        <v>9.0553076923076929</v>
      </c>
      <c r="H79" s="90">
        <v>0.35776070227845702</v>
      </c>
      <c r="I79" s="90">
        <v>6.8409647800542794</v>
      </c>
      <c r="J79" s="91">
        <v>2.2928770521874022</v>
      </c>
      <c r="K79" s="74"/>
      <c r="M79" s="255"/>
      <c r="N79" s="250"/>
      <c r="P79" s="251"/>
      <c r="AA79" s="40"/>
    </row>
    <row r="80" spans="2:27" ht="20.25" customHeight="1" x14ac:dyDescent="0.25">
      <c r="B80" s="87" t="s">
        <v>122</v>
      </c>
      <c r="C80" s="66">
        <v>3</v>
      </c>
      <c r="D80" s="88">
        <v>2.564286280850387E-2</v>
      </c>
      <c r="E80" s="88">
        <v>0.4037065830570416</v>
      </c>
      <c r="F80" s="88">
        <v>0.20688517609702795</v>
      </c>
      <c r="G80" s="89">
        <v>9.1575000000000006</v>
      </c>
      <c r="H80" s="90">
        <v>0.49216113181182064</v>
      </c>
      <c r="I80" s="90">
        <v>10.282133547229249</v>
      </c>
      <c r="J80" s="91">
        <v>2.3131803963145932</v>
      </c>
      <c r="K80" s="74"/>
      <c r="M80" s="255"/>
      <c r="N80" s="250"/>
      <c r="P80" s="251"/>
      <c r="AA80" s="40"/>
    </row>
    <row r="81" spans="2:11" ht="20.25" customHeight="1" x14ac:dyDescent="0.25">
      <c r="B81" s="87" t="s">
        <v>122</v>
      </c>
      <c r="C81" s="66">
        <v>4</v>
      </c>
      <c r="D81" s="88">
        <v>2.5352485834182526E-2</v>
      </c>
      <c r="E81" s="88">
        <v>0.40860159656738421</v>
      </c>
      <c r="F81" s="88">
        <v>0.22560070914421484</v>
      </c>
      <c r="G81" s="89">
        <v>9.7480714285714303</v>
      </c>
      <c r="H81" s="90">
        <v>0.81438044007512278</v>
      </c>
      <c r="I81" s="90">
        <v>14.458797020211898</v>
      </c>
      <c r="J81" s="91">
        <v>2.2172944505087262</v>
      </c>
      <c r="K81" s="74"/>
    </row>
    <row r="82" spans="2:11" ht="20.25" customHeight="1" x14ac:dyDescent="0.25">
      <c r="B82" s="87" t="s">
        <v>122</v>
      </c>
      <c r="C82" s="66">
        <v>5</v>
      </c>
      <c r="D82" s="88">
        <v>2.7079587837603725E-2</v>
      </c>
      <c r="E82" s="88">
        <v>0.4060055445746294</v>
      </c>
      <c r="F82" s="88">
        <v>0.22360371157630854</v>
      </c>
      <c r="G82" s="89">
        <v>10.561357142857142</v>
      </c>
      <c r="H82" s="90">
        <v>0.83497588500013953</v>
      </c>
      <c r="I82" s="90">
        <v>18.344310121302499</v>
      </c>
      <c r="J82" s="91">
        <v>2.1405170032435934</v>
      </c>
      <c r="K82" s="74"/>
    </row>
    <row r="83" spans="2:11" ht="20.25" customHeight="1" x14ac:dyDescent="0.25">
      <c r="B83" s="87" t="s">
        <v>122</v>
      </c>
      <c r="C83" s="66">
        <v>6</v>
      </c>
      <c r="D83" s="88">
        <v>2.9186260589681469E-2</v>
      </c>
      <c r="E83" s="88">
        <v>0.40221997734887155</v>
      </c>
      <c r="F83" s="88">
        <v>0.20441426739534396</v>
      </c>
      <c r="G83" s="89">
        <v>11.744642857142855</v>
      </c>
      <c r="H83" s="90">
        <v>0.66714839228245415</v>
      </c>
      <c r="I83" s="90">
        <v>19.35230698913329</v>
      </c>
      <c r="J83" s="91">
        <v>2.0147405461056054</v>
      </c>
      <c r="K83" s="74"/>
    </row>
    <row r="84" spans="2:11" ht="20.25" customHeight="1" x14ac:dyDescent="0.25">
      <c r="B84" s="87" t="s">
        <v>122</v>
      </c>
      <c r="C84" s="66">
        <v>7</v>
      </c>
      <c r="D84" s="88">
        <v>3.2622692361322835E-2</v>
      </c>
      <c r="E84" s="88">
        <v>0.40364275222041923</v>
      </c>
      <c r="F84" s="88">
        <v>0.19997149014439794</v>
      </c>
      <c r="G84" s="89">
        <v>12.929545454545455</v>
      </c>
      <c r="H84" s="90">
        <v>0.68650859577412759</v>
      </c>
      <c r="I84" s="90">
        <v>20.363913880675288</v>
      </c>
      <c r="J84" s="91">
        <v>1.9414449674976653</v>
      </c>
      <c r="K84" s="74" t="s">
        <v>70</v>
      </c>
    </row>
    <row r="85" spans="2:11" ht="20.25" customHeight="1" x14ac:dyDescent="0.25">
      <c r="B85" s="87" t="s">
        <v>120</v>
      </c>
      <c r="C85" s="66">
        <v>1</v>
      </c>
      <c r="D85" s="88">
        <v>0.21377762932673564</v>
      </c>
      <c r="E85" s="88">
        <v>0.39661682172286877</v>
      </c>
      <c r="F85" s="88">
        <v>0.24045886392744784</v>
      </c>
      <c r="G85" s="89">
        <v>16.137</v>
      </c>
      <c r="H85" s="90">
        <v>1.3079352431200091</v>
      </c>
      <c r="I85" s="90">
        <v>17.808041387095507</v>
      </c>
      <c r="J85" s="91">
        <v>2.1123690306675451</v>
      </c>
      <c r="K85" s="74"/>
    </row>
    <row r="86" spans="2:11" ht="20.25" customHeight="1" x14ac:dyDescent="0.25">
      <c r="B86" s="87" t="s">
        <v>120</v>
      </c>
      <c r="C86" s="66">
        <v>2</v>
      </c>
      <c r="D86" s="88">
        <v>4.8602193165410666E-2</v>
      </c>
      <c r="E86" s="88">
        <v>0.41202451571505178</v>
      </c>
      <c r="F86" s="88">
        <v>0.17444102602613171</v>
      </c>
      <c r="G86" s="89">
        <v>13.275500000000001</v>
      </c>
      <c r="H86" s="90">
        <v>3.9112337674020566E-2</v>
      </c>
      <c r="I86" s="90">
        <v>14.940912991475855</v>
      </c>
      <c r="J86" s="91">
        <v>2.1982704364663119</v>
      </c>
      <c r="K86" s="74"/>
    </row>
    <row r="87" spans="2:11" ht="20.25" customHeight="1" x14ac:dyDescent="0.25">
      <c r="B87" s="87" t="s">
        <v>120</v>
      </c>
      <c r="C87" s="66">
        <v>3</v>
      </c>
      <c r="D87" s="88">
        <v>3.9809433855781999E-2</v>
      </c>
      <c r="E87" s="88">
        <v>0.38226738917783654</v>
      </c>
      <c r="F87" s="88">
        <v>0.15056910966998494</v>
      </c>
      <c r="G87" s="89">
        <v>7.8765000000000001</v>
      </c>
      <c r="H87" s="90">
        <v>0.4097915115435049</v>
      </c>
      <c r="I87" s="90">
        <v>8.3187676843331495</v>
      </c>
      <c r="J87" s="91">
        <v>2.3461520764828356</v>
      </c>
      <c r="K87" s="74"/>
    </row>
    <row r="88" spans="2:11" ht="20.25" customHeight="1" x14ac:dyDescent="0.25">
      <c r="B88" s="87" t="s">
        <v>120</v>
      </c>
      <c r="C88" s="66">
        <v>4</v>
      </c>
      <c r="D88" s="88">
        <v>4.2657860853375043E-2</v>
      </c>
      <c r="E88" s="88">
        <v>0.3820533048456759</v>
      </c>
      <c r="F88" s="88">
        <v>0.16466793896931831</v>
      </c>
      <c r="G88" s="89">
        <v>8.9394999999999989</v>
      </c>
      <c r="H88" s="90">
        <v>0.49468146274733482</v>
      </c>
      <c r="I88" s="90">
        <v>7.7590448608999774</v>
      </c>
      <c r="J88" s="91">
        <v>2.2755092458453796</v>
      </c>
      <c r="K88" s="74"/>
    </row>
    <row r="89" spans="2:11" ht="20.25" customHeight="1" x14ac:dyDescent="0.25">
      <c r="B89" s="87" t="s">
        <v>120</v>
      </c>
      <c r="C89" s="66">
        <v>5</v>
      </c>
      <c r="D89" s="88">
        <v>3.9226285460597032E-2</v>
      </c>
      <c r="E89" s="88">
        <v>0.38908763337259045</v>
      </c>
      <c r="F89" s="88">
        <v>0.17790259520675222</v>
      </c>
      <c r="G89" s="89">
        <v>8.1189999999999998</v>
      </c>
      <c r="H89" s="90">
        <v>0.48650913791234279</v>
      </c>
      <c r="I89" s="90">
        <v>14.805852719451746</v>
      </c>
      <c r="J89" s="91">
        <v>2.1399275833434852</v>
      </c>
      <c r="K89" s="74"/>
    </row>
    <row r="90" spans="2:11" ht="20.25" customHeight="1" x14ac:dyDescent="0.25">
      <c r="B90" s="87" t="s">
        <v>120</v>
      </c>
      <c r="C90" s="66">
        <v>6</v>
      </c>
      <c r="D90" s="88">
        <v>4.038701025348481E-2</v>
      </c>
      <c r="E90" s="88">
        <v>0.38691693242361308</v>
      </c>
      <c r="F90" s="88">
        <v>0.1743842310905932</v>
      </c>
      <c r="G90" s="89">
        <v>9.3236666666666661</v>
      </c>
      <c r="H90" s="90">
        <v>0.74411287861651776</v>
      </c>
      <c r="I90" s="90">
        <v>17.128376076302438</v>
      </c>
      <c r="J90" s="91">
        <v>1.9975890902514575</v>
      </c>
      <c r="K90" s="74"/>
    </row>
    <row r="91" spans="2:11" ht="20.25" customHeight="1" x14ac:dyDescent="0.25">
      <c r="B91" s="87" t="s">
        <v>120</v>
      </c>
      <c r="C91" s="66">
        <v>7</v>
      </c>
      <c r="D91" s="88">
        <v>4.6865601773696274E-2</v>
      </c>
      <c r="E91" s="88">
        <v>0.38348027472697405</v>
      </c>
      <c r="F91" s="88">
        <v>0.16947208780736731</v>
      </c>
      <c r="G91" s="89">
        <v>9.8846666666666678</v>
      </c>
      <c r="H91" s="90">
        <v>0.71981958944984881</v>
      </c>
      <c r="I91" s="90">
        <v>18.757240563916447</v>
      </c>
      <c r="J91" s="91">
        <v>1.9274384300684437</v>
      </c>
      <c r="K91" s="74" t="s">
        <v>70</v>
      </c>
    </row>
    <row r="92" spans="2:11" ht="20.25" customHeight="1" x14ac:dyDescent="0.25">
      <c r="B92" s="87" t="s">
        <v>121</v>
      </c>
      <c r="C92" s="66">
        <v>1</v>
      </c>
      <c r="D92" s="88">
        <v>2.845351787864538E-2</v>
      </c>
      <c r="E92" s="88">
        <v>0.49949194967468674</v>
      </c>
      <c r="F92" s="88">
        <v>0.19287518390325628</v>
      </c>
      <c r="G92" s="89">
        <v>7.6786666666666674</v>
      </c>
      <c r="H92" s="90">
        <v>29.968789597666451</v>
      </c>
      <c r="I92" s="90">
        <v>62.194026085206389</v>
      </c>
      <c r="J92" s="91">
        <v>2.031255002318197</v>
      </c>
      <c r="K92" s="74"/>
    </row>
    <row r="93" spans="2:11" ht="20.25" customHeight="1" x14ac:dyDescent="0.25">
      <c r="B93" s="87" t="s">
        <v>121</v>
      </c>
      <c r="C93" s="66">
        <v>2</v>
      </c>
      <c r="D93" s="88">
        <v>2.8495608890419598E-2</v>
      </c>
      <c r="E93" s="88">
        <v>0.42750508778162355</v>
      </c>
      <c r="F93" s="88">
        <v>0.18393682634243311</v>
      </c>
      <c r="G93" s="89">
        <v>7.8317500000000004</v>
      </c>
      <c r="H93" s="90">
        <v>9.2458195134505967</v>
      </c>
      <c r="I93" s="90">
        <v>24.10991212837596</v>
      </c>
      <c r="J93" s="91">
        <v>2.1845635858150936</v>
      </c>
      <c r="K93" s="74"/>
    </row>
    <row r="94" spans="2:11" ht="20.25" customHeight="1" x14ac:dyDescent="0.25">
      <c r="B94" s="87" t="s">
        <v>121</v>
      </c>
      <c r="C94" s="66">
        <v>3</v>
      </c>
      <c r="D94" s="88">
        <v>2.7675681236078251E-2</v>
      </c>
      <c r="E94" s="88">
        <v>0.43101448835551687</v>
      </c>
      <c r="F94" s="88">
        <v>0.19302854304765102</v>
      </c>
      <c r="G94" s="89">
        <v>8.6558750000000018</v>
      </c>
      <c r="H94" s="90">
        <v>13.129817510073796</v>
      </c>
      <c r="I94" s="90">
        <v>37.139349015978958</v>
      </c>
      <c r="J94" s="91">
        <v>2.0352600585993192</v>
      </c>
      <c r="K94" s="74"/>
    </row>
    <row r="95" spans="2:11" ht="20.25" customHeight="1" x14ac:dyDescent="0.25">
      <c r="B95" s="87" t="s">
        <v>121</v>
      </c>
      <c r="C95" s="66">
        <v>4</v>
      </c>
      <c r="D95" s="88">
        <v>2.7871670926846125E-2</v>
      </c>
      <c r="E95" s="88">
        <v>0.41938094064192266</v>
      </c>
      <c r="F95" s="88">
        <v>0.20180558665240358</v>
      </c>
      <c r="G95" s="89">
        <v>9.0458888888888893</v>
      </c>
      <c r="H95" s="90">
        <v>12.633094509540514</v>
      </c>
      <c r="I95" s="90">
        <v>42.350019901982741</v>
      </c>
      <c r="J95" s="91">
        <v>2.0580840217695751</v>
      </c>
      <c r="K95" s="74"/>
    </row>
    <row r="96" spans="2:11" ht="20.25" customHeight="1" x14ac:dyDescent="0.25">
      <c r="B96" s="87" t="s">
        <v>121</v>
      </c>
      <c r="C96" s="66">
        <v>5</v>
      </c>
      <c r="D96" s="88">
        <v>3.077662111504233E-2</v>
      </c>
      <c r="E96" s="88">
        <v>0.41786702987341789</v>
      </c>
      <c r="F96" s="88">
        <v>0.19634907258855397</v>
      </c>
      <c r="G96" s="89">
        <v>10.446375000000002</v>
      </c>
      <c r="H96" s="90">
        <v>14.477496115472045</v>
      </c>
      <c r="I96" s="90">
        <v>50.988817446569151</v>
      </c>
      <c r="J96" s="91">
        <v>1.8746807488565218</v>
      </c>
      <c r="K96" s="74"/>
    </row>
    <row r="97" spans="2:11" ht="20.25" customHeight="1" x14ac:dyDescent="0.25">
      <c r="B97" s="87" t="s">
        <v>121</v>
      </c>
      <c r="C97" s="66">
        <v>6</v>
      </c>
      <c r="D97" s="88">
        <v>3.2327275526799731E-2</v>
      </c>
      <c r="E97" s="88">
        <v>0.3992146317976194</v>
      </c>
      <c r="F97" s="88">
        <v>0.18255320646823175</v>
      </c>
      <c r="G97" s="89">
        <v>11.347285714285716</v>
      </c>
      <c r="H97" s="90">
        <v>1.154837802475432</v>
      </c>
      <c r="I97" s="90">
        <v>27.923385839341858</v>
      </c>
      <c r="J97" s="91">
        <v>1.8392769867936836</v>
      </c>
      <c r="K97" s="74"/>
    </row>
    <row r="98" spans="2:11" ht="20.25" customHeight="1" x14ac:dyDescent="0.25">
      <c r="B98" s="87" t="s">
        <v>121</v>
      </c>
      <c r="C98" s="66">
        <v>7</v>
      </c>
      <c r="D98" s="88">
        <v>3.7198089656724859E-2</v>
      </c>
      <c r="E98" s="88">
        <v>0.38150504836880206</v>
      </c>
      <c r="F98" s="88">
        <v>0.17919388850738063</v>
      </c>
      <c r="G98" s="89">
        <v>11.466800000000001</v>
      </c>
      <c r="H98" s="90">
        <v>1.1655252918988344</v>
      </c>
      <c r="I98" s="90">
        <v>21.510466777129064</v>
      </c>
      <c r="J98" s="91">
        <v>1.7974385513423756</v>
      </c>
      <c r="K98" s="74" t="s">
        <v>70</v>
      </c>
    </row>
    <row r="99" spans="2:11" ht="20.25" customHeight="1" x14ac:dyDescent="0.25">
      <c r="B99" s="85" t="s">
        <v>127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 x14ac:dyDescent="0.25">
      <c r="B100" s="239" t="str">
        <f>C60</f>
        <v>521</v>
      </c>
      <c r="C100" s="54"/>
      <c r="D100" s="67">
        <f t="shared" ref="D100:J103" si="1">(SUMIFS(D$71:D$98,$B$71:$B$98,$B100,$C$71:$C$98,MAX($C$71:$C$98))/SUMIFS(D$71:D$98,$B$71:$B$98,$B100,$C$71:$C$98,MAX($C$71:$C$98)-1))-1</f>
        <v>0.13601001962736126</v>
      </c>
      <c r="E100" s="67">
        <f t="shared" si="1"/>
        <v>-1.605850073266224E-2</v>
      </c>
      <c r="F100" s="67">
        <f t="shared" si="1"/>
        <v>-0.12731233505082407</v>
      </c>
      <c r="G100" s="67">
        <f t="shared" si="1"/>
        <v>2.5044103677568375E-2</v>
      </c>
      <c r="H100" s="67">
        <f t="shared" si="1"/>
        <v>0.12279005108799113</v>
      </c>
      <c r="I100" s="67">
        <f t="shared" si="1"/>
        <v>1.9900830644358214E-2</v>
      </c>
      <c r="J100" s="86">
        <f t="shared" si="1"/>
        <v>-4.0193285984070237E-2</v>
      </c>
      <c r="K100" s="55"/>
    </row>
    <row r="101" spans="2:11" ht="20.25" customHeight="1" x14ac:dyDescent="0.25">
      <c r="B101" s="42" t="str">
        <f>D60</f>
        <v>588</v>
      </c>
      <c r="C101" s="54"/>
      <c r="D101" s="67">
        <f t="shared" si="1"/>
        <v>0.11774142018235412</v>
      </c>
      <c r="E101" s="67">
        <f t="shared" si="1"/>
        <v>3.5373053345721939E-3</v>
      </c>
      <c r="F101" s="67">
        <f t="shared" si="1"/>
        <v>-2.1734183761026538E-2</v>
      </c>
      <c r="G101" s="67">
        <f t="shared" si="1"/>
        <v>0.10088877216747094</v>
      </c>
      <c r="H101" s="67">
        <f t="shared" si="1"/>
        <v>2.9019336201108414E-2</v>
      </c>
      <c r="I101" s="67">
        <f t="shared" si="1"/>
        <v>5.2273193687452091E-2</v>
      </c>
      <c r="J101" s="86">
        <f t="shared" si="1"/>
        <v>-3.637966126686476E-2</v>
      </c>
      <c r="K101" s="55"/>
    </row>
    <row r="102" spans="2:11" ht="20.25" customHeight="1" x14ac:dyDescent="0.25">
      <c r="B102" s="42" t="str">
        <f>E60</f>
        <v>551</v>
      </c>
      <c r="C102" s="54"/>
      <c r="D102" s="67">
        <f t="shared" si="1"/>
        <v>0.16041275349547468</v>
      </c>
      <c r="E102" s="67">
        <f t="shared" si="1"/>
        <v>-8.8821589562185777E-3</v>
      </c>
      <c r="F102" s="67">
        <f t="shared" si="1"/>
        <v>-2.8168506134445215E-2</v>
      </c>
      <c r="G102" s="67">
        <f t="shared" si="1"/>
        <v>6.0169461227700394E-2</v>
      </c>
      <c r="H102" s="67">
        <f t="shared" si="1"/>
        <v>-3.2647317181011437E-2</v>
      </c>
      <c r="I102" s="67">
        <f>(SUMIFS(I$71:I$98,$B$71:$B$98,$B102,$C$71:$C$98,MAX($C$71:$C$98))/SUMIFS(I$71:I$98,$B$71:$B$98,$B102,$C$71:$C$98,MAX($C$71:$C$98)-1))-1</f>
        <v>9.509742665374965E-2</v>
      </c>
      <c r="J102" s="86">
        <f t="shared" si="1"/>
        <v>-3.5117662849361686E-2</v>
      </c>
      <c r="K102" s="55"/>
    </row>
    <row r="103" spans="2:11" ht="20.25" customHeight="1" x14ac:dyDescent="0.25">
      <c r="B103" s="42" t="str">
        <f>F60</f>
        <v>586</v>
      </c>
      <c r="C103" s="54"/>
      <c r="D103" s="67">
        <f t="shared" si="1"/>
        <v>0.15067196509916703</v>
      </c>
      <c r="E103" s="67">
        <f t="shared" si="1"/>
        <v>-4.4361057982952756E-2</v>
      </c>
      <c r="F103" s="67">
        <f t="shared" si="1"/>
        <v>-1.8401856783795911E-2</v>
      </c>
      <c r="G103" s="67">
        <f t="shared" si="1"/>
        <v>1.0532411778776396E-2</v>
      </c>
      <c r="H103" s="67">
        <f t="shared" si="1"/>
        <v>9.25453721768843E-3</v>
      </c>
      <c r="I103" s="67">
        <f t="shared" si="1"/>
        <v>-0.22966122729921579</v>
      </c>
      <c r="J103" s="86">
        <f t="shared" si="1"/>
        <v>-2.2747218473190722E-2</v>
      </c>
      <c r="K103" s="55"/>
    </row>
    <row r="104" spans="2:11" ht="20.25" customHeight="1" thickBot="1" x14ac:dyDescent="0.3"/>
    <row r="105" spans="2:11" ht="17.25" thickTop="1" x14ac:dyDescent="0.25">
      <c r="B105" s="25" t="s">
        <v>51</v>
      </c>
      <c r="C105" s="25"/>
      <c r="D105" s="25"/>
      <c r="E105" s="25"/>
      <c r="F105" s="175" t="s">
        <v>77</v>
      </c>
      <c r="G105" s="43"/>
      <c r="H105" s="25"/>
      <c r="I105" s="25"/>
    </row>
    <row r="106" spans="2:11" x14ac:dyDescent="0.25">
      <c r="B106" s="26" t="s">
        <v>33</v>
      </c>
      <c r="C106" s="26" t="s">
        <v>52</v>
      </c>
      <c r="D106" s="26"/>
      <c r="E106" s="26"/>
      <c r="F106" s="92" t="s">
        <v>78</v>
      </c>
      <c r="G106" s="44"/>
      <c r="H106" s="46" t="s">
        <v>81</v>
      </c>
      <c r="I106" s="46"/>
    </row>
    <row r="107" spans="2:11" x14ac:dyDescent="0.25">
      <c r="B107" s="26" t="s">
        <v>34</v>
      </c>
      <c r="C107" s="26" t="s">
        <v>53</v>
      </c>
      <c r="D107" s="26"/>
      <c r="E107" s="26"/>
      <c r="F107" s="92" t="s">
        <v>79</v>
      </c>
      <c r="G107" s="44"/>
      <c r="H107" s="46" t="s">
        <v>82</v>
      </c>
      <c r="I107" s="46"/>
    </row>
    <row r="108" spans="2:11" x14ac:dyDescent="0.25">
      <c r="B108" s="26" t="s">
        <v>4</v>
      </c>
      <c r="C108" s="26" t="s">
        <v>54</v>
      </c>
      <c r="D108" s="26"/>
      <c r="E108" s="26"/>
      <c r="F108" s="92" t="s">
        <v>80</v>
      </c>
      <c r="G108" s="44"/>
      <c r="H108" s="46" t="s">
        <v>83</v>
      </c>
      <c r="I108" s="46"/>
    </row>
    <row r="109" spans="2:11" x14ac:dyDescent="0.25">
      <c r="B109" s="26" t="s">
        <v>5</v>
      </c>
      <c r="C109" s="26" t="s">
        <v>55</v>
      </c>
      <c r="D109" s="26"/>
      <c r="E109" s="26"/>
      <c r="F109" s="92" t="s">
        <v>87</v>
      </c>
      <c r="G109" s="44"/>
      <c r="H109" s="46" t="s">
        <v>84</v>
      </c>
      <c r="I109" s="46"/>
    </row>
    <row r="110" spans="2:11" x14ac:dyDescent="0.25">
      <c r="B110" s="26" t="s">
        <v>56</v>
      </c>
      <c r="C110" s="26" t="s">
        <v>57</v>
      </c>
      <c r="D110" s="26"/>
      <c r="E110" s="26"/>
      <c r="F110" s="92" t="s">
        <v>88</v>
      </c>
      <c r="G110" s="44"/>
      <c r="H110" s="46" t="s">
        <v>85</v>
      </c>
      <c r="I110" s="46"/>
    </row>
    <row r="111" spans="2:11" ht="17.25" thickBot="1" x14ac:dyDescent="0.3">
      <c r="B111" s="27" t="s">
        <v>58</v>
      </c>
      <c r="C111" s="27" t="s">
        <v>59</v>
      </c>
      <c r="D111" s="27"/>
      <c r="E111" s="27"/>
      <c r="F111" s="93" t="s">
        <v>89</v>
      </c>
      <c r="G111" s="45"/>
      <c r="H111" s="47" t="s">
        <v>86</v>
      </c>
      <c r="I111" s="47"/>
    </row>
    <row r="112" spans="2:11" ht="17.25" thickTop="1" x14ac:dyDescent="0.25"/>
    <row r="113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B71:K98">
    <cfRule type="expression" dxfId="4" priority="1">
      <formula>$B71&lt;&gt;$B72</formula>
    </cfRule>
  </conditionalFormatting>
  <conditionalFormatting sqref="C61:K61">
    <cfRule type="containsText" dxfId="43" priority="2" operator="containsText" text="F">
      <formula>NOT(ISERROR(SEARCH("F",C61)))</formula>
    </cfRule>
    <cfRule type="containsText" dxfId="42" priority="3" operator="containsText" text="D">
      <formula>NOT(ISERROR(SEARCH("D",C61)))</formula>
    </cfRule>
    <cfRule type="containsText" dxfId="41" priority="4" operator="containsText" text="S">
      <formula>NOT(ISERROR(SEARCH("S",C61)))</formula>
    </cfRule>
    <cfRule type="containsText" dxfId="40" priority="5" operator="containsText" text="A">
      <formula>NOT(ISERROR(SEARCH("A",C61)))</formula>
    </cfRule>
  </conditionalFormatting>
  <conditionalFormatting sqref="D48:K48 D50:K51 D52:D57 D58:K59 D68:K68 D99:K99 K100:K103">
    <cfRule type="containsText" dxfId="39" priority="60" operator="containsText" text="악화">
      <formula>NOT(ISERROR(SEARCH("악화",D48)))</formula>
    </cfRule>
  </conditionalFormatting>
  <conditionalFormatting sqref="D48:K48 D50:K51 D58:K59 D68:K68 D99:K99 K100:K103 D52:D57">
    <cfRule type="containsText" dxfId="38" priority="59" operator="containsText" text="개선">
      <formula>NOT(ISERROR(SEARCH("개선",D48)))</formula>
    </cfRule>
  </conditionalFormatting>
  <conditionalFormatting sqref="G4:G5">
    <cfRule type="containsText" dxfId="37" priority="10" operator="containsText" text="S">
      <formula>NOT(ISERROR(SEARCH("S",G4)))</formula>
    </cfRule>
    <cfRule type="containsText" dxfId="36" priority="11" operator="containsText" text="A">
      <formula>NOT(ISERROR(SEARCH("A",G4)))</formula>
    </cfRule>
  </conditionalFormatting>
  <conditionalFormatting sqref="G5">
    <cfRule type="containsText" dxfId="35" priority="6" operator="containsText" text="F">
      <formula>NOT(ISERROR(SEARCH("F",G5)))</formula>
    </cfRule>
    <cfRule type="containsText" dxfId="34" priority="7" operator="containsText" text="D">
      <formula>NOT(ISERROR(SEARCH("D",G5)))</formula>
    </cfRule>
  </conditionalFormatting>
  <conditionalFormatting sqref="K1:K18 J19 K21:K25 K27:K60 K62:K1048576">
    <cfRule type="containsText" dxfId="3" priority="12" operator="containsText" text="D">
      <formula>NOT(ISERROR(SEARCH("D",J1)))</formula>
    </cfRule>
    <cfRule type="containsText" dxfId="2" priority="13" operator="containsText" text="F">
      <formula>NOT(ISERROR(SEARCH("F",J1)))</formula>
    </cfRule>
    <cfRule type="containsText" dxfId="1" priority="14" operator="containsText" text="S">
      <formula>NOT(ISERROR(SEARCH("S",J1)))</formula>
    </cfRule>
    <cfRule type="containsText" dxfId="0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142</v>
      </c>
      <c r="C4" s="139" t="s">
        <v>1</v>
      </c>
      <c r="D4" s="139" t="s">
        <v>10</v>
      </c>
      <c r="E4" s="140" t="s">
        <v>141</v>
      </c>
      <c r="F4" s="126" t="s">
        <v>45</v>
      </c>
      <c r="G4" s="150" t="s">
        <v>146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 x14ac:dyDescent="0.25">
      <c r="A5" s="144" t="str">
        <f>W5</f>
        <v>성산여객</v>
      </c>
      <c r="B5" s="144" t="str">
        <f>V5</f>
        <v>521</v>
      </c>
      <c r="C5" s="145" t="str">
        <f>Y5</f>
        <v>71바7093</v>
      </c>
      <c r="D5" s="133" t="str">
        <f>Z5</f>
        <v>중형</v>
      </c>
      <c r="E5" s="129" t="str">
        <f>AZ5</f>
        <v>D</v>
      </c>
      <c r="F5" s="152">
        <f>G5/H5</f>
        <v>0.81720000000000004</v>
      </c>
      <c r="G5" s="153">
        <f>AE5</f>
        <v>2.0430000000000001</v>
      </c>
      <c r="H5" s="154">
        <f>AF5</f>
        <v>2.5</v>
      </c>
      <c r="I5" s="155">
        <f>AC5</f>
        <v>4670.6030000000001</v>
      </c>
      <c r="J5" s="156">
        <f>AI5/AH5</f>
        <v>1.6933422670056771E-2</v>
      </c>
      <c r="K5" s="156">
        <f>AJ5/AH5</f>
        <v>0.36091659349412386</v>
      </c>
      <c r="L5" s="156">
        <f>AK5/AC5</f>
        <v>0.17085588306263666</v>
      </c>
      <c r="M5" s="157">
        <f>AG5</f>
        <v>9.7080000000000002</v>
      </c>
      <c r="N5" s="158">
        <f>IF(AW5=0,AT5,"속도계이상")</f>
        <v>4.2999999999999997E-2</v>
      </c>
      <c r="O5" s="158">
        <f>IF(AW5=0,AU5,"속도계이상")</f>
        <v>6.4870000000000001</v>
      </c>
      <c r="P5" s="159">
        <f>AQ5/60</f>
        <v>0</v>
      </c>
      <c r="Q5" s="160">
        <f>AN5</f>
        <v>72</v>
      </c>
      <c r="R5" s="161">
        <f>AC5/(AH5-AI5-AJ5)</f>
        <v>23.705121391094764</v>
      </c>
      <c r="S5" s="146">
        <f>IF(AW5=0,AL5,"속도계이상")</f>
        <v>2</v>
      </c>
      <c r="T5" s="146">
        <f>IF(AW5=0,AM5,"속도계이상")</f>
        <v>303</v>
      </c>
      <c r="U5" t="s">
        <v>118</v>
      </c>
      <c r="V5" s="5" t="s">
        <v>119</v>
      </c>
      <c r="W5" t="s">
        <v>118</v>
      </c>
      <c r="X5" s="5" t="s">
        <v>119</v>
      </c>
      <c r="Y5" t="s">
        <v>212</v>
      </c>
      <c r="Z5" t="s">
        <v>192</v>
      </c>
      <c r="AA5" t="s">
        <v>48</v>
      </c>
      <c r="AB5">
        <v>518</v>
      </c>
      <c r="AC5" s="1">
        <v>4670.6030000000001</v>
      </c>
      <c r="AD5" s="1">
        <v>2286.1669999999999</v>
      </c>
      <c r="AE5" s="28">
        <v>2.0430000000000001</v>
      </c>
      <c r="AF5">
        <v>2.5</v>
      </c>
      <c r="AG5">
        <v>9.7080000000000002</v>
      </c>
      <c r="AH5">
        <v>316.690967</v>
      </c>
      <c r="AI5">
        <v>5.3626620000000003</v>
      </c>
      <c r="AJ5">
        <v>114.299025</v>
      </c>
      <c r="AK5">
        <v>798</v>
      </c>
      <c r="AL5">
        <v>2</v>
      </c>
      <c r="AM5">
        <v>303</v>
      </c>
      <c r="AN5">
        <v>72</v>
      </c>
      <c r="AO5">
        <v>14.748139999999999</v>
      </c>
      <c r="AP5">
        <v>1058.9000000000001</v>
      </c>
      <c r="AQ5">
        <v>0</v>
      </c>
      <c r="AR5">
        <v>76</v>
      </c>
      <c r="AS5">
        <v>14576</v>
      </c>
      <c r="AT5">
        <v>4.2999999999999997E-2</v>
      </c>
      <c r="AU5">
        <v>6.4870000000000001</v>
      </c>
      <c r="AV5">
        <v>41142</v>
      </c>
      <c r="AW5">
        <v>0</v>
      </c>
      <c r="AX5" s="29">
        <v>0.48</v>
      </c>
      <c r="AY5">
        <v>0.80038461538461536</v>
      </c>
      <c r="AZ5" t="s">
        <v>67</v>
      </c>
      <c r="BA5" t="s">
        <v>337</v>
      </c>
      <c r="BB5">
        <v>4</v>
      </c>
      <c r="BC5" t="s">
        <v>338</v>
      </c>
      <c r="BD5">
        <v>8</v>
      </c>
      <c r="BE5">
        <v>135075.24400000001</v>
      </c>
      <c r="BF5">
        <v>4.39510810730055E-2</v>
      </c>
      <c r="BG5">
        <v>3.5177769120355556E-2</v>
      </c>
      <c r="BH5">
        <v>376199.73799999995</v>
      </c>
      <c r="BI5">
        <v>1.5780720719162228E-2</v>
      </c>
      <c r="BJ5">
        <v>1.263064608329869E-2</v>
      </c>
      <c r="BK5">
        <v>1</v>
      </c>
      <c r="BL5" t="s">
        <v>67</v>
      </c>
      <c r="BM5">
        <v>0</v>
      </c>
      <c r="BN5" t="s">
        <v>333</v>
      </c>
    </row>
    <row r="6" spans="1:66" x14ac:dyDescent="0.25">
      <c r="A6" s="141" t="str">
        <f t="shared" ref="A6:A7" si="0">W6</f>
        <v>성산여객</v>
      </c>
      <c r="B6" s="141" t="str">
        <f t="shared" ref="B6:B7" si="1">V6</f>
        <v>521</v>
      </c>
      <c r="C6" s="142" t="str">
        <f t="shared" ref="C6:C7" si="2">Y6</f>
        <v>71바7501</v>
      </c>
      <c r="D6" s="116" t="str">
        <f t="shared" ref="D6:D7" si="3">Z6</f>
        <v>중형</v>
      </c>
      <c r="E6" s="112" t="str">
        <f>AZ6</f>
        <v>A</v>
      </c>
      <c r="F6" s="162">
        <f>G6/H6</f>
        <v>0.70777777777777773</v>
      </c>
      <c r="G6" s="163">
        <f>AE6</f>
        <v>1.911</v>
      </c>
      <c r="H6" s="164">
        <f>AF6</f>
        <v>2.7</v>
      </c>
      <c r="I6" s="165">
        <f t="shared" ref="I6:I7" si="4">AC6</f>
        <v>4781.3940000000002</v>
      </c>
      <c r="J6" s="166">
        <f t="shared" ref="J6:J7" si="5">AI6/AH6</f>
        <v>2.70794514460093E-2</v>
      </c>
      <c r="K6" s="166">
        <f t="shared" ref="K6:K7" si="6">AJ6/AH6</f>
        <v>0.3531494626184179</v>
      </c>
      <c r="L6" s="166">
        <f t="shared" ref="L6:L7" si="7">AK6/AC6</f>
        <v>7.8219866423892281E-2</v>
      </c>
      <c r="M6" s="167">
        <f t="shared" ref="M6:M7" si="8">AG6</f>
        <v>10.036</v>
      </c>
      <c r="N6" s="168">
        <f t="shared" ref="N6:N7" si="9">IF(AW6=0,AT6,"속도계이상")</f>
        <v>2.1000000000000001E-2</v>
      </c>
      <c r="O6" s="168">
        <f t="shared" ref="O6:O7" si="10">IF(AW6=0,AU6,"속도계이상")</f>
        <v>3.9950000000000001</v>
      </c>
      <c r="P6" s="169">
        <f t="shared" ref="P6:P7" si="11">AQ6/60</f>
        <v>0</v>
      </c>
      <c r="Q6" s="170">
        <f t="shared" ref="Q6:Q7" si="12">AN6</f>
        <v>77</v>
      </c>
      <c r="R6" s="171">
        <f t="shared" ref="R6:R7" si="13">AC6/(AH6-AI6-AJ6)</f>
        <v>24.114812555060496</v>
      </c>
      <c r="S6" s="143">
        <f t="shared" ref="S6:S7" si="14">IF(AW6=0,AL6,"속도계이상")</f>
        <v>1</v>
      </c>
      <c r="T6" s="143">
        <f t="shared" ref="T6:T7" si="15">IF(AW6=0,AM6,"속도계이상")</f>
        <v>191</v>
      </c>
      <c r="U6" t="s">
        <v>118</v>
      </c>
      <c r="V6" s="5" t="s">
        <v>119</v>
      </c>
      <c r="W6" t="s">
        <v>118</v>
      </c>
      <c r="X6" s="5" t="s">
        <v>119</v>
      </c>
      <c r="Y6" t="s">
        <v>222</v>
      </c>
      <c r="Z6" t="s">
        <v>192</v>
      </c>
      <c r="AA6" t="s">
        <v>202</v>
      </c>
      <c r="AB6">
        <v>518</v>
      </c>
      <c r="AC6" s="1">
        <v>4781.3940000000002</v>
      </c>
      <c r="AD6" s="1">
        <v>2501.8449999999998</v>
      </c>
      <c r="AE6" s="28">
        <v>1.911</v>
      </c>
      <c r="AF6">
        <v>2.7</v>
      </c>
      <c r="AG6">
        <v>10.036</v>
      </c>
      <c r="AH6">
        <v>319.91848199999998</v>
      </c>
      <c r="AI6">
        <v>8.6632169999999995</v>
      </c>
      <c r="AJ6">
        <v>112.97904</v>
      </c>
      <c r="AK6">
        <v>374</v>
      </c>
      <c r="AL6">
        <v>1</v>
      </c>
      <c r="AM6">
        <v>191</v>
      </c>
      <c r="AN6">
        <v>77</v>
      </c>
      <c r="AO6">
        <v>14.945663</v>
      </c>
      <c r="AP6">
        <v>1943.6</v>
      </c>
      <c r="AQ6">
        <v>0</v>
      </c>
      <c r="AR6">
        <v>76</v>
      </c>
      <c r="AS6">
        <v>15096</v>
      </c>
      <c r="AT6">
        <v>2.1000000000000001E-2</v>
      </c>
      <c r="AU6">
        <v>3.9950000000000001</v>
      </c>
      <c r="AV6">
        <v>39632</v>
      </c>
      <c r="AW6">
        <v>0</v>
      </c>
      <c r="AX6" s="29">
        <v>0.45</v>
      </c>
      <c r="AY6">
        <v>0.96</v>
      </c>
      <c r="AZ6" t="s">
        <v>66</v>
      </c>
      <c r="BA6" t="s">
        <v>337</v>
      </c>
      <c r="BB6">
        <v>1</v>
      </c>
      <c r="BC6" t="s">
        <v>339</v>
      </c>
      <c r="BD6">
        <v>9</v>
      </c>
      <c r="BE6">
        <v>135075.24400000001</v>
      </c>
      <c r="BF6">
        <v>3.9826927871401803E-2</v>
      </c>
      <c r="BG6">
        <v>3.8233850756545729E-2</v>
      </c>
      <c r="BH6">
        <v>376199.73799999995</v>
      </c>
      <c r="BI6">
        <v>1.4299935530523947E-2</v>
      </c>
      <c r="BJ6">
        <v>1.3727938109302989E-2</v>
      </c>
      <c r="BK6">
        <v>1</v>
      </c>
      <c r="BL6" t="s">
        <v>66</v>
      </c>
      <c r="BM6">
        <v>0</v>
      </c>
      <c r="BN6" t="s">
        <v>333</v>
      </c>
    </row>
    <row r="7" spans="1:66" x14ac:dyDescent="0.25">
      <c r="A7" s="144" t="str">
        <f t="shared" si="0"/>
        <v>성산여객</v>
      </c>
      <c r="B7" s="144" t="str">
        <f t="shared" si="1"/>
        <v>521</v>
      </c>
      <c r="C7" s="145" t="str">
        <f t="shared" si="2"/>
        <v>71바7502</v>
      </c>
      <c r="D7" s="133" t="str">
        <f t="shared" si="3"/>
        <v>중형</v>
      </c>
      <c r="E7" s="129" t="str">
        <f t="shared" ref="E7:E36" si="16">AZ7</f>
        <v>F</v>
      </c>
      <c r="F7" s="152">
        <f t="shared" ref="F7:F36" si="17">G7/H7</f>
        <v>0.92370370370370369</v>
      </c>
      <c r="G7" s="153">
        <f t="shared" ref="G7:G36" si="18">AE7</f>
        <v>2.4940000000000002</v>
      </c>
      <c r="H7" s="154">
        <f t="shared" ref="H7:H36" si="19">AF7</f>
        <v>2.7</v>
      </c>
      <c r="I7" s="155">
        <f t="shared" si="4"/>
        <v>3839.1089999999999</v>
      </c>
      <c r="J7" s="156">
        <f t="shared" si="5"/>
        <v>4.3385282711137813E-2</v>
      </c>
      <c r="K7" s="156">
        <f t="shared" si="6"/>
        <v>0.37274238969675494</v>
      </c>
      <c r="L7" s="156">
        <f t="shared" si="7"/>
        <v>0.1357085719629216</v>
      </c>
      <c r="M7" s="157">
        <f t="shared" si="8"/>
        <v>6.234</v>
      </c>
      <c r="N7" s="158">
        <f t="shared" si="9"/>
        <v>0.13</v>
      </c>
      <c r="O7" s="158">
        <f t="shared" si="10"/>
        <v>4.8710000000000004</v>
      </c>
      <c r="P7" s="159">
        <f t="shared" si="11"/>
        <v>0</v>
      </c>
      <c r="Q7" s="160">
        <f t="shared" si="12"/>
        <v>77</v>
      </c>
      <c r="R7" s="161">
        <f t="shared" si="13"/>
        <v>24.441364202708414</v>
      </c>
      <c r="S7" s="146">
        <f t="shared" si="14"/>
        <v>5</v>
      </c>
      <c r="T7" s="146">
        <f t="shared" si="15"/>
        <v>187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223</v>
      </c>
      <c r="Z7" s="4" t="s">
        <v>192</v>
      </c>
      <c r="AA7" s="4" t="s">
        <v>202</v>
      </c>
      <c r="AB7" s="4">
        <v>518</v>
      </c>
      <c r="AC7" s="4">
        <v>3839.1089999999999</v>
      </c>
      <c r="AD7" s="4">
        <v>1539.393</v>
      </c>
      <c r="AE7" s="4">
        <v>2.4940000000000002</v>
      </c>
      <c r="AF7" s="4">
        <v>2.7</v>
      </c>
      <c r="AG7" s="4">
        <v>6.234</v>
      </c>
      <c r="AH7" s="4">
        <v>269.02157299999999</v>
      </c>
      <c r="AI7" s="4">
        <v>11.671576999999999</v>
      </c>
      <c r="AJ7" s="4">
        <v>100.275744</v>
      </c>
      <c r="AK7" s="4">
        <v>521</v>
      </c>
      <c r="AL7" s="4">
        <v>5</v>
      </c>
      <c r="AM7" s="4">
        <v>187</v>
      </c>
      <c r="AN7" s="4">
        <v>77</v>
      </c>
      <c r="AO7" s="4">
        <v>14.270636</v>
      </c>
      <c r="AP7" s="4">
        <v>2062.8000000000002</v>
      </c>
      <c r="AQ7" s="4">
        <v>0</v>
      </c>
      <c r="AR7" s="4">
        <v>111</v>
      </c>
      <c r="AS7" s="4">
        <v>33741</v>
      </c>
      <c r="AT7" s="4">
        <v>0.13</v>
      </c>
      <c r="AU7" s="4">
        <v>4.8710000000000004</v>
      </c>
      <c r="AV7" s="4">
        <v>31403</v>
      </c>
      <c r="AW7" s="4">
        <v>0</v>
      </c>
      <c r="AX7" s="30">
        <v>0.45</v>
      </c>
      <c r="AY7">
        <v>0.75458333333333338</v>
      </c>
      <c r="AZ7" t="s">
        <v>70</v>
      </c>
      <c r="BA7" t="s">
        <v>337</v>
      </c>
      <c r="BB7">
        <v>11</v>
      </c>
      <c r="BC7" t="s">
        <v>340</v>
      </c>
      <c r="BD7">
        <v>12</v>
      </c>
      <c r="BE7">
        <v>135075.24400000001</v>
      </c>
      <c r="BF7">
        <v>4.2290969320773537E-2</v>
      </c>
      <c r="BG7">
        <v>3.1912060599967033E-2</v>
      </c>
      <c r="BH7">
        <v>376199.73799999995</v>
      </c>
      <c r="BI7">
        <v>1.5184654381657225E-2</v>
      </c>
      <c r="BJ7">
        <v>1.1458087118825516E-2</v>
      </c>
      <c r="BK7">
        <v>1</v>
      </c>
      <c r="BL7" t="s">
        <v>67</v>
      </c>
      <c r="BM7">
        <v>-1</v>
      </c>
      <c r="BN7" t="s">
        <v>330</v>
      </c>
    </row>
    <row r="8" spans="1:66" x14ac:dyDescent="0.25">
      <c r="A8" s="141" t="str">
        <f t="shared" ref="A8:A36" si="20">W8</f>
        <v>성산여객</v>
      </c>
      <c r="B8" s="141" t="str">
        <f t="shared" ref="B8:B36" si="21">V8</f>
        <v>521</v>
      </c>
      <c r="C8" s="142" t="str">
        <f t="shared" ref="C8:C36" si="22">Y8</f>
        <v>71바7503</v>
      </c>
      <c r="D8" s="116" t="str">
        <f t="shared" ref="D8:D36" si="23">Z8</f>
        <v>중형</v>
      </c>
      <c r="E8" s="112" t="str">
        <f t="shared" si="16"/>
        <v>F</v>
      </c>
      <c r="F8" s="162">
        <f t="shared" si="17"/>
        <v>0.87481481481481482</v>
      </c>
      <c r="G8" s="163">
        <f t="shared" si="18"/>
        <v>2.3620000000000001</v>
      </c>
      <c r="H8" s="164">
        <f t="shared" si="19"/>
        <v>2.7</v>
      </c>
      <c r="I8" s="165">
        <f t="shared" ref="I8:I36" si="24">AC8</f>
        <v>6103.1279999999997</v>
      </c>
      <c r="J8" s="166">
        <f t="shared" ref="J8:J36" si="25">AI8/AH8</f>
        <v>2.6691267691918916E-2</v>
      </c>
      <c r="K8" s="166">
        <f t="shared" ref="K8:K36" si="26">AJ8/AH8</f>
        <v>0.34322512140538797</v>
      </c>
      <c r="L8" s="166">
        <f t="shared" ref="L8:L36" si="27">AK8/AC8</f>
        <v>0.12223240279410821</v>
      </c>
      <c r="M8" s="167">
        <f t="shared" ref="M8:M36" si="28">AG8</f>
        <v>6.4320000000000004</v>
      </c>
      <c r="N8" s="168">
        <f t="shared" ref="N8:N36" si="29">IF(AW8=0,AT8,"속도계이상")</f>
        <v>0.29499999999999998</v>
      </c>
      <c r="O8" s="168">
        <f t="shared" ref="O8:O36" si="30">IF(AW8=0,AU8,"속도계이상")</f>
        <v>1.704</v>
      </c>
      <c r="P8" s="169">
        <f t="shared" ref="P8:P36" si="31">AQ8/60</f>
        <v>0</v>
      </c>
      <c r="Q8" s="170">
        <f t="shared" ref="Q8:Q36" si="32">AN8</f>
        <v>77</v>
      </c>
      <c r="R8" s="171">
        <f t="shared" ref="R8:R36" si="33">AC8/(AH8-AI8-AJ8)</f>
        <v>23.502532576790234</v>
      </c>
      <c r="S8" s="143">
        <f t="shared" ref="S8:S36" si="34">IF(AW8=0,AL8,"속도계이상")</f>
        <v>18</v>
      </c>
      <c r="T8" s="143">
        <f t="shared" ref="T8:T36" si="35">IF(AW8=0,AM8,"속도계이상")</f>
        <v>104</v>
      </c>
      <c r="U8" t="s">
        <v>118</v>
      </c>
      <c r="V8" s="5" t="s">
        <v>119</v>
      </c>
      <c r="W8" t="s">
        <v>118</v>
      </c>
      <c r="X8" s="5" t="s">
        <v>119</v>
      </c>
      <c r="Y8" t="s">
        <v>203</v>
      </c>
      <c r="Z8" t="s">
        <v>192</v>
      </c>
      <c r="AA8" t="s">
        <v>202</v>
      </c>
      <c r="AB8">
        <v>518</v>
      </c>
      <c r="AC8" s="1">
        <v>6103.1279999999997</v>
      </c>
      <c r="AD8" s="1">
        <v>2583.4340000000002</v>
      </c>
      <c r="AE8" s="28">
        <v>2.3620000000000001</v>
      </c>
      <c r="AF8">
        <v>2.7</v>
      </c>
      <c r="AG8">
        <v>6.4320000000000004</v>
      </c>
      <c r="AH8">
        <v>412.13512700000001</v>
      </c>
      <c r="AI8">
        <v>11.000408999999999</v>
      </c>
      <c r="AJ8">
        <v>141.455129</v>
      </c>
      <c r="AK8">
        <v>746</v>
      </c>
      <c r="AL8">
        <v>18</v>
      </c>
      <c r="AM8">
        <v>104</v>
      </c>
      <c r="AN8">
        <v>77</v>
      </c>
      <c r="AO8">
        <v>14.80856</v>
      </c>
      <c r="AP8">
        <v>618.1</v>
      </c>
      <c r="AQ8">
        <v>0</v>
      </c>
      <c r="AR8">
        <v>55</v>
      </c>
      <c r="AS8">
        <v>14225</v>
      </c>
      <c r="AT8">
        <v>0.29499999999999998</v>
      </c>
      <c r="AU8">
        <v>1.704</v>
      </c>
      <c r="AV8">
        <v>51865</v>
      </c>
      <c r="AW8">
        <v>0</v>
      </c>
      <c r="AX8" s="29">
        <v>0.45</v>
      </c>
      <c r="AY8">
        <v>0.77583333333333337</v>
      </c>
      <c r="AZ8" t="s">
        <v>70</v>
      </c>
      <c r="BA8" t="s">
        <v>337</v>
      </c>
      <c r="BB8">
        <v>6</v>
      </c>
      <c r="BC8" t="s">
        <v>341</v>
      </c>
      <c r="BD8">
        <v>12</v>
      </c>
      <c r="BE8">
        <v>135075.24400000001</v>
      </c>
      <c r="BF8">
        <v>4.7329523979982586E-2</v>
      </c>
      <c r="BG8">
        <v>3.6719822354469828E-2</v>
      </c>
      <c r="BH8">
        <v>376199.73799999995</v>
      </c>
      <c r="BI8">
        <v>1.69937571833184E-2</v>
      </c>
      <c r="BJ8">
        <v>1.3184323281391193E-2</v>
      </c>
      <c r="BK8">
        <v>1</v>
      </c>
      <c r="BL8" t="s">
        <v>70</v>
      </c>
      <c r="BM8">
        <v>0</v>
      </c>
      <c r="BN8" t="s">
        <v>333</v>
      </c>
    </row>
    <row r="9" spans="1:66" x14ac:dyDescent="0.25">
      <c r="A9" s="144" t="str">
        <f t="shared" si="20"/>
        <v>성산여객</v>
      </c>
      <c r="B9" s="144" t="str">
        <f t="shared" si="21"/>
        <v>521</v>
      </c>
      <c r="C9" s="145" t="str">
        <f t="shared" si="22"/>
        <v>71바7505</v>
      </c>
      <c r="D9" s="133" t="str">
        <f t="shared" si="23"/>
        <v>중형</v>
      </c>
      <c r="E9" s="129" t="str">
        <f t="shared" si="16"/>
        <v>F</v>
      </c>
      <c r="F9" s="152">
        <f t="shared" si="17"/>
        <v>0.66214285714285726</v>
      </c>
      <c r="G9" s="153">
        <f t="shared" si="18"/>
        <v>1.8540000000000001</v>
      </c>
      <c r="H9" s="154">
        <f t="shared" si="19"/>
        <v>2.8</v>
      </c>
      <c r="I9" s="155">
        <f t="shared" si="24"/>
        <v>3744.0219999999999</v>
      </c>
      <c r="J9" s="156">
        <f t="shared" si="25"/>
        <v>3.4551314423226571E-2</v>
      </c>
      <c r="K9" s="156">
        <f t="shared" si="26"/>
        <v>0.4372306570780955</v>
      </c>
      <c r="L9" s="156">
        <f t="shared" si="27"/>
        <v>0.14529829151644943</v>
      </c>
      <c r="M9" s="157">
        <f t="shared" si="28"/>
        <v>14.198</v>
      </c>
      <c r="N9" s="158" t="str">
        <f t="shared" si="29"/>
        <v>속도계이상</v>
      </c>
      <c r="O9" s="158" t="str">
        <f t="shared" si="30"/>
        <v>속도계이상</v>
      </c>
      <c r="P9" s="159">
        <f t="shared" si="31"/>
        <v>2.5000000000000001E-2</v>
      </c>
      <c r="Q9" s="160">
        <f t="shared" si="32"/>
        <v>108</v>
      </c>
      <c r="R9" s="161">
        <f t="shared" si="33"/>
        <v>23.814225504303014</v>
      </c>
      <c r="S9" s="146" t="str">
        <f t="shared" si="34"/>
        <v>속도계이상</v>
      </c>
      <c r="T9" s="146" t="str">
        <f t="shared" si="35"/>
        <v>속도계이상</v>
      </c>
      <c r="U9" t="s">
        <v>118</v>
      </c>
      <c r="V9" s="5" t="s">
        <v>119</v>
      </c>
      <c r="W9" t="s">
        <v>118</v>
      </c>
      <c r="X9" s="5" t="s">
        <v>119</v>
      </c>
      <c r="Y9" t="s">
        <v>310</v>
      </c>
      <c r="Z9" t="s">
        <v>192</v>
      </c>
      <c r="AA9" t="s">
        <v>202</v>
      </c>
      <c r="AB9">
        <v>518</v>
      </c>
      <c r="AC9" s="1">
        <v>3744.0219999999999</v>
      </c>
      <c r="AD9" s="1">
        <v>2019.596</v>
      </c>
      <c r="AE9" s="28">
        <v>1.8540000000000001</v>
      </c>
      <c r="AF9">
        <v>2.8</v>
      </c>
      <c r="AG9">
        <v>14.198</v>
      </c>
      <c r="AH9">
        <v>297.63822800000003</v>
      </c>
      <c r="AI9">
        <v>10.283792</v>
      </c>
      <c r="AJ9">
        <v>130.13655800000001</v>
      </c>
      <c r="AK9">
        <v>544</v>
      </c>
      <c r="AL9">
        <v>2981</v>
      </c>
      <c r="AM9">
        <v>474</v>
      </c>
      <c r="AN9">
        <v>108</v>
      </c>
      <c r="AO9">
        <v>12.579103</v>
      </c>
      <c r="AP9">
        <v>1412.7</v>
      </c>
      <c r="AQ9">
        <v>1.5</v>
      </c>
      <c r="AR9">
        <v>62</v>
      </c>
      <c r="AS9">
        <v>10379</v>
      </c>
      <c r="AT9">
        <v>79.62</v>
      </c>
      <c r="AU9">
        <v>12.66</v>
      </c>
      <c r="AV9">
        <v>37539</v>
      </c>
      <c r="AW9">
        <v>17</v>
      </c>
      <c r="AX9" s="29">
        <v>0.55000000000000004</v>
      </c>
      <c r="AY9">
        <v>0.78652173913043477</v>
      </c>
      <c r="AZ9" t="s">
        <v>70</v>
      </c>
      <c r="BA9" t="s">
        <v>337</v>
      </c>
      <c r="BB9">
        <v>2</v>
      </c>
      <c r="BC9" t="s">
        <v>342</v>
      </c>
      <c r="BD9">
        <v>14</v>
      </c>
      <c r="BE9">
        <v>135075.24400000001</v>
      </c>
      <c r="BF9">
        <v>3.9068469126733542E-2</v>
      </c>
      <c r="BG9">
        <v>3.0728200282722162E-2</v>
      </c>
      <c r="BH9">
        <v>376199.73799999995</v>
      </c>
      <c r="BI9">
        <v>1.4027609450381916E-2</v>
      </c>
      <c r="BJ9">
        <v>1.1033019780756907E-2</v>
      </c>
      <c r="BK9">
        <v>1</v>
      </c>
      <c r="BL9" t="s">
        <v>67</v>
      </c>
      <c r="BM9">
        <v>-1</v>
      </c>
      <c r="BN9" t="s">
        <v>330</v>
      </c>
    </row>
    <row r="10" spans="1:66" x14ac:dyDescent="0.25">
      <c r="A10" s="141" t="str">
        <f t="shared" si="20"/>
        <v>성산여객</v>
      </c>
      <c r="B10" s="141" t="str">
        <f t="shared" si="21"/>
        <v>521</v>
      </c>
      <c r="C10" s="142" t="str">
        <f t="shared" si="22"/>
        <v>71바7506</v>
      </c>
      <c r="D10" s="116" t="str">
        <f t="shared" si="23"/>
        <v>중형</v>
      </c>
      <c r="E10" s="112" t="str">
        <f t="shared" si="16"/>
        <v>D</v>
      </c>
      <c r="F10" s="162">
        <f t="shared" si="17"/>
        <v>0.85319999999999996</v>
      </c>
      <c r="G10" s="163">
        <f t="shared" si="18"/>
        <v>2.133</v>
      </c>
      <c r="H10" s="164">
        <f t="shared" si="19"/>
        <v>2.5</v>
      </c>
      <c r="I10" s="165">
        <f t="shared" si="24"/>
        <v>5350.817</v>
      </c>
      <c r="J10" s="166">
        <f t="shared" si="25"/>
        <v>2.4610064830133602E-2</v>
      </c>
      <c r="K10" s="166">
        <f t="shared" si="26"/>
        <v>0.36146630460258788</v>
      </c>
      <c r="L10" s="166">
        <f t="shared" si="27"/>
        <v>0.15474272433536784</v>
      </c>
      <c r="M10" s="167">
        <f t="shared" si="28"/>
        <v>13.268000000000001</v>
      </c>
      <c r="N10" s="168">
        <f t="shared" si="29"/>
        <v>1.9E-2</v>
      </c>
      <c r="O10" s="168">
        <f t="shared" si="30"/>
        <v>6.7089999999999996</v>
      </c>
      <c r="P10" s="169">
        <f t="shared" si="31"/>
        <v>0</v>
      </c>
      <c r="Q10" s="170">
        <f t="shared" si="32"/>
        <v>70</v>
      </c>
      <c r="R10" s="171">
        <f t="shared" si="33"/>
        <v>24.420333597273025</v>
      </c>
      <c r="S10" s="143">
        <f t="shared" si="34"/>
        <v>1</v>
      </c>
      <c r="T10" s="143">
        <f t="shared" si="35"/>
        <v>359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206</v>
      </c>
      <c r="Z10" s="4" t="s">
        <v>192</v>
      </c>
      <c r="AA10" s="4" t="s">
        <v>48</v>
      </c>
      <c r="AB10" s="4">
        <v>518</v>
      </c>
      <c r="AC10" s="4">
        <v>5350.817</v>
      </c>
      <c r="AD10" s="4">
        <v>2509.0050000000001</v>
      </c>
      <c r="AE10" s="4">
        <v>2.133</v>
      </c>
      <c r="AF10" s="4">
        <v>2.5</v>
      </c>
      <c r="AG10" s="4">
        <v>13.268000000000001</v>
      </c>
      <c r="AH10" s="4">
        <v>356.90625199999999</v>
      </c>
      <c r="AI10" s="4">
        <v>8.7834859999999999</v>
      </c>
      <c r="AJ10" s="4">
        <v>129.00958399999999</v>
      </c>
      <c r="AK10" s="4">
        <v>828</v>
      </c>
      <c r="AL10" s="4">
        <v>1</v>
      </c>
      <c r="AM10" s="4">
        <v>359</v>
      </c>
      <c r="AN10" s="4">
        <v>70</v>
      </c>
      <c r="AO10" s="4">
        <v>14.992219</v>
      </c>
      <c r="AP10" s="4">
        <v>284.89999999999998</v>
      </c>
      <c r="AQ10" s="4">
        <v>0</v>
      </c>
      <c r="AR10" s="4">
        <v>77</v>
      </c>
      <c r="AS10" s="4">
        <v>14835</v>
      </c>
      <c r="AT10" s="4">
        <v>1.9E-2</v>
      </c>
      <c r="AU10" s="4">
        <v>6.7089999999999996</v>
      </c>
      <c r="AV10" s="4">
        <v>47000</v>
      </c>
      <c r="AW10" s="4">
        <v>0</v>
      </c>
      <c r="AX10" s="30">
        <v>0.59</v>
      </c>
      <c r="AY10">
        <v>0.81500000000000006</v>
      </c>
      <c r="AZ10" t="s">
        <v>67</v>
      </c>
      <c r="BA10" t="s">
        <v>337</v>
      </c>
      <c r="BB10">
        <v>1</v>
      </c>
      <c r="BC10" t="s">
        <v>343</v>
      </c>
      <c r="BD10">
        <v>14</v>
      </c>
      <c r="BE10">
        <v>135075.24400000001</v>
      </c>
      <c r="BF10">
        <v>4.6803365389441749E-2</v>
      </c>
      <c r="BG10">
        <v>3.8144742792395027E-2</v>
      </c>
      <c r="BH10">
        <v>376199.73799999995</v>
      </c>
      <c r="BI10">
        <v>1.6804838923093562E-2</v>
      </c>
      <c r="BJ10">
        <v>1.3695943722321254E-2</v>
      </c>
      <c r="BK10">
        <v>1</v>
      </c>
      <c r="BL10" t="s">
        <v>67</v>
      </c>
      <c r="BM10">
        <v>0</v>
      </c>
      <c r="BN10" t="s">
        <v>333</v>
      </c>
    </row>
    <row r="11" spans="1:66" x14ac:dyDescent="0.25">
      <c r="A11" s="144" t="str">
        <f t="shared" si="20"/>
        <v>성산여객</v>
      </c>
      <c r="B11" s="144" t="str">
        <f t="shared" si="21"/>
        <v>521</v>
      </c>
      <c r="C11" s="145" t="str">
        <f t="shared" si="22"/>
        <v>71바7507</v>
      </c>
      <c r="D11" s="133" t="str">
        <f t="shared" si="23"/>
        <v>중형</v>
      </c>
      <c r="E11" s="129" t="str">
        <f t="shared" si="16"/>
        <v>F</v>
      </c>
      <c r="F11" s="152">
        <f t="shared" si="17"/>
        <v>0.77</v>
      </c>
      <c r="G11" s="153">
        <f t="shared" si="18"/>
        <v>1.925</v>
      </c>
      <c r="H11" s="154">
        <f t="shared" si="19"/>
        <v>2.5</v>
      </c>
      <c r="I11" s="155">
        <f t="shared" si="24"/>
        <v>4665.7169999999996</v>
      </c>
      <c r="J11" s="156">
        <f t="shared" si="25"/>
        <v>2.9102160398824326E-2</v>
      </c>
      <c r="K11" s="156">
        <f t="shared" si="26"/>
        <v>0.35607158348207846</v>
      </c>
      <c r="L11" s="156">
        <f t="shared" si="27"/>
        <v>0.17639303884054691</v>
      </c>
      <c r="M11" s="157">
        <f t="shared" si="28"/>
        <v>9.8350000000000009</v>
      </c>
      <c r="N11" s="158">
        <f t="shared" si="29"/>
        <v>4.2999999999999997E-2</v>
      </c>
      <c r="O11" s="158">
        <f t="shared" si="30"/>
        <v>4.5010000000000003</v>
      </c>
      <c r="P11" s="159">
        <f t="shared" si="31"/>
        <v>0</v>
      </c>
      <c r="Q11" s="160">
        <f t="shared" si="32"/>
        <v>69</v>
      </c>
      <c r="R11" s="161">
        <f t="shared" si="33"/>
        <v>24.008305257452356</v>
      </c>
      <c r="S11" s="146">
        <f t="shared" si="34"/>
        <v>2</v>
      </c>
      <c r="T11" s="146">
        <f t="shared" si="35"/>
        <v>210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246</v>
      </c>
      <c r="Z11" t="s">
        <v>192</v>
      </c>
      <c r="AA11" t="s">
        <v>48</v>
      </c>
      <c r="AB11">
        <v>518</v>
      </c>
      <c r="AC11" s="1">
        <v>4665.7169999999996</v>
      </c>
      <c r="AD11" s="1">
        <v>2423.4430000000002</v>
      </c>
      <c r="AE11" s="28">
        <v>1.925</v>
      </c>
      <c r="AF11">
        <v>2.5</v>
      </c>
      <c r="AG11">
        <v>9.8350000000000009</v>
      </c>
      <c r="AH11">
        <v>316.08543400000002</v>
      </c>
      <c r="AI11">
        <v>9.1987690000000004</v>
      </c>
      <c r="AJ11">
        <v>112.549041</v>
      </c>
      <c r="AK11">
        <v>823</v>
      </c>
      <c r="AL11">
        <v>2</v>
      </c>
      <c r="AM11">
        <v>210</v>
      </c>
      <c r="AN11">
        <v>69</v>
      </c>
      <c r="AO11">
        <v>14.760935999999999</v>
      </c>
      <c r="AP11">
        <v>317.8</v>
      </c>
      <c r="AQ11">
        <v>0</v>
      </c>
      <c r="AR11">
        <v>81</v>
      </c>
      <c r="AS11">
        <v>29635</v>
      </c>
      <c r="AT11">
        <v>4.2999999999999997E-2</v>
      </c>
      <c r="AU11">
        <v>4.5010000000000003</v>
      </c>
      <c r="AV11">
        <v>38608</v>
      </c>
      <c r="AW11">
        <v>0</v>
      </c>
      <c r="AX11" s="29">
        <v>0.45</v>
      </c>
      <c r="AY11">
        <v>0.76041666666666663</v>
      </c>
      <c r="AZ11" t="s">
        <v>70</v>
      </c>
      <c r="BA11" t="s">
        <v>337</v>
      </c>
      <c r="BB11">
        <v>9</v>
      </c>
      <c r="BC11" t="s">
        <v>344</v>
      </c>
      <c r="BD11">
        <v>16</v>
      </c>
      <c r="BE11">
        <v>135075.24400000001</v>
      </c>
      <c r="BF11">
        <v>5.0281182538526453E-2</v>
      </c>
      <c r="BG11">
        <v>3.8234649222004487E-2</v>
      </c>
      <c r="BH11">
        <v>376199.73799999995</v>
      </c>
      <c r="BI11">
        <v>1.8053555901200551E-2</v>
      </c>
      <c r="BJ11">
        <v>1.3728224799871252E-2</v>
      </c>
      <c r="BK11">
        <v>1</v>
      </c>
      <c r="BL11" t="s">
        <v>67</v>
      </c>
      <c r="BM11">
        <v>-1</v>
      </c>
      <c r="BN11" t="s">
        <v>330</v>
      </c>
    </row>
    <row r="12" spans="1:66" s="2" customFormat="1" x14ac:dyDescent="0.25">
      <c r="A12" s="141" t="str">
        <f t="shared" si="20"/>
        <v>성산여객</v>
      </c>
      <c r="B12" s="141" t="str">
        <f t="shared" si="21"/>
        <v>521</v>
      </c>
      <c r="C12" s="142" t="str">
        <f t="shared" si="22"/>
        <v>71바7508</v>
      </c>
      <c r="D12" s="116" t="str">
        <f t="shared" si="23"/>
        <v>중형</v>
      </c>
      <c r="E12" s="112" t="str">
        <f t="shared" si="16"/>
        <v>D</v>
      </c>
      <c r="F12" s="162">
        <f t="shared" si="17"/>
        <v>0.88629629629629614</v>
      </c>
      <c r="G12" s="163">
        <f t="shared" si="18"/>
        <v>2.3929999999999998</v>
      </c>
      <c r="H12" s="164">
        <f t="shared" si="19"/>
        <v>2.7</v>
      </c>
      <c r="I12" s="165">
        <f t="shared" si="24"/>
        <v>4150.951</v>
      </c>
      <c r="J12" s="166">
        <f t="shared" si="25"/>
        <v>2.0628913416443313E-2</v>
      </c>
      <c r="K12" s="166">
        <f t="shared" si="26"/>
        <v>0.39077065632615321</v>
      </c>
      <c r="L12" s="166">
        <f t="shared" si="27"/>
        <v>0.15827698279261787</v>
      </c>
      <c r="M12" s="167">
        <f t="shared" si="28"/>
        <v>7.6230000000000002</v>
      </c>
      <c r="N12" s="168">
        <f t="shared" si="29"/>
        <v>2.4E-2</v>
      </c>
      <c r="O12" s="168">
        <f t="shared" si="30"/>
        <v>3.855</v>
      </c>
      <c r="P12" s="169">
        <f t="shared" si="31"/>
        <v>0</v>
      </c>
      <c r="Q12" s="170">
        <f t="shared" si="32"/>
        <v>74</v>
      </c>
      <c r="R12" s="171">
        <f t="shared" si="33"/>
        <v>24.296499886619873</v>
      </c>
      <c r="S12" s="143">
        <f t="shared" si="34"/>
        <v>1</v>
      </c>
      <c r="T12" s="143">
        <f t="shared" si="35"/>
        <v>160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201</v>
      </c>
      <c r="Z12" t="s">
        <v>192</v>
      </c>
      <c r="AA12" t="s">
        <v>202</v>
      </c>
      <c r="AB12">
        <v>518</v>
      </c>
      <c r="AC12" s="1">
        <v>4150.951</v>
      </c>
      <c r="AD12" s="1">
        <v>1734.971</v>
      </c>
      <c r="AE12" s="28">
        <v>2.3929999999999998</v>
      </c>
      <c r="AF12">
        <v>2.7</v>
      </c>
      <c r="AG12">
        <v>7.6230000000000002</v>
      </c>
      <c r="AH12">
        <v>290.25741099999999</v>
      </c>
      <c r="AI12">
        <v>5.9876950000000004</v>
      </c>
      <c r="AJ12">
        <v>113.42407900000001</v>
      </c>
      <c r="AK12">
        <v>657</v>
      </c>
      <c r="AL12">
        <v>1</v>
      </c>
      <c r="AM12">
        <v>160</v>
      </c>
      <c r="AN12">
        <v>74</v>
      </c>
      <c r="AO12">
        <v>14.300929999999999</v>
      </c>
      <c r="AP12">
        <v>752.4</v>
      </c>
      <c r="AQ12">
        <v>0</v>
      </c>
      <c r="AR12">
        <v>127</v>
      </c>
      <c r="AS12">
        <v>40340</v>
      </c>
      <c r="AT12">
        <v>2.4E-2</v>
      </c>
      <c r="AU12">
        <v>3.855</v>
      </c>
      <c r="AV12">
        <v>33834</v>
      </c>
      <c r="AW12">
        <v>0</v>
      </c>
      <c r="AX12" s="29">
        <v>0.48</v>
      </c>
      <c r="AY12" s="2">
        <v>0.80291666666666672</v>
      </c>
      <c r="AZ12" s="2" t="s">
        <v>67</v>
      </c>
      <c r="BA12" s="2" t="s">
        <v>337</v>
      </c>
      <c r="BB12" s="2">
        <v>3</v>
      </c>
      <c r="BC12" s="2" t="s">
        <v>345</v>
      </c>
      <c r="BD12" s="2">
        <v>16</v>
      </c>
      <c r="BE12" s="2">
        <v>135075.24400000001</v>
      </c>
      <c r="BF12" s="2">
        <v>4.8194441906764203E-2</v>
      </c>
      <c r="BG12" s="2">
        <v>3.8696120647639429E-2</v>
      </c>
      <c r="BH12" s="2">
        <v>376199.73799999995</v>
      </c>
      <c r="BI12" s="2">
        <v>1.730430763883201E-2</v>
      </c>
      <c r="BJ12" s="2">
        <v>1.3893917008345535E-2</v>
      </c>
      <c r="BK12" s="2">
        <v>1</v>
      </c>
      <c r="BL12" s="2" t="s">
        <v>67</v>
      </c>
      <c r="BM12" s="2">
        <v>0</v>
      </c>
      <c r="BN12" s="2" t="s">
        <v>333</v>
      </c>
    </row>
    <row r="13" spans="1:66" x14ac:dyDescent="0.25">
      <c r="A13" s="144" t="str">
        <f t="shared" si="20"/>
        <v>성산여객</v>
      </c>
      <c r="B13" s="144" t="str">
        <f t="shared" si="21"/>
        <v>521</v>
      </c>
      <c r="C13" s="145" t="str">
        <f t="shared" si="22"/>
        <v>71바7509</v>
      </c>
      <c r="D13" s="133" t="str">
        <f t="shared" si="23"/>
        <v>중형</v>
      </c>
      <c r="E13" s="129" t="str">
        <f t="shared" si="16"/>
        <v>F</v>
      </c>
      <c r="F13" s="152">
        <f t="shared" si="17"/>
        <v>0.8404166666666667</v>
      </c>
      <c r="G13" s="153">
        <f t="shared" si="18"/>
        <v>2.0169999999999999</v>
      </c>
      <c r="H13" s="154">
        <f t="shared" si="19"/>
        <v>2.4</v>
      </c>
      <c r="I13" s="155">
        <f t="shared" si="24"/>
        <v>5080.2719999999999</v>
      </c>
      <c r="J13" s="156">
        <f t="shared" si="25"/>
        <v>2.2743502402672509E-2</v>
      </c>
      <c r="K13" s="156">
        <f t="shared" si="26"/>
        <v>0.4025625430691418</v>
      </c>
      <c r="L13" s="156">
        <f t="shared" si="27"/>
        <v>0.14881092980848271</v>
      </c>
      <c r="M13" s="157">
        <f t="shared" si="28"/>
        <v>15.301</v>
      </c>
      <c r="N13" s="158">
        <f t="shared" si="29"/>
        <v>5.8999999999999997E-2</v>
      </c>
      <c r="O13" s="158">
        <f t="shared" si="30"/>
        <v>22.873000000000001</v>
      </c>
      <c r="P13" s="159">
        <f t="shared" si="31"/>
        <v>0</v>
      </c>
      <c r="Q13" s="160">
        <f t="shared" si="32"/>
        <v>69</v>
      </c>
      <c r="R13" s="161">
        <f t="shared" si="33"/>
        <v>25.413311244945721</v>
      </c>
      <c r="S13" s="146">
        <f t="shared" si="34"/>
        <v>3</v>
      </c>
      <c r="T13" s="146">
        <f t="shared" si="35"/>
        <v>1162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219</v>
      </c>
      <c r="Z13" s="4" t="s">
        <v>192</v>
      </c>
      <c r="AA13" s="4" t="s">
        <v>48</v>
      </c>
      <c r="AB13" s="4">
        <v>518</v>
      </c>
      <c r="AC13" s="4">
        <v>5080.2719999999999</v>
      </c>
      <c r="AD13" s="4">
        <v>2518.924</v>
      </c>
      <c r="AE13" s="4">
        <v>2.0169999999999999</v>
      </c>
      <c r="AF13" s="4">
        <v>2.4</v>
      </c>
      <c r="AG13" s="4">
        <v>15.301</v>
      </c>
      <c r="AH13" s="4">
        <v>347.84765599999997</v>
      </c>
      <c r="AI13" s="4">
        <v>7.9112739999999997</v>
      </c>
      <c r="AJ13" s="4">
        <v>140.03043700000001</v>
      </c>
      <c r="AK13" s="4">
        <v>756</v>
      </c>
      <c r="AL13" s="4">
        <v>3</v>
      </c>
      <c r="AM13" s="4">
        <v>1162</v>
      </c>
      <c r="AN13" s="4">
        <v>69</v>
      </c>
      <c r="AO13" s="4">
        <v>14.604876000000001</v>
      </c>
      <c r="AP13" s="4">
        <v>562.6</v>
      </c>
      <c r="AQ13" s="4">
        <v>0</v>
      </c>
      <c r="AR13" s="4">
        <v>171</v>
      </c>
      <c r="AS13" s="4">
        <v>41120</v>
      </c>
      <c r="AT13" s="4">
        <v>5.8999999999999997E-2</v>
      </c>
      <c r="AU13" s="4">
        <v>22.873000000000001</v>
      </c>
      <c r="AV13" s="4">
        <v>38707</v>
      </c>
      <c r="AW13" s="4">
        <v>0</v>
      </c>
      <c r="AX13" s="30">
        <v>0.59</v>
      </c>
      <c r="AY13">
        <v>0.78423076923076929</v>
      </c>
      <c r="AZ13" t="s">
        <v>70</v>
      </c>
      <c r="BA13" t="s">
        <v>337</v>
      </c>
      <c r="BB13">
        <v>4</v>
      </c>
      <c r="BC13" t="s">
        <v>346</v>
      </c>
      <c r="BD13">
        <v>11</v>
      </c>
      <c r="BE13">
        <v>135075.24400000001</v>
      </c>
      <c r="BF13">
        <v>4.053459270449291E-2</v>
      </c>
      <c r="BG13">
        <v>3.1788474817100405E-2</v>
      </c>
      <c r="BH13">
        <v>376199.73799999995</v>
      </c>
      <c r="BI13">
        <v>1.4554023958411159E-2</v>
      </c>
      <c r="BJ13">
        <v>1.1413713404307829E-2</v>
      </c>
      <c r="BK13">
        <v>1</v>
      </c>
      <c r="BL13" t="s">
        <v>67</v>
      </c>
      <c r="BM13">
        <v>-1</v>
      </c>
      <c r="BN13" t="s">
        <v>330</v>
      </c>
    </row>
    <row r="14" spans="1:66" x14ac:dyDescent="0.25">
      <c r="A14" s="141" t="str">
        <f t="shared" si="20"/>
        <v>성산여객</v>
      </c>
      <c r="B14" s="141" t="str">
        <f t="shared" si="21"/>
        <v>521</v>
      </c>
      <c r="C14" s="142" t="str">
        <f t="shared" si="22"/>
        <v>71바7510</v>
      </c>
      <c r="D14" s="116" t="str">
        <f t="shared" si="23"/>
        <v>중형</v>
      </c>
      <c r="E14" s="112" t="str">
        <f t="shared" si="16"/>
        <v>F</v>
      </c>
      <c r="F14" s="162">
        <f t="shared" si="17"/>
        <v>0.8650000000000001</v>
      </c>
      <c r="G14" s="163">
        <f t="shared" si="18"/>
        <v>2.4220000000000002</v>
      </c>
      <c r="H14" s="164">
        <f t="shared" si="19"/>
        <v>2.8</v>
      </c>
      <c r="I14" s="165">
        <f t="shared" si="24"/>
        <v>4106.7510000000002</v>
      </c>
      <c r="J14" s="166">
        <f t="shared" si="25"/>
        <v>2.4818894936499483E-2</v>
      </c>
      <c r="K14" s="166">
        <f t="shared" si="26"/>
        <v>0.35468041200156264</v>
      </c>
      <c r="L14" s="166">
        <f t="shared" si="27"/>
        <v>0.11688071665411416</v>
      </c>
      <c r="M14" s="167">
        <f t="shared" si="28"/>
        <v>6.9180000000000001</v>
      </c>
      <c r="N14" s="168">
        <f t="shared" si="29"/>
        <v>0.39</v>
      </c>
      <c r="O14" s="168">
        <f t="shared" si="30"/>
        <v>10.787000000000001</v>
      </c>
      <c r="P14" s="169">
        <f t="shared" si="31"/>
        <v>0</v>
      </c>
      <c r="Q14" s="170">
        <f t="shared" si="32"/>
        <v>73</v>
      </c>
      <c r="R14" s="171">
        <f t="shared" si="33"/>
        <v>24.964318221580758</v>
      </c>
      <c r="S14" s="143">
        <f t="shared" si="34"/>
        <v>16</v>
      </c>
      <c r="T14" s="143">
        <f t="shared" si="35"/>
        <v>443</v>
      </c>
      <c r="U14" t="s">
        <v>118</v>
      </c>
      <c r="V14" s="5" t="s">
        <v>119</v>
      </c>
      <c r="W14" t="s">
        <v>118</v>
      </c>
      <c r="X14" s="5" t="s">
        <v>119</v>
      </c>
      <c r="Y14" t="s">
        <v>347</v>
      </c>
      <c r="Z14" t="s">
        <v>192</v>
      </c>
      <c r="AA14" t="s">
        <v>202</v>
      </c>
      <c r="AB14">
        <v>518</v>
      </c>
      <c r="AC14" s="1">
        <v>4106.7510000000002</v>
      </c>
      <c r="AD14" s="1">
        <v>1695.8520000000001</v>
      </c>
      <c r="AE14" s="28">
        <v>2.4220000000000002</v>
      </c>
      <c r="AF14">
        <v>2.8</v>
      </c>
      <c r="AG14">
        <v>6.9180000000000001</v>
      </c>
      <c r="AH14">
        <v>265.11627600000003</v>
      </c>
      <c r="AI14">
        <v>6.5798930000000002</v>
      </c>
      <c r="AJ14">
        <v>94.031549999999996</v>
      </c>
      <c r="AK14">
        <v>480</v>
      </c>
      <c r="AL14">
        <v>16</v>
      </c>
      <c r="AM14">
        <v>443</v>
      </c>
      <c r="AN14">
        <v>73</v>
      </c>
      <c r="AO14">
        <v>15.490375999999999</v>
      </c>
      <c r="AP14">
        <v>970.8</v>
      </c>
      <c r="AQ14">
        <v>0</v>
      </c>
      <c r="AR14">
        <v>57</v>
      </c>
      <c r="AS14">
        <v>14743</v>
      </c>
      <c r="AT14">
        <v>0.39</v>
      </c>
      <c r="AU14">
        <v>10.787000000000001</v>
      </c>
      <c r="AV14">
        <v>34287</v>
      </c>
      <c r="AW14">
        <v>0</v>
      </c>
      <c r="AX14" s="29">
        <v>0.45</v>
      </c>
      <c r="AY14">
        <v>0.70884615384615379</v>
      </c>
      <c r="AZ14" t="s">
        <v>70</v>
      </c>
      <c r="BA14" t="s">
        <v>337</v>
      </c>
      <c r="BB14">
        <v>13</v>
      </c>
      <c r="BC14" t="s">
        <v>348</v>
      </c>
      <c r="BD14">
        <v>12</v>
      </c>
      <c r="BE14">
        <v>135075.24400000001</v>
      </c>
      <c r="BF14">
        <v>2.8942172408735384E-2</v>
      </c>
      <c r="BG14">
        <v>2.0515547595884351E-2</v>
      </c>
      <c r="BH14">
        <v>376199.73799999995</v>
      </c>
      <c r="BI14">
        <v>1.039174301604644E-2</v>
      </c>
      <c r="BJ14">
        <v>7.3661470686821494E-3</v>
      </c>
      <c r="BK14">
        <v>1</v>
      </c>
      <c r="BL14" t="s">
        <v>70</v>
      </c>
      <c r="BM14">
        <v>0</v>
      </c>
      <c r="BN14" t="s">
        <v>333</v>
      </c>
    </row>
    <row r="15" spans="1:66" x14ac:dyDescent="0.25">
      <c r="A15" s="144" t="str">
        <f t="shared" si="20"/>
        <v>성산여객</v>
      </c>
      <c r="B15" s="144" t="str">
        <f t="shared" si="21"/>
        <v>521</v>
      </c>
      <c r="C15" s="145" t="str">
        <f t="shared" si="22"/>
        <v>75아1152</v>
      </c>
      <c r="D15" s="133" t="str">
        <f t="shared" si="23"/>
        <v>중형</v>
      </c>
      <c r="E15" s="129" t="str">
        <f t="shared" si="16"/>
        <v>D</v>
      </c>
      <c r="F15" s="152">
        <f t="shared" si="17"/>
        <v>0.72750000000000004</v>
      </c>
      <c r="G15" s="153">
        <f t="shared" si="18"/>
        <v>1.746</v>
      </c>
      <c r="H15" s="154">
        <f t="shared" si="19"/>
        <v>2.4</v>
      </c>
      <c r="I15" s="155">
        <f t="shared" si="24"/>
        <v>2259.4</v>
      </c>
      <c r="J15" s="156">
        <f t="shared" si="25"/>
        <v>3.4200281059315066E-2</v>
      </c>
      <c r="K15" s="156">
        <f t="shared" si="26"/>
        <v>0.39724618621747365</v>
      </c>
      <c r="L15" s="156">
        <f t="shared" si="27"/>
        <v>0.17615296096308755</v>
      </c>
      <c r="M15" s="157">
        <f t="shared" si="28"/>
        <v>15.359</v>
      </c>
      <c r="N15" s="158">
        <f t="shared" si="29"/>
        <v>0.88500000000000001</v>
      </c>
      <c r="O15" s="158">
        <f t="shared" si="30"/>
        <v>23.722999999999999</v>
      </c>
      <c r="P15" s="159">
        <f t="shared" si="31"/>
        <v>0</v>
      </c>
      <c r="Q15" s="160">
        <f t="shared" si="32"/>
        <v>76</v>
      </c>
      <c r="R15" s="161">
        <f t="shared" si="33"/>
        <v>22.04960710730839</v>
      </c>
      <c r="S15" s="146">
        <f t="shared" si="34"/>
        <v>20</v>
      </c>
      <c r="T15" s="146">
        <f t="shared" si="35"/>
        <v>536</v>
      </c>
      <c r="U15" t="s">
        <v>118</v>
      </c>
      <c r="V15" s="5" t="s">
        <v>119</v>
      </c>
      <c r="W15" t="s">
        <v>118</v>
      </c>
      <c r="X15" s="5" t="s">
        <v>119</v>
      </c>
      <c r="Y15" t="s">
        <v>349</v>
      </c>
      <c r="Z15" t="s">
        <v>192</v>
      </c>
      <c r="AA15" t="s">
        <v>48</v>
      </c>
      <c r="AB15">
        <v>518</v>
      </c>
      <c r="AC15" s="1">
        <v>2259.4</v>
      </c>
      <c r="AD15" s="1">
        <v>1294.413</v>
      </c>
      <c r="AE15" s="28">
        <v>1.746</v>
      </c>
      <c r="AF15">
        <v>2.4</v>
      </c>
      <c r="AG15">
        <v>15.359</v>
      </c>
      <c r="AH15">
        <v>180.22743700000001</v>
      </c>
      <c r="AI15">
        <v>6.1638289999999998</v>
      </c>
      <c r="AJ15">
        <v>71.594662</v>
      </c>
      <c r="AK15">
        <v>398</v>
      </c>
      <c r="AL15">
        <v>20</v>
      </c>
      <c r="AM15">
        <v>536</v>
      </c>
      <c r="AN15">
        <v>76</v>
      </c>
      <c r="AO15">
        <v>12.536382</v>
      </c>
      <c r="AP15">
        <v>444</v>
      </c>
      <c r="AQ15">
        <v>0</v>
      </c>
      <c r="AR15">
        <v>52</v>
      </c>
      <c r="AS15">
        <v>14336</v>
      </c>
      <c r="AT15">
        <v>0.88500000000000001</v>
      </c>
      <c r="AU15">
        <v>23.722999999999999</v>
      </c>
      <c r="AV15">
        <v>2988</v>
      </c>
      <c r="AW15">
        <v>0</v>
      </c>
      <c r="AX15" s="29">
        <v>0.59</v>
      </c>
      <c r="AY15">
        <v>0.80884615384615388</v>
      </c>
      <c r="AZ15" t="s">
        <v>67</v>
      </c>
      <c r="BA15" t="s">
        <v>337</v>
      </c>
      <c r="BB15">
        <v>2</v>
      </c>
      <c r="BC15" t="s">
        <v>350</v>
      </c>
      <c r="BD15">
        <v>9</v>
      </c>
      <c r="BE15">
        <v>135075.24400000001</v>
      </c>
      <c r="BF15">
        <v>4.0232524029347669E-2</v>
      </c>
      <c r="BG15">
        <v>3.2541922320660825E-2</v>
      </c>
      <c r="BH15">
        <v>376199.73799999995</v>
      </c>
      <c r="BI15">
        <v>1.444556561599732E-2</v>
      </c>
      <c r="BJ15">
        <v>1.1684240188631678E-2</v>
      </c>
      <c r="BK15">
        <v>1</v>
      </c>
      <c r="BL15" t="s">
        <v>67</v>
      </c>
      <c r="BM15">
        <v>0</v>
      </c>
      <c r="BN15" t="s">
        <v>333</v>
      </c>
    </row>
    <row r="16" spans="1:66" x14ac:dyDescent="0.25">
      <c r="A16" s="141" t="str">
        <f t="shared" si="20"/>
        <v>성산여객</v>
      </c>
      <c r="B16" s="141" t="str">
        <f t="shared" si="21"/>
        <v>551</v>
      </c>
      <c r="C16" s="142" t="str">
        <f t="shared" si="22"/>
        <v>71바7051</v>
      </c>
      <c r="D16" s="116" t="str">
        <f t="shared" si="23"/>
        <v>중형</v>
      </c>
      <c r="E16" s="112" t="str">
        <f t="shared" si="16"/>
        <v>F</v>
      </c>
      <c r="F16" s="162">
        <f t="shared" si="17"/>
        <v>0.75208333333333333</v>
      </c>
      <c r="G16" s="163">
        <f t="shared" si="18"/>
        <v>1.8049999999999999</v>
      </c>
      <c r="H16" s="164">
        <f t="shared" si="19"/>
        <v>2.4</v>
      </c>
      <c r="I16" s="165">
        <f t="shared" si="24"/>
        <v>4596.4719999999998</v>
      </c>
      <c r="J16" s="166">
        <f t="shared" si="25"/>
        <v>4.7718568715955076E-2</v>
      </c>
      <c r="K16" s="166">
        <f t="shared" si="26"/>
        <v>0.38686360937240322</v>
      </c>
      <c r="L16" s="166">
        <f t="shared" si="27"/>
        <v>0.18166106526918907</v>
      </c>
      <c r="M16" s="167">
        <f t="shared" si="28"/>
        <v>13.63</v>
      </c>
      <c r="N16" s="168">
        <f t="shared" si="29"/>
        <v>0.56599999999999995</v>
      </c>
      <c r="O16" s="168">
        <f t="shared" si="30"/>
        <v>26.998999999999999</v>
      </c>
      <c r="P16" s="169">
        <f t="shared" si="31"/>
        <v>0</v>
      </c>
      <c r="Q16" s="170">
        <f t="shared" si="32"/>
        <v>65</v>
      </c>
      <c r="R16" s="171">
        <f t="shared" si="33"/>
        <v>21.037379960683541</v>
      </c>
      <c r="S16" s="143">
        <f t="shared" si="34"/>
        <v>26</v>
      </c>
      <c r="T16" s="143">
        <f t="shared" si="35"/>
        <v>1241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239</v>
      </c>
      <c r="Z16" s="4" t="s">
        <v>192</v>
      </c>
      <c r="AA16" s="4" t="s">
        <v>48</v>
      </c>
      <c r="AB16" s="4">
        <v>518</v>
      </c>
      <c r="AC16" s="4">
        <v>4596.4719999999998</v>
      </c>
      <c r="AD16" s="4">
        <v>2546.4810000000002</v>
      </c>
      <c r="AE16" s="4">
        <v>1.8049999999999999</v>
      </c>
      <c r="AF16" s="4">
        <v>2.4</v>
      </c>
      <c r="AG16" s="4">
        <v>13.63</v>
      </c>
      <c r="AH16" s="4">
        <v>386.423451</v>
      </c>
      <c r="AI16" s="4">
        <v>18.439574</v>
      </c>
      <c r="AJ16" s="4">
        <v>149.49317099999999</v>
      </c>
      <c r="AK16" s="4">
        <v>835</v>
      </c>
      <c r="AL16" s="4">
        <v>26</v>
      </c>
      <c r="AM16" s="4">
        <v>1241</v>
      </c>
      <c r="AN16" s="4">
        <v>65</v>
      </c>
      <c r="AO16" s="4">
        <v>11.894909</v>
      </c>
      <c r="AP16" s="4">
        <v>0</v>
      </c>
      <c r="AQ16" s="4">
        <v>0</v>
      </c>
      <c r="AR16" s="4">
        <v>32</v>
      </c>
      <c r="AS16" s="4">
        <v>7148</v>
      </c>
      <c r="AT16" s="4">
        <v>0.56599999999999995</v>
      </c>
      <c r="AU16" s="4">
        <v>26.998999999999999</v>
      </c>
      <c r="AV16" s="4">
        <v>0</v>
      </c>
      <c r="AW16" s="4">
        <v>0</v>
      </c>
      <c r="AX16" s="30">
        <v>0.59</v>
      </c>
      <c r="AY16">
        <v>0.78479999999999994</v>
      </c>
      <c r="AZ16" t="s">
        <v>70</v>
      </c>
      <c r="BA16" t="s">
        <v>337</v>
      </c>
      <c r="BB16">
        <v>3</v>
      </c>
      <c r="BC16" t="s">
        <v>351</v>
      </c>
      <c r="BD16">
        <v>9</v>
      </c>
      <c r="BE16">
        <v>135075.24400000001</v>
      </c>
      <c r="BF16">
        <v>3.5848234336707911E-2</v>
      </c>
      <c r="BG16">
        <v>2.8133694307448366E-2</v>
      </c>
      <c r="BH16">
        <v>376199.73799999995</v>
      </c>
      <c r="BI16">
        <v>1.2871377916802271E-2</v>
      </c>
      <c r="BJ16">
        <v>1.0101457389106422E-2</v>
      </c>
      <c r="BK16">
        <v>1</v>
      </c>
      <c r="BL16" t="s">
        <v>70</v>
      </c>
      <c r="BM16">
        <v>0</v>
      </c>
      <c r="BN16" t="s">
        <v>333</v>
      </c>
    </row>
    <row r="17" spans="1:66" x14ac:dyDescent="0.25">
      <c r="A17" s="144" t="str">
        <f t="shared" si="20"/>
        <v>성산여객</v>
      </c>
      <c r="B17" s="144" t="str">
        <f t="shared" si="21"/>
        <v>551</v>
      </c>
      <c r="C17" s="145" t="str">
        <f t="shared" si="22"/>
        <v>71바7054</v>
      </c>
      <c r="D17" s="133" t="str">
        <f t="shared" si="23"/>
        <v>중형</v>
      </c>
      <c r="E17" s="129" t="str">
        <f t="shared" si="16"/>
        <v>D</v>
      </c>
      <c r="F17" s="152">
        <f t="shared" si="17"/>
        <v>0.79518518518518511</v>
      </c>
      <c r="G17" s="153">
        <f t="shared" si="18"/>
        <v>2.1469999999999998</v>
      </c>
      <c r="H17" s="154">
        <f t="shared" si="19"/>
        <v>2.7</v>
      </c>
      <c r="I17" s="155">
        <f t="shared" si="24"/>
        <v>4385.5150000000003</v>
      </c>
      <c r="J17" s="156">
        <f t="shared" si="25"/>
        <v>4.7318143134518639E-2</v>
      </c>
      <c r="K17" s="156">
        <f t="shared" si="26"/>
        <v>0.36575375814787892</v>
      </c>
      <c r="L17" s="156">
        <f t="shared" si="27"/>
        <v>0.12495681807039766</v>
      </c>
      <c r="M17" s="157">
        <f t="shared" si="28"/>
        <v>6.5140000000000002</v>
      </c>
      <c r="N17" s="158">
        <f t="shared" si="29"/>
        <v>0.502</v>
      </c>
      <c r="O17" s="158">
        <f t="shared" si="30"/>
        <v>9.5310000000000006</v>
      </c>
      <c r="P17" s="159">
        <f t="shared" si="31"/>
        <v>0</v>
      </c>
      <c r="Q17" s="160">
        <f t="shared" si="32"/>
        <v>69</v>
      </c>
      <c r="R17" s="161">
        <f t="shared" si="33"/>
        <v>20.145726396090392</v>
      </c>
      <c r="S17" s="146">
        <f t="shared" si="34"/>
        <v>22</v>
      </c>
      <c r="T17" s="146">
        <f t="shared" si="35"/>
        <v>418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265</v>
      </c>
      <c r="Z17" t="s">
        <v>192</v>
      </c>
      <c r="AA17" t="s">
        <v>202</v>
      </c>
      <c r="AB17">
        <v>518</v>
      </c>
      <c r="AC17" s="1">
        <v>4385.5150000000003</v>
      </c>
      <c r="AD17" s="1">
        <v>2042.9749999999999</v>
      </c>
      <c r="AE17" s="28">
        <v>2.1469999999999998</v>
      </c>
      <c r="AF17">
        <v>2.7</v>
      </c>
      <c r="AG17">
        <v>6.5140000000000002</v>
      </c>
      <c r="AH17">
        <v>370.89652799999999</v>
      </c>
      <c r="AI17">
        <v>17.550135000000001</v>
      </c>
      <c r="AJ17">
        <v>135.65679900000001</v>
      </c>
      <c r="AK17">
        <v>548</v>
      </c>
      <c r="AL17">
        <v>22</v>
      </c>
      <c r="AM17">
        <v>418</v>
      </c>
      <c r="AN17">
        <v>69</v>
      </c>
      <c r="AO17">
        <v>11.824092</v>
      </c>
      <c r="AP17">
        <v>31.3</v>
      </c>
      <c r="AQ17">
        <v>0</v>
      </c>
      <c r="AR17">
        <v>24</v>
      </c>
      <c r="AS17">
        <v>11320</v>
      </c>
      <c r="AT17">
        <v>0.502</v>
      </c>
      <c r="AU17">
        <v>9.5310000000000006</v>
      </c>
      <c r="AV17">
        <v>0</v>
      </c>
      <c r="AW17">
        <v>0</v>
      </c>
      <c r="AX17" s="29">
        <v>0.48</v>
      </c>
      <c r="AY17">
        <v>0.83607142857142869</v>
      </c>
      <c r="AZ17" t="s">
        <v>67</v>
      </c>
      <c r="BA17" t="s">
        <v>352</v>
      </c>
      <c r="BB17">
        <v>7</v>
      </c>
      <c r="BC17" t="s">
        <v>353</v>
      </c>
      <c r="BD17">
        <v>12</v>
      </c>
      <c r="BE17">
        <v>9393.241</v>
      </c>
      <c r="BF17">
        <v>0.65980879230076184</v>
      </c>
      <c r="BG17">
        <v>0.55164727956288706</v>
      </c>
      <c r="BH17">
        <v>376199.73799999995</v>
      </c>
      <c r="BI17">
        <v>1.6474607433139683E-2</v>
      </c>
      <c r="BJ17">
        <v>1.3773948571778572E-2</v>
      </c>
      <c r="BK17">
        <v>1</v>
      </c>
      <c r="BL17" t="s">
        <v>68</v>
      </c>
      <c r="BM17">
        <v>-2</v>
      </c>
      <c r="BN17" t="s">
        <v>330</v>
      </c>
    </row>
    <row r="18" spans="1:66" x14ac:dyDescent="0.25">
      <c r="A18" s="141" t="str">
        <f t="shared" si="20"/>
        <v>성산여객</v>
      </c>
      <c r="B18" s="141" t="str">
        <f t="shared" si="21"/>
        <v>551</v>
      </c>
      <c r="C18" s="142" t="str">
        <f t="shared" si="22"/>
        <v>71바7058</v>
      </c>
      <c r="D18" s="116" t="str">
        <f t="shared" si="23"/>
        <v>중형</v>
      </c>
      <c r="E18" s="112" t="str">
        <f t="shared" si="16"/>
        <v>B</v>
      </c>
      <c r="F18" s="162">
        <f t="shared" si="17"/>
        <v>0.69592592592592584</v>
      </c>
      <c r="G18" s="163">
        <f t="shared" si="18"/>
        <v>1.879</v>
      </c>
      <c r="H18" s="164">
        <f t="shared" si="19"/>
        <v>2.7</v>
      </c>
      <c r="I18" s="165">
        <f t="shared" si="24"/>
        <v>5327.1540000000005</v>
      </c>
      <c r="J18" s="166">
        <f t="shared" si="25"/>
        <v>4.574102884187687E-2</v>
      </c>
      <c r="K18" s="166">
        <f t="shared" si="26"/>
        <v>0.39538787930025493</v>
      </c>
      <c r="L18" s="166">
        <f t="shared" si="27"/>
        <v>0.19560162893732749</v>
      </c>
      <c r="M18" s="167">
        <f t="shared" si="28"/>
        <v>9.51</v>
      </c>
      <c r="N18" s="168">
        <f t="shared" si="29"/>
        <v>1.032</v>
      </c>
      <c r="O18" s="168">
        <f t="shared" si="30"/>
        <v>19.241</v>
      </c>
      <c r="P18" s="169">
        <f t="shared" si="31"/>
        <v>0</v>
      </c>
      <c r="Q18" s="170">
        <f t="shared" si="32"/>
        <v>71</v>
      </c>
      <c r="R18" s="171">
        <f t="shared" si="33"/>
        <v>21.548629723335125</v>
      </c>
      <c r="S18" s="143">
        <f t="shared" si="34"/>
        <v>55</v>
      </c>
      <c r="T18" s="143">
        <f t="shared" si="35"/>
        <v>1025</v>
      </c>
      <c r="U18" t="s">
        <v>118</v>
      </c>
      <c r="V18" s="5" t="s">
        <v>120</v>
      </c>
      <c r="W18" t="s">
        <v>118</v>
      </c>
      <c r="X18" s="5" t="s">
        <v>120</v>
      </c>
      <c r="Y18" t="s">
        <v>317</v>
      </c>
      <c r="Z18" t="s">
        <v>192</v>
      </c>
      <c r="AA18" t="s">
        <v>202</v>
      </c>
      <c r="AB18">
        <v>518</v>
      </c>
      <c r="AC18" s="1">
        <v>5327.1540000000005</v>
      </c>
      <c r="AD18" s="1">
        <v>2834.46</v>
      </c>
      <c r="AE18" s="28">
        <v>1.879</v>
      </c>
      <c r="AF18">
        <v>2.7</v>
      </c>
      <c r="AG18">
        <v>9.51</v>
      </c>
      <c r="AH18">
        <v>442.34787699999998</v>
      </c>
      <c r="AI18">
        <v>20.233447000000002</v>
      </c>
      <c r="AJ18">
        <v>174.898989</v>
      </c>
      <c r="AK18">
        <v>1042</v>
      </c>
      <c r="AL18">
        <v>55</v>
      </c>
      <c r="AM18">
        <v>1025</v>
      </c>
      <c r="AN18">
        <v>71</v>
      </c>
      <c r="AO18">
        <v>12.042906</v>
      </c>
      <c r="AP18">
        <v>160.19999999999999</v>
      </c>
      <c r="AQ18">
        <v>0</v>
      </c>
      <c r="AR18">
        <v>41</v>
      </c>
      <c r="AS18">
        <v>14935</v>
      </c>
      <c r="AT18">
        <v>1.032</v>
      </c>
      <c r="AU18">
        <v>19.241</v>
      </c>
      <c r="AV18">
        <v>1198</v>
      </c>
      <c r="AW18">
        <v>0</v>
      </c>
      <c r="AX18" s="29">
        <v>0.48</v>
      </c>
      <c r="AY18">
        <v>0.93321428571428577</v>
      </c>
      <c r="AZ18" t="s">
        <v>68</v>
      </c>
      <c r="BA18" t="s">
        <v>352</v>
      </c>
      <c r="BB18">
        <v>3</v>
      </c>
      <c r="BC18" t="s">
        <v>354</v>
      </c>
      <c r="BD18">
        <v>8</v>
      </c>
      <c r="BE18">
        <v>9393.241</v>
      </c>
      <c r="BF18">
        <v>6.0651483337859642E-2</v>
      </c>
      <c r="BG18">
        <v>5.6600830700652589E-2</v>
      </c>
      <c r="BH18">
        <v>376199.73799999995</v>
      </c>
      <c r="BI18">
        <v>1.5143923359138547E-3</v>
      </c>
      <c r="BJ18">
        <v>1.4132525620510366E-3</v>
      </c>
      <c r="BK18">
        <v>1</v>
      </c>
      <c r="BL18" t="s">
        <v>69</v>
      </c>
      <c r="BM18">
        <v>1</v>
      </c>
      <c r="BN18" t="s">
        <v>331</v>
      </c>
    </row>
    <row r="19" spans="1:66" x14ac:dyDescent="0.25">
      <c r="A19" s="144" t="str">
        <f t="shared" si="20"/>
        <v>성산여객</v>
      </c>
      <c r="B19" s="144" t="str">
        <f t="shared" si="21"/>
        <v>586</v>
      </c>
      <c r="C19" s="145" t="str">
        <f t="shared" si="22"/>
        <v>71바7059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0.66039999999999999</v>
      </c>
      <c r="G19" s="153">
        <f t="shared" si="18"/>
        <v>1.651</v>
      </c>
      <c r="H19" s="154">
        <f t="shared" si="19"/>
        <v>2.5</v>
      </c>
      <c r="I19" s="155">
        <f t="shared" si="24"/>
        <v>3909.029</v>
      </c>
      <c r="J19" s="156">
        <f t="shared" si="25"/>
        <v>2.6815414629594751E-2</v>
      </c>
      <c r="K19" s="156">
        <f t="shared" si="26"/>
        <v>0.43478953486305677</v>
      </c>
      <c r="L19" s="156">
        <f t="shared" si="27"/>
        <v>0.18725877960997475</v>
      </c>
      <c r="M19" s="157">
        <f t="shared" si="28"/>
        <v>9.6590000000000007</v>
      </c>
      <c r="N19" s="158" t="str">
        <f t="shared" si="29"/>
        <v>속도계이상</v>
      </c>
      <c r="O19" s="158" t="str">
        <f t="shared" si="30"/>
        <v>속도계이상</v>
      </c>
      <c r="P19" s="159">
        <f t="shared" si="31"/>
        <v>0</v>
      </c>
      <c r="Q19" s="160">
        <f t="shared" si="32"/>
        <v>83</v>
      </c>
      <c r="R19" s="161">
        <f t="shared" si="33"/>
        <v>26.193232252374095</v>
      </c>
      <c r="S19" s="146" t="str">
        <f t="shared" si="34"/>
        <v>속도계이상</v>
      </c>
      <c r="T19" s="146" t="str">
        <f t="shared" si="35"/>
        <v>속도계이상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268</v>
      </c>
      <c r="Z19" s="4" t="s">
        <v>192</v>
      </c>
      <c r="AA19" s="4" t="s">
        <v>202</v>
      </c>
      <c r="AB19" s="4">
        <v>518</v>
      </c>
      <c r="AC19" s="4">
        <v>3909.029</v>
      </c>
      <c r="AD19" s="4">
        <v>2367.0650000000001</v>
      </c>
      <c r="AE19" s="4">
        <v>1.651</v>
      </c>
      <c r="AF19" s="4">
        <v>2.5</v>
      </c>
      <c r="AG19" s="4">
        <v>9.6590000000000007</v>
      </c>
      <c r="AH19" s="4">
        <v>277.19075400000003</v>
      </c>
      <c r="AI19" s="4">
        <v>7.4329850000000004</v>
      </c>
      <c r="AJ19" s="4">
        <v>120.519639</v>
      </c>
      <c r="AK19" s="4">
        <v>732</v>
      </c>
      <c r="AL19" s="4">
        <v>0</v>
      </c>
      <c r="AM19" s="4">
        <v>0</v>
      </c>
      <c r="AN19" s="4">
        <v>83</v>
      </c>
      <c r="AO19" s="4">
        <v>14.102306</v>
      </c>
      <c r="AP19" s="4">
        <v>2385.4</v>
      </c>
      <c r="AQ19" s="4">
        <v>0</v>
      </c>
      <c r="AR19" s="4">
        <v>114</v>
      </c>
      <c r="AS19" s="4">
        <v>81642</v>
      </c>
      <c r="AT19" s="4">
        <v>0</v>
      </c>
      <c r="AU19" s="4">
        <v>0</v>
      </c>
      <c r="AV19" s="4">
        <v>38</v>
      </c>
      <c r="AW19" s="4">
        <v>17</v>
      </c>
      <c r="AX19" s="30">
        <v>0.35</v>
      </c>
      <c r="AY19">
        <v>0.71285714285714286</v>
      </c>
      <c r="AZ19" t="s">
        <v>70</v>
      </c>
      <c r="BA19" t="s">
        <v>352</v>
      </c>
      <c r="BB19">
        <v>10</v>
      </c>
      <c r="BC19" t="s">
        <v>355</v>
      </c>
      <c r="BD19">
        <v>8</v>
      </c>
      <c r="BE19">
        <v>9393.241</v>
      </c>
      <c r="BF19">
        <v>0.27953972436137858</v>
      </c>
      <c r="BG19">
        <v>0.19927188922332559</v>
      </c>
      <c r="BH19">
        <v>376199.73799999995</v>
      </c>
      <c r="BI19">
        <v>6.9797603101998985E-3</v>
      </c>
      <c r="BJ19">
        <v>4.9755719925567848E-3</v>
      </c>
      <c r="BK19">
        <v>1</v>
      </c>
      <c r="BL19" t="s">
        <v>70</v>
      </c>
      <c r="BM19">
        <v>0</v>
      </c>
      <c r="BN19" t="s">
        <v>333</v>
      </c>
    </row>
    <row r="20" spans="1:66" x14ac:dyDescent="0.25">
      <c r="A20" s="141" t="str">
        <f t="shared" si="20"/>
        <v>성산여객</v>
      </c>
      <c r="B20" s="141" t="str">
        <f t="shared" si="21"/>
        <v>586</v>
      </c>
      <c r="C20" s="142" t="str">
        <f t="shared" si="22"/>
        <v>71바7061</v>
      </c>
      <c r="D20" s="116" t="str">
        <f t="shared" si="23"/>
        <v>중형</v>
      </c>
      <c r="E20" s="112" t="str">
        <f t="shared" si="16"/>
        <v>C</v>
      </c>
      <c r="F20" s="162">
        <f t="shared" si="17"/>
        <v>0.71920000000000006</v>
      </c>
      <c r="G20" s="163">
        <f t="shared" si="18"/>
        <v>1.798</v>
      </c>
      <c r="H20" s="164">
        <f t="shared" si="19"/>
        <v>2.5</v>
      </c>
      <c r="I20" s="165">
        <f t="shared" si="24"/>
        <v>5044.8010000000004</v>
      </c>
      <c r="J20" s="166">
        <f t="shared" si="25"/>
        <v>3.2447605447757391E-2</v>
      </c>
      <c r="K20" s="166">
        <f t="shared" si="26"/>
        <v>0.4090554296347515</v>
      </c>
      <c r="L20" s="166">
        <f t="shared" si="27"/>
        <v>0.19069136721151139</v>
      </c>
      <c r="M20" s="167">
        <f t="shared" si="28"/>
        <v>11.16</v>
      </c>
      <c r="N20" s="168">
        <f t="shared" si="29"/>
        <v>2.6360000000000001</v>
      </c>
      <c r="O20" s="168">
        <f t="shared" si="30"/>
        <v>35.442</v>
      </c>
      <c r="P20" s="169">
        <f t="shared" si="31"/>
        <v>0</v>
      </c>
      <c r="Q20" s="170">
        <f t="shared" si="32"/>
        <v>67</v>
      </c>
      <c r="R20" s="171">
        <f t="shared" si="33"/>
        <v>24.181237959113897</v>
      </c>
      <c r="S20" s="143">
        <f t="shared" si="34"/>
        <v>133</v>
      </c>
      <c r="T20" s="143">
        <f t="shared" si="35"/>
        <v>1788</v>
      </c>
      <c r="U20" t="s">
        <v>118</v>
      </c>
      <c r="V20" s="5" t="s">
        <v>121</v>
      </c>
      <c r="W20" t="s">
        <v>118</v>
      </c>
      <c r="X20" s="5" t="s">
        <v>121</v>
      </c>
      <c r="Y20" t="s">
        <v>243</v>
      </c>
      <c r="Z20" t="s">
        <v>192</v>
      </c>
      <c r="AA20" t="s">
        <v>202</v>
      </c>
      <c r="AB20">
        <v>518</v>
      </c>
      <c r="AC20" s="1">
        <v>5044.8010000000004</v>
      </c>
      <c r="AD20" s="1">
        <v>2806.239</v>
      </c>
      <c r="AE20" s="28">
        <v>1.798</v>
      </c>
      <c r="AF20">
        <v>2.5</v>
      </c>
      <c r="AG20">
        <v>11.16</v>
      </c>
      <c r="AH20">
        <v>373.54651699999999</v>
      </c>
      <c r="AI20">
        <v>12.12069</v>
      </c>
      <c r="AJ20">
        <v>152.801231</v>
      </c>
      <c r="AK20">
        <v>962</v>
      </c>
      <c r="AL20">
        <v>133</v>
      </c>
      <c r="AM20">
        <v>1788</v>
      </c>
      <c r="AN20">
        <v>67</v>
      </c>
      <c r="AO20">
        <v>13.505148</v>
      </c>
      <c r="AP20">
        <v>550.9</v>
      </c>
      <c r="AQ20">
        <v>0</v>
      </c>
      <c r="AR20">
        <v>61</v>
      </c>
      <c r="AS20">
        <v>27902</v>
      </c>
      <c r="AT20">
        <v>2.6360000000000001</v>
      </c>
      <c r="AU20">
        <v>35.442</v>
      </c>
      <c r="AV20">
        <v>2542</v>
      </c>
      <c r="AW20">
        <v>0</v>
      </c>
      <c r="AX20" s="29">
        <v>0.45</v>
      </c>
      <c r="AY20">
        <v>0.85199999999999998</v>
      </c>
      <c r="AZ20" t="s">
        <v>69</v>
      </c>
      <c r="BA20" t="s">
        <v>303</v>
      </c>
      <c r="BB20">
        <v>3</v>
      </c>
      <c r="BC20" t="s">
        <v>329</v>
      </c>
      <c r="BD20">
        <v>10</v>
      </c>
      <c r="BE20">
        <v>41191.936000000002</v>
      </c>
      <c r="BF20">
        <v>0.15170296924135832</v>
      </c>
      <c r="BG20">
        <v>0.12925092979363728</v>
      </c>
      <c r="BH20">
        <v>148819.49100000001</v>
      </c>
      <c r="BI20">
        <v>4.1990057606096774E-2</v>
      </c>
      <c r="BJ20">
        <v>3.5775529080394448E-2</v>
      </c>
      <c r="BK20">
        <v>1</v>
      </c>
      <c r="BL20" t="s">
        <v>68</v>
      </c>
      <c r="BM20">
        <v>-1</v>
      </c>
      <c r="BN20" t="s">
        <v>330</v>
      </c>
    </row>
    <row r="21" spans="1:66" x14ac:dyDescent="0.25">
      <c r="A21" s="144" t="str">
        <f t="shared" si="20"/>
        <v>성산여객</v>
      </c>
      <c r="B21" s="144" t="str">
        <f t="shared" si="21"/>
        <v>586</v>
      </c>
      <c r="C21" s="145" t="str">
        <f t="shared" si="22"/>
        <v>71바7066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0.75080000000000002</v>
      </c>
      <c r="G21" s="153">
        <f t="shared" si="18"/>
        <v>1.877</v>
      </c>
      <c r="H21" s="154">
        <f t="shared" si="19"/>
        <v>2.5</v>
      </c>
      <c r="I21" s="155">
        <f t="shared" si="24"/>
        <v>5527.4790000000003</v>
      </c>
      <c r="J21" s="156">
        <f t="shared" si="25"/>
        <v>3.2988050906759263E-2</v>
      </c>
      <c r="K21" s="156">
        <f t="shared" si="26"/>
        <v>0.38633020666709245</v>
      </c>
      <c r="L21" s="156">
        <f t="shared" si="27"/>
        <v>0.17150675742051666</v>
      </c>
      <c r="M21" s="157">
        <f t="shared" si="28"/>
        <v>14.768000000000001</v>
      </c>
      <c r="N21" s="158">
        <f t="shared" si="29"/>
        <v>0.52500000000000002</v>
      </c>
      <c r="O21" s="158">
        <f t="shared" si="30"/>
        <v>29.2</v>
      </c>
      <c r="P21" s="159">
        <f t="shared" si="31"/>
        <v>0</v>
      </c>
      <c r="Q21" s="160">
        <f t="shared" si="32"/>
        <v>64</v>
      </c>
      <c r="R21" s="161">
        <f t="shared" si="33"/>
        <v>23.079012697839193</v>
      </c>
      <c r="S21" s="146">
        <f t="shared" si="34"/>
        <v>29</v>
      </c>
      <c r="T21" s="146">
        <f t="shared" si="35"/>
        <v>1614</v>
      </c>
      <c r="U21" t="s">
        <v>118</v>
      </c>
      <c r="V21" s="5" t="s">
        <v>121</v>
      </c>
      <c r="W21" t="s">
        <v>118</v>
      </c>
      <c r="X21" s="5" t="s">
        <v>121</v>
      </c>
      <c r="Y21" t="s">
        <v>287</v>
      </c>
      <c r="Z21" t="s">
        <v>192</v>
      </c>
      <c r="AA21" t="s">
        <v>48</v>
      </c>
      <c r="AB21">
        <v>518</v>
      </c>
      <c r="AC21" s="1">
        <v>5527.4790000000003</v>
      </c>
      <c r="AD21" s="1">
        <v>2945.2310000000002</v>
      </c>
      <c r="AE21" s="28">
        <v>1.877</v>
      </c>
      <c r="AF21">
        <v>2.5</v>
      </c>
      <c r="AG21">
        <v>14.768000000000001</v>
      </c>
      <c r="AH21">
        <v>412.45037600000001</v>
      </c>
      <c r="AI21">
        <v>13.605934</v>
      </c>
      <c r="AJ21">
        <v>159.342039</v>
      </c>
      <c r="AK21">
        <v>948</v>
      </c>
      <c r="AL21">
        <v>29</v>
      </c>
      <c r="AM21">
        <v>1614</v>
      </c>
      <c r="AN21">
        <v>64</v>
      </c>
      <c r="AO21">
        <v>13.401560999999999</v>
      </c>
      <c r="AP21">
        <v>26.4</v>
      </c>
      <c r="AQ21">
        <v>0</v>
      </c>
      <c r="AR21">
        <v>35</v>
      </c>
      <c r="AS21">
        <v>9602</v>
      </c>
      <c r="AT21">
        <v>0.52500000000000002</v>
      </c>
      <c r="AU21">
        <v>29.2</v>
      </c>
      <c r="AV21">
        <v>3711</v>
      </c>
      <c r="AW21">
        <v>0</v>
      </c>
      <c r="AX21" s="29">
        <v>0.59</v>
      </c>
      <c r="AY21">
        <v>0.77185185185185179</v>
      </c>
      <c r="AZ21" t="s">
        <v>70</v>
      </c>
      <c r="BA21" t="s">
        <v>303</v>
      </c>
      <c r="BB21">
        <v>1</v>
      </c>
      <c r="BC21" t="s">
        <v>305</v>
      </c>
      <c r="BD21">
        <v>8</v>
      </c>
      <c r="BE21">
        <v>41191.936000000002</v>
      </c>
      <c r="BF21">
        <v>7.528315736361603E-2</v>
      </c>
      <c r="BG21">
        <v>5.8107444424361401E-2</v>
      </c>
      <c r="BH21">
        <v>148819.49100000001</v>
      </c>
      <c r="BI21">
        <v>2.0837720779464299E-2</v>
      </c>
      <c r="BJ21">
        <v>1.6083633372001332E-2</v>
      </c>
      <c r="BK21">
        <v>1</v>
      </c>
      <c r="BL21" t="s">
        <v>67</v>
      </c>
      <c r="BM21">
        <v>-1</v>
      </c>
      <c r="BN21" t="s">
        <v>330</v>
      </c>
    </row>
    <row r="22" spans="1:66" x14ac:dyDescent="0.25">
      <c r="A22" s="141" t="str">
        <f t="shared" si="20"/>
        <v>성산여객</v>
      </c>
      <c r="B22" s="141" t="str">
        <f t="shared" si="21"/>
        <v>586</v>
      </c>
      <c r="C22" s="142" t="str">
        <f t="shared" si="22"/>
        <v>71바7068</v>
      </c>
      <c r="D22" s="116" t="str">
        <f t="shared" si="23"/>
        <v>중형</v>
      </c>
      <c r="E22" s="112" t="str">
        <f t="shared" si="16"/>
        <v>B</v>
      </c>
      <c r="F22" s="162">
        <f t="shared" si="17"/>
        <v>0.66200000000000003</v>
      </c>
      <c r="G22" s="163">
        <f t="shared" si="18"/>
        <v>1.655</v>
      </c>
      <c r="H22" s="164">
        <f t="shared" si="19"/>
        <v>2.5</v>
      </c>
      <c r="I22" s="165">
        <f t="shared" si="24"/>
        <v>3011.3139999999999</v>
      </c>
      <c r="J22" s="166">
        <f t="shared" si="25"/>
        <v>5.1450666372736459E-2</v>
      </c>
      <c r="K22" s="166">
        <f t="shared" si="26"/>
        <v>0.35056533265620149</v>
      </c>
      <c r="L22" s="166">
        <f t="shared" si="27"/>
        <v>0.1969240006189989</v>
      </c>
      <c r="M22" s="167">
        <f t="shared" si="28"/>
        <v>12.343</v>
      </c>
      <c r="N22" s="168">
        <f t="shared" si="29"/>
        <v>0.63100000000000001</v>
      </c>
      <c r="O22" s="168">
        <f t="shared" si="30"/>
        <v>13.316000000000001</v>
      </c>
      <c r="P22" s="169">
        <f t="shared" si="31"/>
        <v>0</v>
      </c>
      <c r="Q22" s="170">
        <f t="shared" si="32"/>
        <v>76</v>
      </c>
      <c r="R22" s="171">
        <f t="shared" si="33"/>
        <v>23.710491808021043</v>
      </c>
      <c r="S22" s="143">
        <f t="shared" si="34"/>
        <v>19</v>
      </c>
      <c r="T22" s="143">
        <f t="shared" si="35"/>
        <v>401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321</v>
      </c>
      <c r="Z22" s="4" t="s">
        <v>192</v>
      </c>
      <c r="AA22" s="4" t="s">
        <v>202</v>
      </c>
      <c r="AB22" s="4">
        <v>518</v>
      </c>
      <c r="AC22" s="4">
        <v>3011.3139999999999</v>
      </c>
      <c r="AD22" s="4">
        <v>1819.355</v>
      </c>
      <c r="AE22" s="4">
        <v>1.655</v>
      </c>
      <c r="AF22" s="4">
        <v>2.5</v>
      </c>
      <c r="AG22" s="4">
        <v>12.343</v>
      </c>
      <c r="AH22" s="4">
        <v>212.38601499999999</v>
      </c>
      <c r="AI22" s="4">
        <v>10.927402000000001</v>
      </c>
      <c r="AJ22" s="4">
        <v>74.455174</v>
      </c>
      <c r="AK22" s="4">
        <v>593</v>
      </c>
      <c r="AL22" s="4">
        <v>19</v>
      </c>
      <c r="AM22" s="4">
        <v>401</v>
      </c>
      <c r="AN22" s="4">
        <v>76</v>
      </c>
      <c r="AO22" s="4">
        <v>14.178494000000001</v>
      </c>
      <c r="AP22" s="4">
        <v>179.4</v>
      </c>
      <c r="AQ22" s="4">
        <v>0</v>
      </c>
      <c r="AR22" s="4">
        <v>31</v>
      </c>
      <c r="AS22" s="4">
        <v>7280</v>
      </c>
      <c r="AT22" s="4">
        <v>0.63100000000000001</v>
      </c>
      <c r="AU22" s="4">
        <v>13.316000000000001</v>
      </c>
      <c r="AV22" s="4">
        <v>3214</v>
      </c>
      <c r="AW22" s="4">
        <v>0</v>
      </c>
      <c r="AX22" s="30">
        <v>0.45</v>
      </c>
      <c r="AY22">
        <v>0.92629629629629617</v>
      </c>
      <c r="AZ22" t="s">
        <v>68</v>
      </c>
      <c r="BA22" t="s">
        <v>303</v>
      </c>
      <c r="BB22">
        <v>1</v>
      </c>
      <c r="BC22" t="s">
        <v>306</v>
      </c>
      <c r="BD22">
        <v>9</v>
      </c>
      <c r="BE22">
        <v>41191.936000000002</v>
      </c>
      <c r="BF22">
        <v>3.7084030233490363E-2</v>
      </c>
      <c r="BG22">
        <v>3.4350799857021996E-2</v>
      </c>
      <c r="BH22">
        <v>148819.49100000001</v>
      </c>
      <c r="BI22">
        <v>1.0264535846315991E-2</v>
      </c>
      <c r="BJ22">
        <v>9.508001537643071E-3</v>
      </c>
      <c r="BK22">
        <v>1</v>
      </c>
      <c r="BL22" t="s">
        <v>67</v>
      </c>
      <c r="BM22">
        <v>2</v>
      </c>
      <c r="BN22" t="s">
        <v>331</v>
      </c>
    </row>
    <row r="23" spans="1:66" x14ac:dyDescent="0.25">
      <c r="A23" s="144" t="str">
        <f t="shared" si="20"/>
        <v>성산여객</v>
      </c>
      <c r="B23" s="144" t="str">
        <f t="shared" si="21"/>
        <v>586</v>
      </c>
      <c r="C23" s="145" t="str">
        <f t="shared" si="22"/>
        <v>71바7071</v>
      </c>
      <c r="D23" s="133" t="str">
        <f t="shared" si="23"/>
        <v>중형</v>
      </c>
      <c r="E23" s="129" t="str">
        <f t="shared" si="16"/>
        <v>C</v>
      </c>
      <c r="F23" s="152">
        <f t="shared" si="17"/>
        <v>0.68200000000000005</v>
      </c>
      <c r="G23" s="153">
        <f t="shared" si="18"/>
        <v>1.7050000000000001</v>
      </c>
      <c r="H23" s="154">
        <f t="shared" si="19"/>
        <v>2.5</v>
      </c>
      <c r="I23" s="155">
        <f t="shared" si="24"/>
        <v>3410.424</v>
      </c>
      <c r="J23" s="156">
        <f t="shared" si="25"/>
        <v>3.217525221696943E-2</v>
      </c>
      <c r="K23" s="156">
        <f t="shared" si="26"/>
        <v>0.36512074881038525</v>
      </c>
      <c r="L23" s="156">
        <f t="shared" si="27"/>
        <v>0.13634668299308239</v>
      </c>
      <c r="M23" s="157">
        <f t="shared" si="28"/>
        <v>11.911</v>
      </c>
      <c r="N23" s="158">
        <f t="shared" si="29"/>
        <v>0.44</v>
      </c>
      <c r="O23" s="158">
        <f t="shared" si="30"/>
        <v>12.491</v>
      </c>
      <c r="P23" s="159">
        <f t="shared" si="31"/>
        <v>0</v>
      </c>
      <c r="Q23" s="160">
        <f t="shared" si="32"/>
        <v>76</v>
      </c>
      <c r="R23" s="161">
        <f t="shared" si="33"/>
        <v>23.359450884161738</v>
      </c>
      <c r="S23" s="146">
        <f t="shared" si="34"/>
        <v>15</v>
      </c>
      <c r="T23" s="146">
        <f t="shared" si="35"/>
        <v>426</v>
      </c>
      <c r="U23" t="s">
        <v>118</v>
      </c>
      <c r="V23" s="5" t="s">
        <v>121</v>
      </c>
      <c r="W23" t="s">
        <v>118</v>
      </c>
      <c r="X23" s="5" t="s">
        <v>121</v>
      </c>
      <c r="Y23" t="s">
        <v>322</v>
      </c>
      <c r="Z23" t="s">
        <v>192</v>
      </c>
      <c r="AA23" t="s">
        <v>202</v>
      </c>
      <c r="AB23">
        <v>518</v>
      </c>
      <c r="AC23" s="1">
        <v>3410.424</v>
      </c>
      <c r="AD23" s="1">
        <v>2000.64</v>
      </c>
      <c r="AE23" s="28">
        <v>1.7050000000000001</v>
      </c>
      <c r="AF23">
        <v>2.5</v>
      </c>
      <c r="AG23">
        <v>11.911</v>
      </c>
      <c r="AH23">
        <v>242.23766599999999</v>
      </c>
      <c r="AI23">
        <v>7.7940579999999997</v>
      </c>
      <c r="AJ23">
        <v>88.445998000000003</v>
      </c>
      <c r="AK23">
        <v>465</v>
      </c>
      <c r="AL23">
        <v>15</v>
      </c>
      <c r="AM23">
        <v>426</v>
      </c>
      <c r="AN23">
        <v>76</v>
      </c>
      <c r="AO23">
        <v>14.078834000000001</v>
      </c>
      <c r="AP23">
        <v>166.8</v>
      </c>
      <c r="AQ23">
        <v>0</v>
      </c>
      <c r="AR23">
        <v>12</v>
      </c>
      <c r="AS23">
        <v>1672</v>
      </c>
      <c r="AT23">
        <v>0.44</v>
      </c>
      <c r="AU23">
        <v>12.491</v>
      </c>
      <c r="AV23">
        <v>2112</v>
      </c>
      <c r="AW23">
        <v>0</v>
      </c>
      <c r="AX23" s="29">
        <v>0.46</v>
      </c>
      <c r="AY23">
        <v>0.87666666666666659</v>
      </c>
      <c r="AZ23" t="s">
        <v>69</v>
      </c>
      <c r="BA23" t="s">
        <v>303</v>
      </c>
      <c r="BB23">
        <v>1</v>
      </c>
      <c r="BC23" t="s">
        <v>307</v>
      </c>
      <c r="BD23">
        <v>12</v>
      </c>
      <c r="BE23">
        <v>41191.936000000002</v>
      </c>
      <c r="BF23">
        <v>0.1470825746087778</v>
      </c>
      <c r="BG23">
        <v>0.12894239040702854</v>
      </c>
      <c r="BH23">
        <v>148819.49100000001</v>
      </c>
      <c r="BI23">
        <v>4.0711172705193567E-2</v>
      </c>
      <c r="BJ23">
        <v>3.5690128071553022E-2</v>
      </c>
      <c r="BK23">
        <v>1</v>
      </c>
      <c r="BL23" t="s">
        <v>68</v>
      </c>
      <c r="BM23">
        <v>-1</v>
      </c>
      <c r="BN23" t="s">
        <v>330</v>
      </c>
    </row>
    <row r="24" spans="1:66" x14ac:dyDescent="0.25">
      <c r="A24" s="141" t="str">
        <f t="shared" si="20"/>
        <v>성산여객</v>
      </c>
      <c r="B24" s="141" t="str">
        <f t="shared" si="21"/>
        <v>586</v>
      </c>
      <c r="C24" s="142" t="str">
        <f t="shared" si="22"/>
        <v>71바7094</v>
      </c>
      <c r="D24" s="116" t="str">
        <f t="shared" si="23"/>
        <v>중형</v>
      </c>
      <c r="E24" s="112" t="str">
        <f t="shared" si="16"/>
        <v>이상</v>
      </c>
      <c r="F24" s="162">
        <f t="shared" si="17"/>
        <v>1.3148</v>
      </c>
      <c r="G24" s="163">
        <f t="shared" si="18"/>
        <v>3.2869999999999999</v>
      </c>
      <c r="H24" s="164">
        <f t="shared" si="19"/>
        <v>2.5</v>
      </c>
      <c r="I24" s="165">
        <f t="shared" si="24"/>
        <v>6288.1139999999996</v>
      </c>
      <c r="J24" s="166">
        <f t="shared" si="25"/>
        <v>5.5385939891825421E-2</v>
      </c>
      <c r="K24" s="166">
        <f t="shared" si="26"/>
        <v>0.30216652421016893</v>
      </c>
      <c r="L24" s="166">
        <f t="shared" si="27"/>
        <v>0.16936715841983782</v>
      </c>
      <c r="M24" s="167">
        <f t="shared" si="28"/>
        <v>5.7190000000000003</v>
      </c>
      <c r="N24" s="168">
        <f t="shared" si="29"/>
        <v>1.6E-2</v>
      </c>
      <c r="O24" s="168">
        <f t="shared" si="30"/>
        <v>2.7040000000000002</v>
      </c>
      <c r="P24" s="169">
        <f t="shared" si="31"/>
        <v>0</v>
      </c>
      <c r="Q24" s="170">
        <f t="shared" si="32"/>
        <v>65</v>
      </c>
      <c r="R24" s="171">
        <f t="shared" si="33"/>
        <v>23.623004777004905</v>
      </c>
      <c r="S24" s="143">
        <f t="shared" si="34"/>
        <v>1</v>
      </c>
      <c r="T24" s="143">
        <f t="shared" si="35"/>
        <v>170</v>
      </c>
      <c r="U24" t="s">
        <v>118</v>
      </c>
      <c r="V24" s="5" t="s">
        <v>121</v>
      </c>
      <c r="W24" t="s">
        <v>118</v>
      </c>
      <c r="X24" s="5" t="s">
        <v>121</v>
      </c>
      <c r="Y24" t="s">
        <v>323</v>
      </c>
      <c r="Z24" t="s">
        <v>192</v>
      </c>
      <c r="AA24" t="s">
        <v>48</v>
      </c>
      <c r="AB24">
        <v>518</v>
      </c>
      <c r="AC24" s="1">
        <v>6288.1139999999996</v>
      </c>
      <c r="AD24" s="1">
        <v>1912.7819999999999</v>
      </c>
      <c r="AE24" s="28">
        <v>3.2869999999999999</v>
      </c>
      <c r="AF24">
        <v>2.5</v>
      </c>
      <c r="AG24">
        <v>5.7190000000000003</v>
      </c>
      <c r="AH24">
        <v>414.331165</v>
      </c>
      <c r="AI24">
        <v>22.948121</v>
      </c>
      <c r="AJ24">
        <v>125.197008</v>
      </c>
      <c r="AK24">
        <v>1065</v>
      </c>
      <c r="AL24">
        <v>1</v>
      </c>
      <c r="AM24">
        <v>170</v>
      </c>
      <c r="AN24">
        <v>65</v>
      </c>
      <c r="AO24">
        <v>15.176541</v>
      </c>
      <c r="AP24">
        <v>6.9</v>
      </c>
      <c r="AQ24">
        <v>0</v>
      </c>
      <c r="AR24">
        <v>36</v>
      </c>
      <c r="AS24">
        <v>18170</v>
      </c>
      <c r="AT24">
        <v>1.6E-2</v>
      </c>
      <c r="AU24">
        <v>2.7040000000000002</v>
      </c>
      <c r="AV24">
        <v>55707</v>
      </c>
      <c r="AW24">
        <v>0</v>
      </c>
      <c r="AX24" s="29">
        <v>0.59</v>
      </c>
      <c r="AY24">
        <v>0.61642857142857144</v>
      </c>
      <c r="AZ24" t="s">
        <v>123</v>
      </c>
      <c r="BA24" t="s">
        <v>303</v>
      </c>
      <c r="BB24">
        <v>1</v>
      </c>
      <c r="BC24" t="s">
        <v>309</v>
      </c>
      <c r="BD24">
        <v>4</v>
      </c>
      <c r="BE24">
        <v>41191.936000000002</v>
      </c>
      <c r="BF24">
        <v>1.5223125225286814E-2</v>
      </c>
      <c r="BG24">
        <v>9.3839693353018009E-3</v>
      </c>
      <c r="BH24">
        <v>148819.49100000001</v>
      </c>
      <c r="BI24">
        <v>4.2136281732075001E-3</v>
      </c>
      <c r="BJ24">
        <v>2.5974007953414803E-3</v>
      </c>
      <c r="BK24">
        <v>1</v>
      </c>
      <c r="BL24" t="s">
        <v>193</v>
      </c>
      <c r="BM24" t="s">
        <v>194</v>
      </c>
      <c r="BN24" t="s">
        <v>193</v>
      </c>
    </row>
    <row r="25" spans="1:66" x14ac:dyDescent="0.25">
      <c r="A25" s="144" t="str">
        <f t="shared" si="20"/>
        <v>성산여객</v>
      </c>
      <c r="B25" s="144" t="str">
        <f t="shared" si="21"/>
        <v>586</v>
      </c>
      <c r="C25" s="145" t="str">
        <f t="shared" si="22"/>
        <v>72바1404</v>
      </c>
      <c r="D25" s="133" t="str">
        <f t="shared" si="23"/>
        <v>중형</v>
      </c>
      <c r="E25" s="129" t="str">
        <f t="shared" si="16"/>
        <v>F</v>
      </c>
      <c r="F25" s="152">
        <f t="shared" si="17"/>
        <v>0.74919999999999998</v>
      </c>
      <c r="G25" s="153">
        <f t="shared" si="18"/>
        <v>1.873</v>
      </c>
      <c r="H25" s="154">
        <f t="shared" si="19"/>
        <v>2.5</v>
      </c>
      <c r="I25" s="155">
        <f t="shared" si="24"/>
        <v>5227.7219999999998</v>
      </c>
      <c r="J25" s="156">
        <f t="shared" si="25"/>
        <v>4.1482310150796994E-2</v>
      </c>
      <c r="K25" s="156">
        <f t="shared" si="26"/>
        <v>0.37711804836378116</v>
      </c>
      <c r="L25" s="156">
        <f t="shared" si="27"/>
        <v>0.19396593774496809</v>
      </c>
      <c r="M25" s="157">
        <f t="shared" si="28"/>
        <v>7.1520000000000001</v>
      </c>
      <c r="N25" s="158">
        <f t="shared" si="29"/>
        <v>1.2050000000000001</v>
      </c>
      <c r="O25" s="158">
        <f t="shared" si="30"/>
        <v>10.54</v>
      </c>
      <c r="P25" s="159">
        <f t="shared" si="31"/>
        <v>0</v>
      </c>
      <c r="Q25" s="160">
        <f t="shared" si="32"/>
        <v>68</v>
      </c>
      <c r="R25" s="161">
        <f t="shared" si="33"/>
        <v>22.651624870167069</v>
      </c>
      <c r="S25" s="146">
        <f t="shared" si="34"/>
        <v>63</v>
      </c>
      <c r="T25" s="146">
        <f t="shared" si="35"/>
        <v>551</v>
      </c>
      <c r="U25" t="s">
        <v>118</v>
      </c>
      <c r="V25" t="s">
        <v>121</v>
      </c>
      <c r="W25" s="4" t="s">
        <v>118</v>
      </c>
      <c r="X25" s="4" t="s">
        <v>121</v>
      </c>
      <c r="Y25" s="4" t="s">
        <v>228</v>
      </c>
      <c r="Z25" s="4" t="s">
        <v>192</v>
      </c>
      <c r="AA25" s="4" t="s">
        <v>202</v>
      </c>
      <c r="AB25" s="4">
        <v>518</v>
      </c>
      <c r="AC25" s="4">
        <v>5227.7219999999998</v>
      </c>
      <c r="AD25" s="4">
        <v>2791.5390000000002</v>
      </c>
      <c r="AE25" s="4">
        <v>1.873</v>
      </c>
      <c r="AF25" s="4">
        <v>2.5</v>
      </c>
      <c r="AG25" s="4">
        <v>7.1520000000000001</v>
      </c>
      <c r="AH25" s="4">
        <v>396.952338</v>
      </c>
      <c r="AI25" s="4">
        <v>16.4665</v>
      </c>
      <c r="AJ25" s="4">
        <v>149.697891</v>
      </c>
      <c r="AK25" s="4">
        <v>1014</v>
      </c>
      <c r="AL25" s="4">
        <v>63</v>
      </c>
      <c r="AM25" s="4">
        <v>551</v>
      </c>
      <c r="AN25" s="4">
        <v>68</v>
      </c>
      <c r="AO25" s="4">
        <v>13.169646</v>
      </c>
      <c r="AP25" s="4">
        <v>216.2</v>
      </c>
      <c r="AQ25" s="4">
        <v>0</v>
      </c>
      <c r="AR25" s="4">
        <v>52</v>
      </c>
      <c r="AS25" s="4">
        <v>13453</v>
      </c>
      <c r="AT25" s="4">
        <v>1.2050000000000001</v>
      </c>
      <c r="AU25" s="4">
        <v>10.54</v>
      </c>
      <c r="AV25" s="4">
        <v>16467</v>
      </c>
      <c r="AW25" s="4">
        <v>0</v>
      </c>
      <c r="AX25" s="30">
        <v>0.39</v>
      </c>
      <c r="AY25">
        <v>0.70571428571428574</v>
      </c>
      <c r="AZ25" t="s">
        <v>70</v>
      </c>
      <c r="BA25" t="s">
        <v>303</v>
      </c>
      <c r="BB25">
        <v>2</v>
      </c>
      <c r="BC25" t="s">
        <v>332</v>
      </c>
      <c r="BD25">
        <v>8</v>
      </c>
      <c r="BE25">
        <v>41191.936000000002</v>
      </c>
      <c r="BF25">
        <v>4.546341303307521E-2</v>
      </c>
      <c r="BG25">
        <v>3.208418005477022E-2</v>
      </c>
      <c r="BH25">
        <v>148819.49100000001</v>
      </c>
      <c r="BI25">
        <v>1.258387585803529E-2</v>
      </c>
      <c r="BJ25">
        <v>8.8806209626706191E-3</v>
      </c>
      <c r="BK25">
        <v>1</v>
      </c>
      <c r="BL25" t="s">
        <v>69</v>
      </c>
      <c r="BM25">
        <v>-2</v>
      </c>
      <c r="BN25" t="s">
        <v>330</v>
      </c>
    </row>
    <row r="26" spans="1:66" x14ac:dyDescent="0.25">
      <c r="A26" s="141" t="str">
        <f t="shared" si="20"/>
        <v>성산여객</v>
      </c>
      <c r="B26" s="141" t="str">
        <f t="shared" si="21"/>
        <v>588</v>
      </c>
      <c r="C26" s="142" t="str">
        <f t="shared" si="22"/>
        <v>71바7055</v>
      </c>
      <c r="D26" s="116" t="str">
        <f t="shared" si="23"/>
        <v>중형</v>
      </c>
      <c r="E26" s="112" t="str">
        <f t="shared" si="16"/>
        <v>C</v>
      </c>
      <c r="F26" s="162">
        <f t="shared" si="17"/>
        <v>0.86249999999999993</v>
      </c>
      <c r="G26" s="163">
        <f t="shared" si="18"/>
        <v>2.0699999999999998</v>
      </c>
      <c r="H26" s="164">
        <f t="shared" si="19"/>
        <v>2.4</v>
      </c>
      <c r="I26" s="165">
        <f t="shared" si="24"/>
        <v>5468.683</v>
      </c>
      <c r="J26" s="166">
        <f t="shared" si="25"/>
        <v>3.1390794017251138E-2</v>
      </c>
      <c r="K26" s="166">
        <f t="shared" si="26"/>
        <v>0.37615493131625521</v>
      </c>
      <c r="L26" s="166">
        <f t="shared" si="27"/>
        <v>0.13751025612565218</v>
      </c>
      <c r="M26" s="167">
        <f t="shared" si="28"/>
        <v>7.468</v>
      </c>
      <c r="N26" s="168">
        <f t="shared" si="29"/>
        <v>0.16500000000000001</v>
      </c>
      <c r="O26" s="168">
        <f t="shared" si="30"/>
        <v>5.4859999999999998</v>
      </c>
      <c r="P26" s="169">
        <f t="shared" si="31"/>
        <v>0</v>
      </c>
      <c r="Q26" s="170">
        <f t="shared" si="32"/>
        <v>68</v>
      </c>
      <c r="R26" s="171">
        <f t="shared" si="33"/>
        <v>20.794713551920864</v>
      </c>
      <c r="S26" s="143">
        <f t="shared" si="34"/>
        <v>9</v>
      </c>
      <c r="T26" s="143">
        <f t="shared" si="35"/>
        <v>300</v>
      </c>
      <c r="U26" t="s">
        <v>118</v>
      </c>
      <c r="V26" s="5" t="s">
        <v>122</v>
      </c>
      <c r="W26" t="s">
        <v>118</v>
      </c>
      <c r="X26" s="5" t="s">
        <v>122</v>
      </c>
      <c r="Y26" t="s">
        <v>209</v>
      </c>
      <c r="Z26" t="s">
        <v>192</v>
      </c>
      <c r="AA26" t="s">
        <v>202</v>
      </c>
      <c r="AB26">
        <v>518</v>
      </c>
      <c r="AC26" s="1">
        <v>5468.683</v>
      </c>
      <c r="AD26" s="1">
        <v>2642.1480000000001</v>
      </c>
      <c r="AE26" s="28">
        <v>2.0699999999999998</v>
      </c>
      <c r="AF26">
        <v>2.4</v>
      </c>
      <c r="AG26">
        <v>7.468</v>
      </c>
      <c r="AH26">
        <v>443.88959999999997</v>
      </c>
      <c r="AI26">
        <v>13.934047</v>
      </c>
      <c r="AJ26">
        <v>166.971262</v>
      </c>
      <c r="AK26">
        <v>752</v>
      </c>
      <c r="AL26">
        <v>9</v>
      </c>
      <c r="AM26">
        <v>300</v>
      </c>
      <c r="AN26">
        <v>68</v>
      </c>
      <c r="AO26">
        <v>12.319915999999999</v>
      </c>
      <c r="AP26">
        <v>68.099999999999994</v>
      </c>
      <c r="AQ26">
        <v>0</v>
      </c>
      <c r="AR26">
        <v>142</v>
      </c>
      <c r="AS26">
        <v>29846</v>
      </c>
      <c r="AT26">
        <v>0.16500000000000001</v>
      </c>
      <c r="AU26">
        <v>5.4859999999999998</v>
      </c>
      <c r="AV26">
        <v>21374</v>
      </c>
      <c r="AW26">
        <v>0</v>
      </c>
      <c r="AX26" s="29">
        <v>0.48</v>
      </c>
      <c r="AY26">
        <v>0.87159999999999993</v>
      </c>
      <c r="AZ26" t="s">
        <v>69</v>
      </c>
      <c r="BA26" t="s">
        <v>303</v>
      </c>
      <c r="BB26">
        <v>2</v>
      </c>
      <c r="BC26" t="s">
        <v>311</v>
      </c>
      <c r="BD26">
        <v>11</v>
      </c>
      <c r="BE26">
        <v>41191.936000000002</v>
      </c>
      <c r="BF26">
        <v>0.14037657759033223</v>
      </c>
      <c r="BG26">
        <v>0.12235222502773356</v>
      </c>
      <c r="BH26">
        <v>148819.49100000001</v>
      </c>
      <c r="BI26">
        <v>3.8855011269995535E-2</v>
      </c>
      <c r="BJ26">
        <v>3.3866027822928108E-2</v>
      </c>
      <c r="BK26">
        <v>1</v>
      </c>
      <c r="BL26" t="s">
        <v>68</v>
      </c>
      <c r="BM26">
        <v>-1</v>
      </c>
      <c r="BN26" t="s">
        <v>330</v>
      </c>
    </row>
    <row r="27" spans="1:66" x14ac:dyDescent="0.25">
      <c r="A27" s="144" t="str">
        <f t="shared" si="20"/>
        <v>성산여객</v>
      </c>
      <c r="B27" s="144" t="str">
        <f t="shared" si="21"/>
        <v>588</v>
      </c>
      <c r="C27" s="145" t="str">
        <f t="shared" si="22"/>
        <v>71바7069</v>
      </c>
      <c r="D27" s="133" t="str">
        <f t="shared" si="23"/>
        <v>중형</v>
      </c>
      <c r="E27" s="129" t="str">
        <f t="shared" si="16"/>
        <v>D</v>
      </c>
      <c r="F27" s="152">
        <f t="shared" si="17"/>
        <v>0.79080000000000006</v>
      </c>
      <c r="G27" s="153">
        <f t="shared" si="18"/>
        <v>1.9770000000000001</v>
      </c>
      <c r="H27" s="154">
        <f t="shared" si="19"/>
        <v>2.5</v>
      </c>
      <c r="I27" s="155">
        <f t="shared" si="24"/>
        <v>5058.5469999999996</v>
      </c>
      <c r="J27" s="156">
        <f t="shared" si="25"/>
        <v>3.0437117473147111E-2</v>
      </c>
      <c r="K27" s="156">
        <f t="shared" si="26"/>
        <v>0.40837758751002556</v>
      </c>
      <c r="L27" s="156">
        <f t="shared" si="27"/>
        <v>0.20816254153613678</v>
      </c>
      <c r="M27" s="157">
        <f t="shared" si="28"/>
        <v>14.835000000000001</v>
      </c>
      <c r="N27" s="158">
        <f t="shared" si="29"/>
        <v>1.1859999999999999</v>
      </c>
      <c r="O27" s="158">
        <f t="shared" si="30"/>
        <v>22.378</v>
      </c>
      <c r="P27" s="159">
        <f t="shared" si="31"/>
        <v>0</v>
      </c>
      <c r="Q27" s="160">
        <f t="shared" si="32"/>
        <v>65</v>
      </c>
      <c r="R27" s="161">
        <f t="shared" si="33"/>
        <v>21.805193961443752</v>
      </c>
      <c r="S27" s="146">
        <f t="shared" si="34"/>
        <v>60</v>
      </c>
      <c r="T27" s="146">
        <f t="shared" si="35"/>
        <v>1132</v>
      </c>
      <c r="U27" t="s">
        <v>118</v>
      </c>
      <c r="V27" t="s">
        <v>122</v>
      </c>
      <c r="W27" t="s">
        <v>118</v>
      </c>
      <c r="X27" s="4" t="s">
        <v>122</v>
      </c>
      <c r="Y27" s="4" t="s">
        <v>234</v>
      </c>
      <c r="Z27" s="4" t="s">
        <v>192</v>
      </c>
      <c r="AA27" s="4" t="s">
        <v>48</v>
      </c>
      <c r="AB27" s="4">
        <v>518</v>
      </c>
      <c r="AC27" s="4">
        <v>5058.5469999999996</v>
      </c>
      <c r="AD27" s="4">
        <v>2558.319</v>
      </c>
      <c r="AE27" s="4">
        <v>1.9770000000000001</v>
      </c>
      <c r="AF27" s="4">
        <v>2.5</v>
      </c>
      <c r="AG27" s="4">
        <v>14.835000000000001</v>
      </c>
      <c r="AH27" s="4">
        <v>413.38960600000001</v>
      </c>
      <c r="AI27" s="4">
        <v>12.582388</v>
      </c>
      <c r="AJ27" s="4">
        <v>168.81905</v>
      </c>
      <c r="AK27" s="4">
        <v>1053</v>
      </c>
      <c r="AL27" s="4">
        <v>60</v>
      </c>
      <c r="AM27" s="4">
        <v>1132</v>
      </c>
      <c r="AN27" s="4">
        <v>65</v>
      </c>
      <c r="AO27" s="4">
        <v>12.236753999999999</v>
      </c>
      <c r="AP27" s="4">
        <v>59.3</v>
      </c>
      <c r="AQ27" s="4">
        <v>0</v>
      </c>
      <c r="AR27" s="4">
        <v>136</v>
      </c>
      <c r="AS27" s="4">
        <v>28862</v>
      </c>
      <c r="AT27" s="4">
        <v>1.1859999999999999</v>
      </c>
      <c r="AU27" s="4">
        <v>22.378</v>
      </c>
      <c r="AV27" s="4">
        <v>0</v>
      </c>
      <c r="AW27" s="4">
        <v>0</v>
      </c>
      <c r="AX27" s="30">
        <v>0.66</v>
      </c>
      <c r="AY27">
        <v>0.83800000000000008</v>
      </c>
      <c r="AZ27" t="s">
        <v>67</v>
      </c>
      <c r="BA27" t="s">
        <v>303</v>
      </c>
      <c r="BB27">
        <v>1</v>
      </c>
      <c r="BC27" t="s">
        <v>304</v>
      </c>
      <c r="BD27">
        <v>13</v>
      </c>
      <c r="BE27">
        <v>41191.936000000002</v>
      </c>
      <c r="BF27">
        <v>0.15667481615819173</v>
      </c>
      <c r="BG27">
        <v>0.13129349594056469</v>
      </c>
      <c r="BH27">
        <v>148819.49100000001</v>
      </c>
      <c r="BI27">
        <v>4.3366221431304315E-2</v>
      </c>
      <c r="BJ27">
        <v>3.634089355943302E-2</v>
      </c>
      <c r="BK27">
        <v>1</v>
      </c>
      <c r="BL27" t="s">
        <v>69</v>
      </c>
      <c r="BM27">
        <v>-1</v>
      </c>
      <c r="BN27" t="s">
        <v>330</v>
      </c>
    </row>
    <row r="28" spans="1:66" x14ac:dyDescent="0.25">
      <c r="A28" s="141" t="str">
        <f t="shared" si="20"/>
        <v>성산여객</v>
      </c>
      <c r="B28" s="141" t="str">
        <f t="shared" si="21"/>
        <v>588</v>
      </c>
      <c r="C28" s="142" t="str">
        <f t="shared" si="22"/>
        <v>71바7081</v>
      </c>
      <c r="D28" s="116" t="str">
        <f t="shared" si="23"/>
        <v>중형</v>
      </c>
      <c r="E28" s="112" t="str">
        <f t="shared" si="16"/>
        <v>B</v>
      </c>
      <c r="F28" s="162">
        <f t="shared" si="17"/>
        <v>0.75439999999999996</v>
      </c>
      <c r="G28" s="163">
        <f t="shared" si="18"/>
        <v>1.8859999999999999</v>
      </c>
      <c r="H28" s="164">
        <f t="shared" si="19"/>
        <v>2.5</v>
      </c>
      <c r="I28" s="165">
        <f t="shared" si="24"/>
        <v>5267.1030000000001</v>
      </c>
      <c r="J28" s="166">
        <f t="shared" si="25"/>
        <v>3.2129357128380748E-2</v>
      </c>
      <c r="K28" s="166">
        <f t="shared" si="26"/>
        <v>0.41729473141600948</v>
      </c>
      <c r="L28" s="166">
        <f t="shared" si="27"/>
        <v>0.19593313440044746</v>
      </c>
      <c r="M28" s="167">
        <f t="shared" si="28"/>
        <v>14.66</v>
      </c>
      <c r="N28" s="168">
        <f t="shared" si="29"/>
        <v>0.51300000000000001</v>
      </c>
      <c r="O28" s="168">
        <f t="shared" si="30"/>
        <v>21.548999999999999</v>
      </c>
      <c r="P28" s="169">
        <f t="shared" si="31"/>
        <v>0</v>
      </c>
      <c r="Q28" s="170">
        <f t="shared" si="32"/>
        <v>68</v>
      </c>
      <c r="R28" s="171">
        <f t="shared" si="33"/>
        <v>21.964937822301117</v>
      </c>
      <c r="S28" s="143">
        <f t="shared" si="34"/>
        <v>27</v>
      </c>
      <c r="T28" s="143">
        <f t="shared" si="35"/>
        <v>1135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249</v>
      </c>
      <c r="Z28" s="4" t="s">
        <v>192</v>
      </c>
      <c r="AA28" s="4" t="s">
        <v>48</v>
      </c>
      <c r="AB28" s="4">
        <v>518</v>
      </c>
      <c r="AC28" s="4">
        <v>5267.1030000000001</v>
      </c>
      <c r="AD28" s="4">
        <v>2792.1350000000002</v>
      </c>
      <c r="AE28" s="4">
        <v>1.8859999999999999</v>
      </c>
      <c r="AF28" s="4">
        <v>2.5</v>
      </c>
      <c r="AG28" s="4">
        <v>14.66</v>
      </c>
      <c r="AH28" s="4">
        <v>435.53656999999998</v>
      </c>
      <c r="AI28" s="4">
        <v>13.993510000000001</v>
      </c>
      <c r="AJ28" s="4">
        <v>181.74711600000001</v>
      </c>
      <c r="AK28" s="4">
        <v>1032</v>
      </c>
      <c r="AL28" s="4">
        <v>27</v>
      </c>
      <c r="AM28" s="4">
        <v>1135</v>
      </c>
      <c r="AN28" s="4">
        <v>68</v>
      </c>
      <c r="AO28" s="4">
        <v>12.093365</v>
      </c>
      <c r="AP28" s="4">
        <v>46.4</v>
      </c>
      <c r="AQ28" s="4">
        <v>0</v>
      </c>
      <c r="AR28" s="4">
        <v>183</v>
      </c>
      <c r="AS28" s="4">
        <v>50468</v>
      </c>
      <c r="AT28" s="4">
        <v>0.51300000000000001</v>
      </c>
      <c r="AU28" s="4">
        <v>21.548999999999999</v>
      </c>
      <c r="AV28" s="4">
        <v>0</v>
      </c>
      <c r="AW28" s="4">
        <v>0</v>
      </c>
      <c r="AX28" s="30">
        <v>0.62</v>
      </c>
      <c r="AY28">
        <v>0.90481481481481474</v>
      </c>
      <c r="AZ28" t="s">
        <v>68</v>
      </c>
      <c r="BA28" t="s">
        <v>303</v>
      </c>
      <c r="BB28">
        <v>3</v>
      </c>
      <c r="BC28" t="s">
        <v>312</v>
      </c>
      <c r="BD28">
        <v>11</v>
      </c>
      <c r="BE28">
        <v>41191.936000000002</v>
      </c>
      <c r="BF28">
        <v>0.14414595614054168</v>
      </c>
      <c r="BG28">
        <v>0.13042539661160862</v>
      </c>
      <c r="BH28">
        <v>148819.49100000001</v>
      </c>
      <c r="BI28">
        <v>3.9898342348180717E-2</v>
      </c>
      <c r="BJ28">
        <v>3.6100611243187218E-2</v>
      </c>
      <c r="BK28">
        <v>1</v>
      </c>
      <c r="BL28" t="s">
        <v>66</v>
      </c>
      <c r="BM28">
        <v>-1</v>
      </c>
      <c r="BN28" t="s">
        <v>330</v>
      </c>
    </row>
    <row r="29" spans="1:66" x14ac:dyDescent="0.25">
      <c r="A29" s="144" t="str">
        <f t="shared" si="20"/>
        <v>성산여객</v>
      </c>
      <c r="B29" s="144" t="str">
        <f t="shared" si="21"/>
        <v>588</v>
      </c>
      <c r="C29" s="145" t="str">
        <f t="shared" si="22"/>
        <v>71바7082</v>
      </c>
      <c r="D29" s="133" t="str">
        <f t="shared" si="23"/>
        <v>중형</v>
      </c>
      <c r="E29" s="129" t="str">
        <f t="shared" si="16"/>
        <v>B</v>
      </c>
      <c r="F29" s="152">
        <f t="shared" si="17"/>
        <v>0.81920000000000004</v>
      </c>
      <c r="G29" s="153">
        <f t="shared" si="18"/>
        <v>2.048</v>
      </c>
      <c r="H29" s="154">
        <f t="shared" si="19"/>
        <v>2.5</v>
      </c>
      <c r="I29" s="155">
        <f t="shared" si="24"/>
        <v>5480.165</v>
      </c>
      <c r="J29" s="156">
        <f t="shared" si="25"/>
        <v>2.7545132497784904E-2</v>
      </c>
      <c r="K29" s="156">
        <f t="shared" si="26"/>
        <v>0.37856887943344003</v>
      </c>
      <c r="L29" s="156">
        <f t="shared" si="27"/>
        <v>0.20510331349512287</v>
      </c>
      <c r="M29" s="157">
        <f t="shared" si="28"/>
        <v>11.952999999999999</v>
      </c>
      <c r="N29" s="158">
        <f t="shared" si="29"/>
        <v>0.47399999999999998</v>
      </c>
      <c r="O29" s="158">
        <f t="shared" si="30"/>
        <v>9.4710000000000001</v>
      </c>
      <c r="P29" s="159">
        <f t="shared" si="31"/>
        <v>0</v>
      </c>
      <c r="Q29" s="160">
        <f t="shared" si="32"/>
        <v>67</v>
      </c>
      <c r="R29" s="161">
        <f t="shared" si="33"/>
        <v>20.538819326664456</v>
      </c>
      <c r="S29" s="146">
        <f t="shared" si="34"/>
        <v>26</v>
      </c>
      <c r="T29" s="146">
        <f t="shared" si="35"/>
        <v>519</v>
      </c>
      <c r="U29" t="s">
        <v>118</v>
      </c>
      <c r="V29" s="5" t="s">
        <v>122</v>
      </c>
      <c r="W29" t="s">
        <v>118</v>
      </c>
      <c r="X29" s="5" t="s">
        <v>122</v>
      </c>
      <c r="Y29" t="s">
        <v>198</v>
      </c>
      <c r="Z29" t="s">
        <v>192</v>
      </c>
      <c r="AA29" t="s">
        <v>48</v>
      </c>
      <c r="AB29">
        <v>518</v>
      </c>
      <c r="AC29" s="1">
        <v>5480.165</v>
      </c>
      <c r="AD29" s="1">
        <v>2675.56</v>
      </c>
      <c r="AE29" s="28">
        <v>2.048</v>
      </c>
      <c r="AF29">
        <v>2.5</v>
      </c>
      <c r="AG29">
        <v>11.952999999999999</v>
      </c>
      <c r="AH29">
        <v>449.27792599999998</v>
      </c>
      <c r="AI29">
        <v>12.37542</v>
      </c>
      <c r="AJ29">
        <v>170.082641</v>
      </c>
      <c r="AK29">
        <v>1124</v>
      </c>
      <c r="AL29">
        <v>26</v>
      </c>
      <c r="AM29">
        <v>519</v>
      </c>
      <c r="AN29">
        <v>67</v>
      </c>
      <c r="AO29">
        <v>12.197717000000001</v>
      </c>
      <c r="AP29">
        <v>18.3</v>
      </c>
      <c r="AQ29">
        <v>0</v>
      </c>
      <c r="AR29">
        <v>103</v>
      </c>
      <c r="AS29">
        <v>18713</v>
      </c>
      <c r="AT29">
        <v>0.47399999999999998</v>
      </c>
      <c r="AU29">
        <v>9.4710000000000001</v>
      </c>
      <c r="AV29">
        <v>0</v>
      </c>
      <c r="AW29">
        <v>0</v>
      </c>
      <c r="AX29" s="29">
        <v>0.63</v>
      </c>
      <c r="AY29">
        <v>0.91958333333333331</v>
      </c>
      <c r="AZ29" t="s">
        <v>68</v>
      </c>
      <c r="BA29" t="s">
        <v>303</v>
      </c>
      <c r="BB29">
        <v>2</v>
      </c>
      <c r="BC29" t="s">
        <v>313</v>
      </c>
      <c r="BD29">
        <v>10</v>
      </c>
      <c r="BE29">
        <v>41191.936000000002</v>
      </c>
      <c r="BF29">
        <v>0.10218650563061664</v>
      </c>
      <c r="BG29">
        <v>9.3969007469487886E-2</v>
      </c>
      <c r="BH29">
        <v>148819.49100000001</v>
      </c>
      <c r="BI29">
        <v>2.8284332728970293E-2</v>
      </c>
      <c r="BJ29">
        <v>2.6009800972015596E-2</v>
      </c>
      <c r="BK29">
        <v>1</v>
      </c>
      <c r="BL29" t="s">
        <v>71</v>
      </c>
      <c r="BM29">
        <v>-2</v>
      </c>
      <c r="BN29" t="s">
        <v>330</v>
      </c>
    </row>
    <row r="30" spans="1:66" x14ac:dyDescent="0.25">
      <c r="A30" s="141" t="str">
        <f t="shared" si="20"/>
        <v>성산여객</v>
      </c>
      <c r="B30" s="141" t="str">
        <f t="shared" si="21"/>
        <v>588</v>
      </c>
      <c r="C30" s="142" t="str">
        <f t="shared" si="22"/>
        <v>71바7084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0.79800000000000004</v>
      </c>
      <c r="G30" s="163">
        <f t="shared" si="18"/>
        <v>1.9950000000000001</v>
      </c>
      <c r="H30" s="164">
        <f t="shared" si="19"/>
        <v>2.5</v>
      </c>
      <c r="I30" s="165">
        <f t="shared" si="24"/>
        <v>3369.0230000000001</v>
      </c>
      <c r="J30" s="166">
        <f t="shared" si="25"/>
        <v>3.7678111875258893E-2</v>
      </c>
      <c r="K30" s="166">
        <f t="shared" si="26"/>
        <v>0.39953400955454021</v>
      </c>
      <c r="L30" s="166">
        <f t="shared" si="27"/>
        <v>0.24398764864472577</v>
      </c>
      <c r="M30" s="167">
        <f t="shared" si="28"/>
        <v>12.183999999999999</v>
      </c>
      <c r="N30" s="168">
        <f t="shared" si="29"/>
        <v>0.38600000000000001</v>
      </c>
      <c r="O30" s="168">
        <f t="shared" si="30"/>
        <v>10.27</v>
      </c>
      <c r="P30" s="169">
        <f t="shared" si="31"/>
        <v>0</v>
      </c>
      <c r="Q30" s="170">
        <f t="shared" si="32"/>
        <v>73</v>
      </c>
      <c r="R30" s="171">
        <f t="shared" si="33"/>
        <v>20.915315762121345</v>
      </c>
      <c r="S30" s="143">
        <f t="shared" si="34"/>
        <v>13</v>
      </c>
      <c r="T30" s="143">
        <f t="shared" si="35"/>
        <v>346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216</v>
      </c>
      <c r="Z30" s="4" t="s">
        <v>192</v>
      </c>
      <c r="AA30" s="4" t="s">
        <v>48</v>
      </c>
      <c r="AB30" s="4">
        <v>518</v>
      </c>
      <c r="AC30" s="4">
        <v>3369.0230000000001</v>
      </c>
      <c r="AD30" s="4">
        <v>1688.62</v>
      </c>
      <c r="AE30" s="4">
        <v>1.9950000000000001</v>
      </c>
      <c r="AF30" s="4">
        <v>2.5</v>
      </c>
      <c r="AG30" s="4">
        <v>12.183999999999999</v>
      </c>
      <c r="AH30" s="4">
        <v>286.21659799999998</v>
      </c>
      <c r="AI30" s="4">
        <v>10.784101</v>
      </c>
      <c r="AJ30" s="4">
        <v>114.35326499999999</v>
      </c>
      <c r="AK30" s="4">
        <v>822</v>
      </c>
      <c r="AL30" s="4">
        <v>13</v>
      </c>
      <c r="AM30" s="4">
        <v>346</v>
      </c>
      <c r="AN30" s="4">
        <v>73</v>
      </c>
      <c r="AO30" s="4">
        <v>11.770886000000001</v>
      </c>
      <c r="AP30" s="4">
        <v>171.2</v>
      </c>
      <c r="AQ30" s="4">
        <v>0</v>
      </c>
      <c r="AR30" s="4">
        <v>121</v>
      </c>
      <c r="AS30" s="4">
        <v>29678</v>
      </c>
      <c r="AT30" s="4">
        <v>0.38600000000000001</v>
      </c>
      <c r="AU30" s="4">
        <v>10.27</v>
      </c>
      <c r="AV30" s="4">
        <v>394</v>
      </c>
      <c r="AW30" s="4">
        <v>0</v>
      </c>
      <c r="AX30" s="30">
        <v>0.61</v>
      </c>
      <c r="AY30">
        <v>0.77625</v>
      </c>
      <c r="AZ30" t="s">
        <v>70</v>
      </c>
      <c r="BA30" t="s">
        <v>314</v>
      </c>
      <c r="BB30">
        <v>1</v>
      </c>
      <c r="BC30" t="s">
        <v>316</v>
      </c>
      <c r="BD30">
        <v>1</v>
      </c>
      <c r="BE30">
        <v>15887.229999999998</v>
      </c>
      <c r="BF30">
        <v>0.29100623582588037</v>
      </c>
      <c r="BG30">
        <v>0.22589359055983962</v>
      </c>
      <c r="BH30">
        <v>148819.49100000001</v>
      </c>
      <c r="BI30">
        <v>3.1066380948715919E-2</v>
      </c>
      <c r="BJ30">
        <v>2.4115278211440733E-2</v>
      </c>
      <c r="BK30">
        <v>1</v>
      </c>
      <c r="BL30" t="s">
        <v>67</v>
      </c>
      <c r="BM30">
        <v>-1</v>
      </c>
      <c r="BN30" t="s">
        <v>330</v>
      </c>
    </row>
    <row r="31" spans="1:66" x14ac:dyDescent="0.25">
      <c r="A31" s="144" t="str">
        <f t="shared" si="20"/>
        <v>성산여객</v>
      </c>
      <c r="B31" s="144" t="str">
        <f t="shared" si="21"/>
        <v>588</v>
      </c>
      <c r="C31" s="145" t="str">
        <f t="shared" si="22"/>
        <v>71바7085</v>
      </c>
      <c r="D31" s="133" t="str">
        <f t="shared" si="23"/>
        <v>중형</v>
      </c>
      <c r="E31" s="129" t="str">
        <f t="shared" si="16"/>
        <v>이상</v>
      </c>
      <c r="F31" s="152">
        <f t="shared" si="17"/>
        <v>0.73639999999999994</v>
      </c>
      <c r="G31" s="153">
        <f t="shared" si="18"/>
        <v>1.841</v>
      </c>
      <c r="H31" s="154">
        <f t="shared" si="19"/>
        <v>2.5</v>
      </c>
      <c r="I31" s="155">
        <f t="shared" si="24"/>
        <v>5349.4129999999996</v>
      </c>
      <c r="J31" s="156">
        <f t="shared" si="25"/>
        <v>3.4763322720481424E-2</v>
      </c>
      <c r="K31" s="156">
        <f t="shared" si="26"/>
        <v>0.41514920084353113</v>
      </c>
      <c r="L31" s="156">
        <f t="shared" si="27"/>
        <v>0.23983939920137035</v>
      </c>
      <c r="M31" s="157">
        <f t="shared" si="28"/>
        <v>14.827999999999999</v>
      </c>
      <c r="N31" s="158">
        <f t="shared" si="29"/>
        <v>0.93500000000000005</v>
      </c>
      <c r="O31" s="158">
        <f t="shared" si="30"/>
        <v>28.882000000000001</v>
      </c>
      <c r="P31" s="159">
        <f t="shared" si="31"/>
        <v>0</v>
      </c>
      <c r="Q31" s="160">
        <f t="shared" si="32"/>
        <v>68</v>
      </c>
      <c r="R31" s="161">
        <f t="shared" si="33"/>
        <v>21.599212132556531</v>
      </c>
      <c r="S31" s="146">
        <f t="shared" si="34"/>
        <v>50</v>
      </c>
      <c r="T31" s="146">
        <f t="shared" si="35"/>
        <v>1545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292</v>
      </c>
      <c r="Z31" s="4" t="s">
        <v>192</v>
      </c>
      <c r="AA31" s="4" t="s">
        <v>48</v>
      </c>
      <c r="AB31" s="4">
        <v>518</v>
      </c>
      <c r="AC31" s="4">
        <v>5349.4129999999996</v>
      </c>
      <c r="AD31" s="4">
        <v>2906.0349999999999</v>
      </c>
      <c r="AE31" s="4">
        <v>1.841</v>
      </c>
      <c r="AF31" s="4">
        <v>2.5</v>
      </c>
      <c r="AG31" s="4">
        <v>14.827999999999999</v>
      </c>
      <c r="AH31" s="4">
        <v>450.23210599999999</v>
      </c>
      <c r="AI31" s="4">
        <v>15.651564</v>
      </c>
      <c r="AJ31" s="4">
        <v>186.913499</v>
      </c>
      <c r="AK31" s="4">
        <v>1283</v>
      </c>
      <c r="AL31" s="4">
        <v>50</v>
      </c>
      <c r="AM31" s="4">
        <v>1545</v>
      </c>
      <c r="AN31" s="4">
        <v>68</v>
      </c>
      <c r="AO31" s="4">
        <v>11.881456</v>
      </c>
      <c r="AP31" s="4">
        <v>91.8</v>
      </c>
      <c r="AQ31" s="4">
        <v>0</v>
      </c>
      <c r="AR31" s="4">
        <v>197</v>
      </c>
      <c r="AS31" s="4">
        <v>73278</v>
      </c>
      <c r="AT31" s="4">
        <v>0.93500000000000005</v>
      </c>
      <c r="AU31" s="4">
        <v>28.882000000000001</v>
      </c>
      <c r="AV31" s="4">
        <v>430</v>
      </c>
      <c r="AW31" s="4">
        <v>0</v>
      </c>
      <c r="AX31" s="4">
        <v>0.62</v>
      </c>
      <c r="AY31">
        <v>0.62370370370370365</v>
      </c>
      <c r="AZ31" t="s">
        <v>123</v>
      </c>
      <c r="BA31" t="s">
        <v>314</v>
      </c>
      <c r="BB31">
        <v>1</v>
      </c>
      <c r="BC31" t="s">
        <v>319</v>
      </c>
      <c r="BD31">
        <v>2</v>
      </c>
      <c r="BE31">
        <v>15887.229999999998</v>
      </c>
      <c r="BF31">
        <v>4.4634967832655539E-2</v>
      </c>
      <c r="BG31">
        <v>2.7838994751922932E-2</v>
      </c>
      <c r="BH31">
        <v>148819.49100000001</v>
      </c>
      <c r="BI31">
        <v>4.7650075620806953E-3</v>
      </c>
      <c r="BJ31">
        <v>2.9719528646458852E-3</v>
      </c>
      <c r="BK31">
        <v>1</v>
      </c>
      <c r="BL31" t="s">
        <v>123</v>
      </c>
      <c r="BM31">
        <v>0</v>
      </c>
      <c r="BN31" t="s">
        <v>333</v>
      </c>
    </row>
    <row r="32" spans="1:66" x14ac:dyDescent="0.25">
      <c r="A32" s="141" t="str">
        <f t="shared" si="20"/>
        <v>성산여객</v>
      </c>
      <c r="B32" s="141" t="str">
        <f t="shared" si="21"/>
        <v>588</v>
      </c>
      <c r="C32" s="142" t="str">
        <f t="shared" si="22"/>
        <v>71바7086</v>
      </c>
      <c r="D32" s="116" t="str">
        <f t="shared" si="23"/>
        <v>중형</v>
      </c>
      <c r="E32" s="112" t="str">
        <f t="shared" si="16"/>
        <v>D</v>
      </c>
      <c r="F32" s="162">
        <f t="shared" si="17"/>
        <v>0.78760000000000008</v>
      </c>
      <c r="G32" s="163">
        <f t="shared" si="18"/>
        <v>1.9690000000000001</v>
      </c>
      <c r="H32" s="164">
        <f t="shared" si="19"/>
        <v>2.5</v>
      </c>
      <c r="I32" s="165">
        <f t="shared" si="24"/>
        <v>5313.2349999999997</v>
      </c>
      <c r="J32" s="166">
        <f t="shared" si="25"/>
        <v>3.507267511894567E-2</v>
      </c>
      <c r="K32" s="166">
        <f t="shared" si="26"/>
        <v>0.41467229110038134</v>
      </c>
      <c r="L32" s="166">
        <f t="shared" si="27"/>
        <v>0.23563798702673608</v>
      </c>
      <c r="M32" s="167">
        <f t="shared" si="28"/>
        <v>14.292</v>
      </c>
      <c r="N32" s="168">
        <f t="shared" si="29"/>
        <v>0.621</v>
      </c>
      <c r="O32" s="168">
        <f t="shared" si="30"/>
        <v>20.062999999999999</v>
      </c>
      <c r="P32" s="169">
        <f t="shared" si="31"/>
        <v>0</v>
      </c>
      <c r="Q32" s="170">
        <f t="shared" si="32"/>
        <v>65</v>
      </c>
      <c r="R32" s="171">
        <f t="shared" si="33"/>
        <v>21.500859269956589</v>
      </c>
      <c r="S32" s="143">
        <f t="shared" si="34"/>
        <v>33</v>
      </c>
      <c r="T32" s="143">
        <f t="shared" si="35"/>
        <v>1066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215</v>
      </c>
      <c r="Z32" t="s">
        <v>192</v>
      </c>
      <c r="AA32" t="s">
        <v>48</v>
      </c>
      <c r="AB32">
        <v>518</v>
      </c>
      <c r="AC32" s="1">
        <v>5313.2349999999997</v>
      </c>
      <c r="AD32" s="1">
        <v>2697.7840000000001</v>
      </c>
      <c r="AE32" s="28">
        <v>1.9690000000000001</v>
      </c>
      <c r="AF32">
        <v>2.5</v>
      </c>
      <c r="AG32">
        <v>14.292</v>
      </c>
      <c r="AH32">
        <v>449.09599700000001</v>
      </c>
      <c r="AI32">
        <v>15.750997999999999</v>
      </c>
      <c r="AJ32">
        <v>186.227666</v>
      </c>
      <c r="AK32">
        <v>1252</v>
      </c>
      <c r="AL32">
        <v>33</v>
      </c>
      <c r="AM32">
        <v>1066</v>
      </c>
      <c r="AN32">
        <v>65</v>
      </c>
      <c r="AO32">
        <v>11.830956</v>
      </c>
      <c r="AP32">
        <v>31.4</v>
      </c>
      <c r="AQ32">
        <v>0</v>
      </c>
      <c r="AR32">
        <v>211</v>
      </c>
      <c r="AS32">
        <v>60457</v>
      </c>
      <c r="AT32">
        <v>0.621</v>
      </c>
      <c r="AU32">
        <v>20.062999999999999</v>
      </c>
      <c r="AV32">
        <v>407</v>
      </c>
      <c r="AW32">
        <v>0</v>
      </c>
      <c r="AX32">
        <v>0.65</v>
      </c>
      <c r="AY32">
        <v>0.8</v>
      </c>
      <c r="AZ32" t="s">
        <v>67</v>
      </c>
      <c r="BA32" t="s">
        <v>314</v>
      </c>
      <c r="BB32">
        <v>1</v>
      </c>
      <c r="BC32" t="s">
        <v>334</v>
      </c>
      <c r="BD32">
        <v>1</v>
      </c>
      <c r="BE32">
        <v>15887.229999999998</v>
      </c>
      <c r="BF32">
        <v>0.32723482948254667</v>
      </c>
      <c r="BG32">
        <v>0.26178786358603734</v>
      </c>
      <c r="BH32">
        <v>148819.49100000001</v>
      </c>
      <c r="BI32">
        <v>3.4933965739743049E-2</v>
      </c>
      <c r="BJ32">
        <v>2.7947172591794439E-2</v>
      </c>
      <c r="BK32">
        <v>1</v>
      </c>
      <c r="BL32" t="s">
        <v>67</v>
      </c>
      <c r="BM32">
        <v>0</v>
      </c>
      <c r="BN32" t="s">
        <v>333</v>
      </c>
    </row>
    <row r="33" spans="1:66" x14ac:dyDescent="0.25">
      <c r="A33" s="144" t="str">
        <f t="shared" si="20"/>
        <v>성산여객</v>
      </c>
      <c r="B33" s="144" t="str">
        <f t="shared" si="21"/>
        <v>588</v>
      </c>
      <c r="C33" s="145" t="str">
        <f t="shared" si="22"/>
        <v>71바7088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0.78400000000000003</v>
      </c>
      <c r="G33" s="153">
        <f t="shared" si="18"/>
        <v>1.96</v>
      </c>
      <c r="H33" s="154">
        <f t="shared" si="19"/>
        <v>2.5</v>
      </c>
      <c r="I33" s="155">
        <f t="shared" si="24"/>
        <v>4232.8670000000002</v>
      </c>
      <c r="J33" s="156">
        <f t="shared" si="25"/>
        <v>2.884900313258066E-2</v>
      </c>
      <c r="K33" s="156">
        <f t="shared" si="26"/>
        <v>0.39799143619608007</v>
      </c>
      <c r="L33" s="156">
        <f t="shared" si="27"/>
        <v>0.17009747766702804</v>
      </c>
      <c r="M33" s="157">
        <f t="shared" si="28"/>
        <v>13.750999999999999</v>
      </c>
      <c r="N33" s="158">
        <f t="shared" si="29"/>
        <v>0.54300000000000004</v>
      </c>
      <c r="O33" s="158">
        <f t="shared" si="30"/>
        <v>12.308</v>
      </c>
      <c r="P33" s="159">
        <f t="shared" si="31"/>
        <v>0</v>
      </c>
      <c r="Q33" s="160">
        <f t="shared" si="32"/>
        <v>68</v>
      </c>
      <c r="R33" s="161">
        <f t="shared" si="33"/>
        <v>21.52018557948011</v>
      </c>
      <c r="S33" s="146">
        <f t="shared" si="34"/>
        <v>23</v>
      </c>
      <c r="T33" s="146">
        <f t="shared" si="35"/>
        <v>521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275</v>
      </c>
      <c r="Z33" s="4" t="s">
        <v>192</v>
      </c>
      <c r="AA33" s="4" t="s">
        <v>48</v>
      </c>
      <c r="AB33" s="4">
        <v>518</v>
      </c>
      <c r="AC33" s="4">
        <v>4232.8670000000002</v>
      </c>
      <c r="AD33" s="4">
        <v>2159.4740000000002</v>
      </c>
      <c r="AE33" s="4">
        <v>1.96</v>
      </c>
      <c r="AF33" s="4">
        <v>2.5</v>
      </c>
      <c r="AG33" s="4">
        <v>13.750999999999999</v>
      </c>
      <c r="AH33" s="4">
        <v>343.17296700000003</v>
      </c>
      <c r="AI33" s="4">
        <v>9.9001979999999996</v>
      </c>
      <c r="AJ33" s="4">
        <v>136.579902</v>
      </c>
      <c r="AK33" s="4">
        <v>720</v>
      </c>
      <c r="AL33" s="4">
        <v>23</v>
      </c>
      <c r="AM33" s="4">
        <v>521</v>
      </c>
      <c r="AN33" s="4">
        <v>68</v>
      </c>
      <c r="AO33" s="4">
        <v>12.3345</v>
      </c>
      <c r="AP33" s="4">
        <v>73.7</v>
      </c>
      <c r="AQ33" s="4">
        <v>0</v>
      </c>
      <c r="AR33" s="4">
        <v>103</v>
      </c>
      <c r="AS33" s="4">
        <v>29573</v>
      </c>
      <c r="AT33" s="4">
        <v>0.54300000000000004</v>
      </c>
      <c r="AU33" s="4">
        <v>12.308</v>
      </c>
      <c r="AV33" s="4">
        <v>4142</v>
      </c>
      <c r="AW33" s="4">
        <v>0</v>
      </c>
      <c r="AX33" s="4">
        <v>0.63</v>
      </c>
      <c r="AY33">
        <v>0.65185185185185179</v>
      </c>
      <c r="AZ33" t="s">
        <v>70</v>
      </c>
      <c r="BA33" t="s">
        <v>314</v>
      </c>
      <c r="BB33">
        <v>4</v>
      </c>
      <c r="BC33" t="s">
        <v>335</v>
      </c>
      <c r="BD33">
        <v>2</v>
      </c>
      <c r="BE33">
        <v>15887.229999999998</v>
      </c>
      <c r="BF33">
        <v>2.9692086033877529E-2</v>
      </c>
      <c r="BG33">
        <v>1.9354841266527572E-2</v>
      </c>
      <c r="BH33">
        <v>148819.49100000001</v>
      </c>
      <c r="BI33">
        <v>3.1697796896778796E-3</v>
      </c>
      <c r="BJ33">
        <v>2.066226760678914E-3</v>
      </c>
      <c r="BK33">
        <v>1</v>
      </c>
      <c r="BL33" t="s">
        <v>123</v>
      </c>
      <c r="BM33">
        <v>1</v>
      </c>
      <c r="BN33" t="s">
        <v>331</v>
      </c>
    </row>
    <row r="34" spans="1:66" x14ac:dyDescent="0.25">
      <c r="A34" s="141" t="str">
        <f t="shared" si="20"/>
        <v>성산여객</v>
      </c>
      <c r="B34" s="141" t="str">
        <f t="shared" si="21"/>
        <v>588</v>
      </c>
      <c r="C34" s="142" t="str">
        <f t="shared" si="22"/>
        <v>71바7089</v>
      </c>
      <c r="D34" s="116" t="str">
        <f t="shared" si="23"/>
        <v>중형</v>
      </c>
      <c r="E34" s="112" t="str">
        <f t="shared" si="16"/>
        <v>F</v>
      </c>
      <c r="F34" s="162">
        <f t="shared" si="17"/>
        <v>0.79920000000000002</v>
      </c>
      <c r="G34" s="163">
        <f t="shared" si="18"/>
        <v>1.998</v>
      </c>
      <c r="H34" s="164">
        <f t="shared" si="19"/>
        <v>2.5</v>
      </c>
      <c r="I34" s="165">
        <f t="shared" si="24"/>
        <v>5713.4260000000004</v>
      </c>
      <c r="J34" s="166">
        <f t="shared" si="25"/>
        <v>3.9067889588083438E-2</v>
      </c>
      <c r="K34" s="166">
        <f t="shared" si="26"/>
        <v>0.40547685524236537</v>
      </c>
      <c r="L34" s="166">
        <f t="shared" si="27"/>
        <v>0.196204518969879</v>
      </c>
      <c r="M34" s="167">
        <f t="shared" si="28"/>
        <v>13.538</v>
      </c>
      <c r="N34" s="168">
        <f t="shared" si="29"/>
        <v>0.85799999999999998</v>
      </c>
      <c r="O34" s="168">
        <f t="shared" si="30"/>
        <v>27.094000000000001</v>
      </c>
      <c r="P34" s="169">
        <f t="shared" si="31"/>
        <v>0</v>
      </c>
      <c r="Q34" s="170">
        <f t="shared" si="32"/>
        <v>67</v>
      </c>
      <c r="R34" s="171">
        <f t="shared" si="33"/>
        <v>21.714755518559144</v>
      </c>
      <c r="S34" s="143">
        <f t="shared" si="34"/>
        <v>49</v>
      </c>
      <c r="T34" s="143">
        <f t="shared" si="35"/>
        <v>1548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231</v>
      </c>
      <c r="Z34" s="4" t="s">
        <v>192</v>
      </c>
      <c r="AA34" s="4" t="s">
        <v>48</v>
      </c>
      <c r="AB34" s="4">
        <v>518</v>
      </c>
      <c r="AC34" s="4">
        <v>5713.4260000000004</v>
      </c>
      <c r="AD34" s="4">
        <v>2858.8789999999999</v>
      </c>
      <c r="AE34" s="4">
        <v>1.998</v>
      </c>
      <c r="AF34" s="4">
        <v>2.5</v>
      </c>
      <c r="AG34" s="4">
        <v>13.538</v>
      </c>
      <c r="AH34" s="4">
        <v>473.68821800000001</v>
      </c>
      <c r="AI34" s="4">
        <v>18.505998999999999</v>
      </c>
      <c r="AJ34" s="4">
        <v>192.06960900000001</v>
      </c>
      <c r="AK34" s="4">
        <v>1121</v>
      </c>
      <c r="AL34" s="4">
        <v>49</v>
      </c>
      <c r="AM34" s="4">
        <v>1548</v>
      </c>
      <c r="AN34" s="4">
        <v>67</v>
      </c>
      <c r="AO34" s="4">
        <v>12.061574999999999</v>
      </c>
      <c r="AP34" s="4">
        <v>43.7</v>
      </c>
      <c r="AQ34" s="4">
        <v>0</v>
      </c>
      <c r="AR34" s="4">
        <v>178</v>
      </c>
      <c r="AS34" s="4">
        <v>43427</v>
      </c>
      <c r="AT34" s="4">
        <v>0.85799999999999998</v>
      </c>
      <c r="AU34" s="4">
        <v>27.094000000000001</v>
      </c>
      <c r="AV34" s="4">
        <v>0</v>
      </c>
      <c r="AW34" s="4">
        <v>0</v>
      </c>
      <c r="AX34" s="4">
        <v>0.63</v>
      </c>
      <c r="AY34">
        <v>0.73148148148148151</v>
      </c>
      <c r="AZ34" t="s">
        <v>70</v>
      </c>
      <c r="BA34" t="s">
        <v>314</v>
      </c>
      <c r="BB34">
        <v>2</v>
      </c>
      <c r="BC34" t="s">
        <v>315</v>
      </c>
      <c r="BD34">
        <v>1</v>
      </c>
      <c r="BE34">
        <v>15887.229999999998</v>
      </c>
      <c r="BF34">
        <v>0.29531825245810633</v>
      </c>
      <c r="BG34">
        <v>0.2160198328165778</v>
      </c>
      <c r="BH34">
        <v>148819.49100000001</v>
      </c>
      <c r="BI34">
        <v>3.1526710436067806E-2</v>
      </c>
      <c r="BJ34">
        <v>2.3061204856012561E-2</v>
      </c>
      <c r="BK34">
        <v>1</v>
      </c>
      <c r="BL34" t="s">
        <v>70</v>
      </c>
      <c r="BM34">
        <v>0</v>
      </c>
      <c r="BN34" t="s">
        <v>333</v>
      </c>
    </row>
    <row r="35" spans="1:66" x14ac:dyDescent="0.25">
      <c r="A35" s="144" t="str">
        <f t="shared" si="20"/>
        <v>성산여객</v>
      </c>
      <c r="B35" s="144" t="str">
        <f t="shared" si="21"/>
        <v>588</v>
      </c>
      <c r="C35" s="145" t="str">
        <f t="shared" si="22"/>
        <v>71바7091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0.71239999999999992</v>
      </c>
      <c r="G35" s="153">
        <f t="shared" si="18"/>
        <v>1.7809999999999999</v>
      </c>
      <c r="H35" s="154">
        <f t="shared" si="19"/>
        <v>2.5</v>
      </c>
      <c r="I35" s="155">
        <f t="shared" si="24"/>
        <v>4844.7700000000004</v>
      </c>
      <c r="J35" s="156">
        <f t="shared" si="25"/>
        <v>2.3910404839761017E-2</v>
      </c>
      <c r="K35" s="156">
        <f t="shared" si="26"/>
        <v>0.43755954480728337</v>
      </c>
      <c r="L35" s="156">
        <f t="shared" si="27"/>
        <v>0.18638655705017987</v>
      </c>
      <c r="M35" s="157">
        <f t="shared" si="28"/>
        <v>15.2</v>
      </c>
      <c r="N35" s="158">
        <f t="shared" si="29"/>
        <v>1.28</v>
      </c>
      <c r="O35" s="158">
        <f t="shared" si="30"/>
        <v>49.125</v>
      </c>
      <c r="P35" s="159">
        <f t="shared" si="31"/>
        <v>0</v>
      </c>
      <c r="Q35" s="160">
        <f t="shared" si="32"/>
        <v>64</v>
      </c>
      <c r="R35" s="161">
        <f t="shared" si="33"/>
        <v>21.963353640086417</v>
      </c>
      <c r="S35" s="146">
        <f t="shared" si="34"/>
        <v>62</v>
      </c>
      <c r="T35" s="146">
        <f t="shared" si="35"/>
        <v>2380</v>
      </c>
      <c r="U35" t="s">
        <v>118</v>
      </c>
      <c r="V35" t="s">
        <v>122</v>
      </c>
      <c r="W35" t="s">
        <v>118</v>
      </c>
      <c r="X35" s="4" t="s">
        <v>122</v>
      </c>
      <c r="Y35" s="4" t="s">
        <v>240</v>
      </c>
      <c r="Z35" s="4" t="s">
        <v>192</v>
      </c>
      <c r="AA35" s="4" t="s">
        <v>48</v>
      </c>
      <c r="AB35" s="4">
        <v>518</v>
      </c>
      <c r="AC35" s="4">
        <v>4844.7700000000004</v>
      </c>
      <c r="AD35" s="4">
        <v>2720.5630000000001</v>
      </c>
      <c r="AE35" s="4">
        <v>1.7809999999999999</v>
      </c>
      <c r="AF35" s="4">
        <v>2.5</v>
      </c>
      <c r="AG35" s="4">
        <v>15.2</v>
      </c>
      <c r="AH35" s="4">
        <v>409.60435699999999</v>
      </c>
      <c r="AI35" s="4">
        <v>9.793806</v>
      </c>
      <c r="AJ35" s="4">
        <v>179.22629599999999</v>
      </c>
      <c r="AK35" s="4">
        <v>903</v>
      </c>
      <c r="AL35" s="4">
        <v>62</v>
      </c>
      <c r="AM35" s="4">
        <v>2380</v>
      </c>
      <c r="AN35" s="4">
        <v>64</v>
      </c>
      <c r="AO35" s="4">
        <v>11.827925</v>
      </c>
      <c r="AP35" s="4">
        <v>55.6</v>
      </c>
      <c r="AQ35" s="4">
        <v>0</v>
      </c>
      <c r="AR35" s="4">
        <v>208</v>
      </c>
      <c r="AS35" s="4">
        <v>82334</v>
      </c>
      <c r="AT35" s="4">
        <v>1.28</v>
      </c>
      <c r="AU35" s="4">
        <v>49.125</v>
      </c>
      <c r="AV35" s="4">
        <v>554</v>
      </c>
      <c r="AW35" s="4">
        <v>0</v>
      </c>
      <c r="AX35" s="4">
        <v>0.6</v>
      </c>
      <c r="AY35">
        <v>0.65222222222222215</v>
      </c>
      <c r="AZ35" t="s">
        <v>70</v>
      </c>
      <c r="BA35" t="s">
        <v>314</v>
      </c>
      <c r="BB35">
        <v>3</v>
      </c>
      <c r="BC35" t="s">
        <v>318</v>
      </c>
      <c r="BD35">
        <v>3</v>
      </c>
      <c r="BE35">
        <v>15887.229999999998</v>
      </c>
      <c r="BF35">
        <v>5.6748596199589239E-2</v>
      </c>
      <c r="BG35">
        <v>3.7012695521287643E-2</v>
      </c>
      <c r="BH35">
        <v>148819.49100000001</v>
      </c>
      <c r="BI35">
        <v>6.0581983847801217E-3</v>
      </c>
      <c r="BJ35">
        <v>3.9512916131843679E-3</v>
      </c>
      <c r="BK35">
        <v>1</v>
      </c>
      <c r="BL35" t="s">
        <v>123</v>
      </c>
      <c r="BM35">
        <v>1</v>
      </c>
      <c r="BN35" t="s">
        <v>331</v>
      </c>
    </row>
    <row r="36" spans="1:66" x14ac:dyDescent="0.25">
      <c r="A36" s="141" t="str">
        <f t="shared" si="20"/>
        <v>성산여객</v>
      </c>
      <c r="B36" s="141" t="str">
        <f t="shared" si="21"/>
        <v>588</v>
      </c>
      <c r="C36" s="142" t="str">
        <f t="shared" si="22"/>
        <v>71바7092</v>
      </c>
      <c r="D36" s="116" t="str">
        <f t="shared" si="23"/>
        <v>중형</v>
      </c>
      <c r="E36" s="112" t="str">
        <f t="shared" si="16"/>
        <v>F</v>
      </c>
      <c r="F36" s="162">
        <f t="shared" si="17"/>
        <v>0.75875000000000004</v>
      </c>
      <c r="G36" s="163">
        <f t="shared" si="18"/>
        <v>1.821</v>
      </c>
      <c r="H36" s="164">
        <f t="shared" si="19"/>
        <v>2.4</v>
      </c>
      <c r="I36" s="165">
        <f t="shared" si="24"/>
        <v>3070.3470000000002</v>
      </c>
      <c r="J36" s="166">
        <f t="shared" si="25"/>
        <v>4.1667886070037276E-2</v>
      </c>
      <c r="K36" s="166">
        <f t="shared" si="26"/>
        <v>0.37860822497725383</v>
      </c>
      <c r="L36" s="166">
        <f t="shared" si="27"/>
        <v>0.18564676891569584</v>
      </c>
      <c r="M36" s="167">
        <f t="shared" si="28"/>
        <v>9.516</v>
      </c>
      <c r="N36" s="168">
        <f t="shared" si="29"/>
        <v>0.42299999999999999</v>
      </c>
      <c r="O36" s="168">
        <f t="shared" si="30"/>
        <v>10.911</v>
      </c>
      <c r="P36" s="169">
        <f t="shared" si="31"/>
        <v>0</v>
      </c>
      <c r="Q36" s="170">
        <f t="shared" si="32"/>
        <v>75</v>
      </c>
      <c r="R36" s="171">
        <f t="shared" si="33"/>
        <v>21.328962784103457</v>
      </c>
      <c r="S36" s="143">
        <f t="shared" si="34"/>
        <v>13</v>
      </c>
      <c r="T36" s="143">
        <f t="shared" si="35"/>
        <v>335</v>
      </c>
      <c r="U36" t="s">
        <v>118</v>
      </c>
      <c r="V36" s="5" t="s">
        <v>122</v>
      </c>
      <c r="W36" t="s">
        <v>118</v>
      </c>
      <c r="X36" s="5" t="s">
        <v>122</v>
      </c>
      <c r="Y36" t="s">
        <v>260</v>
      </c>
      <c r="Z36" t="s">
        <v>192</v>
      </c>
      <c r="AA36" t="s">
        <v>202</v>
      </c>
      <c r="AB36">
        <v>518</v>
      </c>
      <c r="AC36" s="1">
        <v>3070.3470000000002</v>
      </c>
      <c r="AD36" s="1">
        <v>1686.0540000000001</v>
      </c>
      <c r="AE36" s="28">
        <v>1.821</v>
      </c>
      <c r="AF36">
        <v>2.4</v>
      </c>
      <c r="AG36">
        <v>9.516</v>
      </c>
      <c r="AH36">
        <v>248.31132500000001</v>
      </c>
      <c r="AI36">
        <v>10.346608</v>
      </c>
      <c r="AJ36">
        <v>94.012709999999998</v>
      </c>
      <c r="AK36">
        <v>570</v>
      </c>
      <c r="AL36">
        <v>13</v>
      </c>
      <c r="AM36">
        <v>335</v>
      </c>
      <c r="AN36">
        <v>75</v>
      </c>
      <c r="AO36">
        <v>12.364909000000001</v>
      </c>
      <c r="AP36">
        <v>235.3</v>
      </c>
      <c r="AQ36">
        <v>0</v>
      </c>
      <c r="AR36">
        <v>68</v>
      </c>
      <c r="AS36">
        <v>11323</v>
      </c>
      <c r="AT36">
        <v>0.42299999999999999</v>
      </c>
      <c r="AU36">
        <v>10.911</v>
      </c>
      <c r="AV36">
        <v>0</v>
      </c>
      <c r="AW36">
        <v>0</v>
      </c>
      <c r="AX36">
        <v>0.47</v>
      </c>
      <c r="AY36">
        <v>0.68879999999999997</v>
      </c>
      <c r="AZ36" t="s">
        <v>70</v>
      </c>
      <c r="BA36" t="s">
        <v>320</v>
      </c>
      <c r="BB36">
        <v>7</v>
      </c>
      <c r="BC36" t="s">
        <v>336</v>
      </c>
      <c r="BD36">
        <v>2</v>
      </c>
      <c r="BE36">
        <v>31783.649000000005</v>
      </c>
      <c r="BF36">
        <v>0.14997862580221671</v>
      </c>
      <c r="BG36">
        <v>0.10330527745256687</v>
      </c>
      <c r="BH36">
        <v>148819.49100000001</v>
      </c>
      <c r="BI36">
        <v>3.2031207525094953E-2</v>
      </c>
      <c r="BJ36">
        <v>2.2063095743285403E-2</v>
      </c>
      <c r="BK36">
        <v>1</v>
      </c>
      <c r="BL36" t="s">
        <v>70</v>
      </c>
      <c r="BM36">
        <v>0</v>
      </c>
      <c r="BN36" t="s">
        <v>333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5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141</v>
      </c>
      <c r="D4" s="124" t="s">
        <v>158</v>
      </c>
      <c r="E4" s="125" t="s">
        <v>147</v>
      </c>
      <c r="F4" s="123" t="s">
        <v>151</v>
      </c>
      <c r="G4" s="125" t="s">
        <v>149</v>
      </c>
      <c r="H4" s="125" t="s">
        <v>153</v>
      </c>
      <c r="I4" s="126" t="s">
        <v>155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180</v>
      </c>
      <c r="Q4" s="232" t="s">
        <v>43</v>
      </c>
      <c r="R4" s="232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188</v>
      </c>
      <c r="AN4" s="13" t="s">
        <v>189</v>
      </c>
      <c r="AO4" t="s">
        <v>190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 x14ac:dyDescent="0.25">
      <c r="A5" s="127" t="str">
        <f>BF5</f>
        <v>성산여객</v>
      </c>
      <c r="B5" s="128" t="str">
        <f>BH5</f>
        <v>강영빈</v>
      </c>
      <c r="C5" s="129" t="str">
        <f>BN5</f>
        <v>D</v>
      </c>
      <c r="D5" s="130">
        <f>BM5</f>
        <v>0.81920000000000004</v>
      </c>
      <c r="E5" s="131">
        <f>U5</f>
        <v>4</v>
      </c>
      <c r="F5" s="132" t="str">
        <f>BG5</f>
        <v>588</v>
      </c>
      <c r="G5" s="133" t="str">
        <f>BK5</f>
        <v>71바7082</v>
      </c>
      <c r="H5" s="134">
        <f>BJ5</f>
        <v>1</v>
      </c>
      <c r="I5" s="135">
        <f>BP5</f>
        <v>5480.165</v>
      </c>
      <c r="J5" s="136">
        <f>AB5/AA5</f>
        <v>2.7545132497784904E-2</v>
      </c>
      <c r="K5" s="136">
        <f>AC5/AA5</f>
        <v>0.37856887943344003</v>
      </c>
      <c r="L5" s="136">
        <f>AD5/I5</f>
        <v>0.20510331349512287</v>
      </c>
      <c r="M5" s="137">
        <f>Z5</f>
        <v>11.952999999999999</v>
      </c>
      <c r="N5" s="138">
        <f>AE5*100/W5</f>
        <v>0.47443826965064007</v>
      </c>
      <c r="O5" s="138">
        <f>AF5*100/W5</f>
        <v>9.4705177672570073</v>
      </c>
      <c r="P5" s="233">
        <f>AK5</f>
        <v>103</v>
      </c>
      <c r="Q5" s="234">
        <f>AE5</f>
        <v>26</v>
      </c>
      <c r="R5" s="234">
        <f>AF5</f>
        <v>519</v>
      </c>
      <c r="T5">
        <v>518</v>
      </c>
      <c r="U5">
        <v>4</v>
      </c>
      <c r="V5" t="s">
        <v>196</v>
      </c>
      <c r="W5">
        <v>5480.165</v>
      </c>
      <c r="X5">
        <v>2675.56</v>
      </c>
      <c r="Y5">
        <v>2.048</v>
      </c>
      <c r="Z5">
        <v>11.952999999999999</v>
      </c>
      <c r="AA5">
        <v>449.27792599999998</v>
      </c>
      <c r="AB5">
        <v>12.37542</v>
      </c>
      <c r="AC5">
        <v>170.082641</v>
      </c>
      <c r="AD5" s="1">
        <v>1124</v>
      </c>
      <c r="AE5">
        <v>26</v>
      </c>
      <c r="AF5">
        <v>519</v>
      </c>
      <c r="AG5">
        <v>67</v>
      </c>
      <c r="AH5">
        <v>12.197717000000001</v>
      </c>
      <c r="AI5">
        <v>18.3</v>
      </c>
      <c r="AJ5">
        <v>0</v>
      </c>
      <c r="AK5">
        <v>103</v>
      </c>
      <c r="AL5">
        <v>18713</v>
      </c>
      <c r="AM5" t="s">
        <v>197</v>
      </c>
      <c r="AN5" t="s">
        <v>356</v>
      </c>
      <c r="AO5">
        <v>5480.165</v>
      </c>
      <c r="AR5" t="s">
        <v>118</v>
      </c>
      <c r="AS5" t="s">
        <v>122</v>
      </c>
      <c r="AT5" t="s">
        <v>198</v>
      </c>
      <c r="AU5" t="s">
        <v>196</v>
      </c>
      <c r="AV5" t="s">
        <v>48</v>
      </c>
      <c r="AW5">
        <v>1</v>
      </c>
      <c r="BB5">
        <v>0.81920000000000004</v>
      </c>
      <c r="BC5" t="s">
        <v>67</v>
      </c>
      <c r="BF5" t="s">
        <v>118</v>
      </c>
      <c r="BG5" t="s">
        <v>122</v>
      </c>
      <c r="BH5" t="s">
        <v>196</v>
      </c>
      <c r="BI5">
        <v>4</v>
      </c>
      <c r="BJ5">
        <v>1</v>
      </c>
      <c r="BK5" t="s">
        <v>198</v>
      </c>
      <c r="BL5" t="s">
        <v>175</v>
      </c>
      <c r="BM5">
        <v>0.81920000000000004</v>
      </c>
      <c r="BN5" t="s">
        <v>67</v>
      </c>
      <c r="BO5" t="s">
        <v>178</v>
      </c>
      <c r="BP5">
        <v>5480.165</v>
      </c>
    </row>
    <row r="6" spans="1:68" ht="16.5" x14ac:dyDescent="0.25">
      <c r="A6" s="110" t="str">
        <f t="shared" ref="A6:A7" si="0">BF6</f>
        <v>성산여객</v>
      </c>
      <c r="B6" s="111" t="str">
        <f t="shared" ref="B6:B7" si="1">BH6</f>
        <v>강전범</v>
      </c>
      <c r="C6" s="112" t="str">
        <f t="shared" ref="C6:C7" si="2">BN6</f>
        <v>D</v>
      </c>
      <c r="D6" s="113">
        <f t="shared" ref="D6:D7" si="3">BM6</f>
        <v>0.8354084192519009</v>
      </c>
      <c r="E6" s="114">
        <f t="shared" ref="E6:E7" si="4">U6</f>
        <v>5804</v>
      </c>
      <c r="F6" s="115" t="str">
        <f t="shared" ref="F6:F7" si="5">BG6</f>
        <v>521</v>
      </c>
      <c r="G6" s="116" t="str">
        <f t="shared" ref="G6:G7" si="6">BK6</f>
        <v>71바7510</v>
      </c>
      <c r="H6" s="117">
        <f t="shared" ref="H6:H7" si="7">BJ6</f>
        <v>2</v>
      </c>
      <c r="I6" s="118">
        <f t="shared" ref="I6:I7" si="8">BP6</f>
        <v>1666.8130000000001</v>
      </c>
      <c r="J6" s="119">
        <f t="shared" ref="J6:J7" si="9">AB6/AA6</f>
        <v>2.8124134606536125E-2</v>
      </c>
      <c r="K6" s="119">
        <f t="shared" ref="K6:K7" si="10">AC6/AA6</f>
        <v>0.3896420664210577</v>
      </c>
      <c r="L6" s="119">
        <f t="shared" ref="L6:L7" si="11">AD6/I6</f>
        <v>9.7191466589233458E-2</v>
      </c>
      <c r="M6" s="120">
        <f t="shared" ref="M6:M7" si="12">Z6</f>
        <v>7.7169999999999996</v>
      </c>
      <c r="N6" s="121">
        <f t="shared" ref="N6:N7" si="13">AE6*100/W6</f>
        <v>0.17998419738746937</v>
      </c>
      <c r="O6" s="121">
        <f t="shared" ref="O6:O7" si="14">AF6*100/W6</f>
        <v>9.359178264148408</v>
      </c>
      <c r="P6" s="235">
        <f t="shared" ref="P6:P7" si="15">AK6</f>
        <v>38</v>
      </c>
      <c r="Q6" s="236">
        <f t="shared" ref="Q6:Q7" si="16">AE6</f>
        <v>3</v>
      </c>
      <c r="R6" s="236">
        <f t="shared" ref="R6:R7" si="17">AF6</f>
        <v>156</v>
      </c>
      <c r="T6">
        <v>518</v>
      </c>
      <c r="U6">
        <v>5804</v>
      </c>
      <c r="V6" t="s">
        <v>199</v>
      </c>
      <c r="W6">
        <v>1666.8130000000001</v>
      </c>
      <c r="X6">
        <v>714.18899999999996</v>
      </c>
      <c r="Y6">
        <v>2.3340000000000001</v>
      </c>
      <c r="Z6">
        <v>7.7169999999999996</v>
      </c>
      <c r="AA6">
        <v>112.535516</v>
      </c>
      <c r="AB6">
        <v>3.1649639999999999</v>
      </c>
      <c r="AC6">
        <v>43.848571</v>
      </c>
      <c r="AD6" s="1">
        <v>162</v>
      </c>
      <c r="AE6">
        <v>3</v>
      </c>
      <c r="AF6">
        <v>156</v>
      </c>
      <c r="AG6">
        <v>65</v>
      </c>
      <c r="AH6">
        <v>14.811439</v>
      </c>
      <c r="AI6">
        <v>45.1</v>
      </c>
      <c r="AJ6">
        <v>0</v>
      </c>
      <c r="AK6">
        <v>38</v>
      </c>
      <c r="AL6">
        <v>12406</v>
      </c>
      <c r="AM6" t="s">
        <v>200</v>
      </c>
      <c r="AN6" t="s">
        <v>357</v>
      </c>
      <c r="AO6">
        <v>1560.923</v>
      </c>
      <c r="AR6" t="s">
        <v>118</v>
      </c>
      <c r="AS6" t="s">
        <v>119</v>
      </c>
      <c r="AT6" t="s">
        <v>347</v>
      </c>
      <c r="AU6" t="s">
        <v>199</v>
      </c>
      <c r="AV6" t="s">
        <v>202</v>
      </c>
      <c r="AW6">
        <v>2</v>
      </c>
      <c r="BB6">
        <v>0.8354084192519009</v>
      </c>
      <c r="BC6" t="s">
        <v>67</v>
      </c>
      <c r="BF6" t="s">
        <v>118</v>
      </c>
      <c r="BG6" t="s">
        <v>119</v>
      </c>
      <c r="BH6" t="s">
        <v>199</v>
      </c>
      <c r="BI6">
        <v>5804</v>
      </c>
      <c r="BJ6">
        <v>2</v>
      </c>
      <c r="BK6" t="s">
        <v>347</v>
      </c>
      <c r="BL6" t="s">
        <v>223</v>
      </c>
      <c r="BM6">
        <v>0.8354084192519009</v>
      </c>
      <c r="BN6" t="s">
        <v>67</v>
      </c>
      <c r="BO6" t="s">
        <v>178</v>
      </c>
      <c r="BP6">
        <v>1666.8130000000001</v>
      </c>
    </row>
    <row r="7" spans="1:68" ht="16.5" x14ac:dyDescent="0.25">
      <c r="A7" s="127" t="str">
        <f t="shared" si="0"/>
        <v>성산여객</v>
      </c>
      <c r="B7" s="128" t="str">
        <f t="shared" si="1"/>
        <v>권유성</v>
      </c>
      <c r="C7" s="129" t="str">
        <f t="shared" si="2"/>
        <v>B</v>
      </c>
      <c r="D7" s="130">
        <f t="shared" si="3"/>
        <v>0.93648183698114207</v>
      </c>
      <c r="E7" s="131">
        <f t="shared" si="4"/>
        <v>5535</v>
      </c>
      <c r="F7" s="132" t="str">
        <f t="shared" si="5"/>
        <v>521</v>
      </c>
      <c r="G7" s="133" t="str">
        <f t="shared" si="6"/>
        <v>71바7508</v>
      </c>
      <c r="H7" s="134">
        <f t="shared" si="7"/>
        <v>6</v>
      </c>
      <c r="I7" s="135">
        <f t="shared" si="8"/>
        <v>2437.5320000000002</v>
      </c>
      <c r="J7" s="136">
        <f t="shared" si="9"/>
        <v>3.0143717931751978E-2</v>
      </c>
      <c r="K7" s="136">
        <f t="shared" si="10"/>
        <v>0.35675524816969267</v>
      </c>
      <c r="L7" s="136">
        <f t="shared" si="11"/>
        <v>0.14933137288043807</v>
      </c>
      <c r="M7" s="137">
        <f t="shared" si="12"/>
        <v>7.7430000000000003</v>
      </c>
      <c r="N7" s="138">
        <f t="shared" si="13"/>
        <v>8.2050204879361585E-2</v>
      </c>
      <c r="O7" s="138">
        <f t="shared" si="14"/>
        <v>2.2974057366221241</v>
      </c>
      <c r="P7" s="233">
        <f t="shared" si="15"/>
        <v>47</v>
      </c>
      <c r="Q7" s="234">
        <f t="shared" si="16"/>
        <v>2</v>
      </c>
      <c r="R7" s="234">
        <f t="shared" si="17"/>
        <v>56</v>
      </c>
      <c r="T7">
        <v>518</v>
      </c>
      <c r="U7">
        <v>5535</v>
      </c>
      <c r="V7" t="s">
        <v>358</v>
      </c>
      <c r="W7">
        <v>2437.5320000000002</v>
      </c>
      <c r="X7">
        <v>980.83900000000006</v>
      </c>
      <c r="Y7">
        <v>2.4849999999999999</v>
      </c>
      <c r="Z7">
        <v>7.7430000000000003</v>
      </c>
      <c r="AA7">
        <v>158.257983</v>
      </c>
      <c r="AB7">
        <v>4.7704839999999997</v>
      </c>
      <c r="AC7">
        <v>56.459366000000003</v>
      </c>
      <c r="AD7" s="1">
        <v>364</v>
      </c>
      <c r="AE7">
        <v>2</v>
      </c>
      <c r="AF7">
        <v>56</v>
      </c>
      <c r="AG7">
        <v>73</v>
      </c>
      <c r="AH7">
        <v>15.402267999999999</v>
      </c>
      <c r="AI7">
        <v>341.4</v>
      </c>
      <c r="AJ7">
        <v>0</v>
      </c>
      <c r="AK7">
        <v>47</v>
      </c>
      <c r="AL7">
        <v>11643</v>
      </c>
      <c r="AM7" t="s">
        <v>359</v>
      </c>
      <c r="AN7" t="s">
        <v>360</v>
      </c>
      <c r="AO7">
        <v>1619.885</v>
      </c>
      <c r="AR7" t="s">
        <v>118</v>
      </c>
      <c r="AS7" t="s">
        <v>119</v>
      </c>
      <c r="AT7" t="s">
        <v>201</v>
      </c>
      <c r="AU7" t="s">
        <v>358</v>
      </c>
      <c r="AV7" t="s">
        <v>202</v>
      </c>
      <c r="AW7">
        <v>6</v>
      </c>
      <c r="BB7">
        <v>0.93648183698114207</v>
      </c>
      <c r="BC7" t="s">
        <v>68</v>
      </c>
      <c r="BF7" t="s">
        <v>118</v>
      </c>
      <c r="BG7" t="s">
        <v>119</v>
      </c>
      <c r="BH7" t="s">
        <v>358</v>
      </c>
      <c r="BI7">
        <v>5535</v>
      </c>
      <c r="BJ7">
        <v>6</v>
      </c>
      <c r="BK7" t="s">
        <v>201</v>
      </c>
      <c r="BL7" t="s">
        <v>275</v>
      </c>
      <c r="BM7">
        <v>0.93648183698114207</v>
      </c>
      <c r="BN7" t="s">
        <v>68</v>
      </c>
      <c r="BO7" t="s">
        <v>176</v>
      </c>
      <c r="BP7">
        <v>2437.5320000000002</v>
      </c>
    </row>
    <row r="8" spans="1:68" ht="16.5" x14ac:dyDescent="0.25">
      <c r="A8" s="110" t="str">
        <f t="shared" ref="A8:A48" si="18">BF8</f>
        <v>성산여객</v>
      </c>
      <c r="B8" s="111" t="str">
        <f t="shared" ref="B8:B48" si="19">BH8</f>
        <v>길정남</v>
      </c>
      <c r="C8" s="112" t="str">
        <f t="shared" ref="C8:C48" si="20">BN8</f>
        <v>C</v>
      </c>
      <c r="D8" s="113">
        <f t="shared" ref="D8:D48" si="21">BM8</f>
        <v>0.89436561471671161</v>
      </c>
      <c r="E8" s="114">
        <f t="shared" ref="E8:E48" si="22">U8</f>
        <v>1349</v>
      </c>
      <c r="F8" s="115" t="str">
        <f t="shared" ref="F8:F48" si="23">BG8</f>
        <v>521</v>
      </c>
      <c r="G8" s="116" t="str">
        <f t="shared" ref="G8:G48" si="24">BK8</f>
        <v>71바7502</v>
      </c>
      <c r="H8" s="117">
        <f t="shared" ref="H8:H48" si="25">BJ8</f>
        <v>10</v>
      </c>
      <c r="I8" s="118">
        <f t="shared" ref="I8:I48" si="26">BP8</f>
        <v>1624.9809999999998</v>
      </c>
      <c r="J8" s="119">
        <f t="shared" ref="J8:J48" si="27">AB8/AA8</f>
        <v>4.4977712132312789E-2</v>
      </c>
      <c r="K8" s="119">
        <f t="shared" ref="K8:K48" si="28">AC8/AA8</f>
        <v>0.33693340362903046</v>
      </c>
      <c r="L8" s="119">
        <f t="shared" ref="L8:L48" si="29">AD8/I8</f>
        <v>0.16307882984477975</v>
      </c>
      <c r="M8" s="120">
        <f t="shared" ref="M8:M48" si="30">Z8</f>
        <v>8.0239999999999991</v>
      </c>
      <c r="N8" s="121">
        <f t="shared" ref="N8:N48" si="31">AE8*100/W8</f>
        <v>4.7616665350678655</v>
      </c>
      <c r="O8" s="121">
        <f t="shared" ref="O8:O48" si="32">AF8*100/W8</f>
        <v>3.4959070763789395</v>
      </c>
      <c r="P8" s="235">
        <f t="shared" ref="P8:P48" si="33">AK8</f>
        <v>24</v>
      </c>
      <c r="Q8" s="236">
        <f t="shared" ref="Q8:Q48" si="34">AE8</f>
        <v>79</v>
      </c>
      <c r="R8" s="236">
        <f t="shared" ref="R8:R48" si="35">AF8</f>
        <v>58</v>
      </c>
      <c r="T8">
        <v>518</v>
      </c>
      <c r="U8">
        <v>1349</v>
      </c>
      <c r="V8" t="s">
        <v>204</v>
      </c>
      <c r="W8">
        <v>1659.0830000000001</v>
      </c>
      <c r="X8">
        <v>685.4</v>
      </c>
      <c r="Y8">
        <v>2.4209999999999998</v>
      </c>
      <c r="Z8">
        <v>8.0239999999999991</v>
      </c>
      <c r="AA8">
        <v>111.640783</v>
      </c>
      <c r="AB8">
        <v>5.0213469999999996</v>
      </c>
      <c r="AC8">
        <v>37.615509000000003</v>
      </c>
      <c r="AD8" s="1">
        <v>265</v>
      </c>
      <c r="AE8">
        <v>79</v>
      </c>
      <c r="AF8">
        <v>58</v>
      </c>
      <c r="AG8">
        <v>77</v>
      </c>
      <c r="AH8">
        <v>14.860904</v>
      </c>
      <c r="AI8">
        <v>405.3</v>
      </c>
      <c r="AJ8">
        <v>0</v>
      </c>
      <c r="AK8">
        <v>24</v>
      </c>
      <c r="AL8">
        <v>3226</v>
      </c>
      <c r="AM8" t="s">
        <v>205</v>
      </c>
      <c r="AN8" t="s">
        <v>361</v>
      </c>
      <c r="AO8">
        <v>401.57299999999998</v>
      </c>
      <c r="AR8" t="s">
        <v>118</v>
      </c>
      <c r="AS8" t="s">
        <v>119</v>
      </c>
      <c r="AT8" t="s">
        <v>223</v>
      </c>
      <c r="AU8" t="s">
        <v>204</v>
      </c>
      <c r="AV8" t="s">
        <v>202</v>
      </c>
      <c r="AW8">
        <v>10</v>
      </c>
      <c r="BB8">
        <v>0.89436561471671161</v>
      </c>
      <c r="BC8" t="s">
        <v>69</v>
      </c>
      <c r="BF8" t="s">
        <v>118</v>
      </c>
      <c r="BG8" t="s">
        <v>119</v>
      </c>
      <c r="BH8" t="s">
        <v>204</v>
      </c>
      <c r="BI8">
        <v>1349</v>
      </c>
      <c r="BJ8">
        <v>10</v>
      </c>
      <c r="BK8" t="s">
        <v>223</v>
      </c>
      <c r="BL8" t="s">
        <v>203</v>
      </c>
      <c r="BM8">
        <v>0.89436561471671161</v>
      </c>
      <c r="BN8" t="s">
        <v>69</v>
      </c>
      <c r="BO8" t="s">
        <v>177</v>
      </c>
      <c r="BP8">
        <v>1624.9809999999998</v>
      </c>
    </row>
    <row r="9" spans="1:68" ht="16.5" x14ac:dyDescent="0.25">
      <c r="A9" s="127" t="str">
        <f t="shared" si="18"/>
        <v>성산여객</v>
      </c>
      <c r="B9" s="128" t="str">
        <f t="shared" si="19"/>
        <v>김광일</v>
      </c>
      <c r="C9" s="129" t="str">
        <f t="shared" si="20"/>
        <v>C</v>
      </c>
      <c r="D9" s="130">
        <f t="shared" si="21"/>
        <v>0.88583333333333336</v>
      </c>
      <c r="E9" s="131">
        <f t="shared" si="22"/>
        <v>7822</v>
      </c>
      <c r="F9" s="132" t="str">
        <f t="shared" si="23"/>
        <v>588</v>
      </c>
      <c r="G9" s="133" t="str">
        <f t="shared" si="24"/>
        <v>71바7055</v>
      </c>
      <c r="H9" s="134">
        <f t="shared" si="25"/>
        <v>1</v>
      </c>
      <c r="I9" s="135">
        <f t="shared" si="26"/>
        <v>1502.787</v>
      </c>
      <c r="J9" s="136">
        <f t="shared" si="27"/>
        <v>4.345155220213414E-2</v>
      </c>
      <c r="K9" s="136">
        <f t="shared" si="28"/>
        <v>0.35191778862515954</v>
      </c>
      <c r="L9" s="136">
        <f t="shared" si="29"/>
        <v>8.3844217443989066E-2</v>
      </c>
      <c r="M9" s="137">
        <f t="shared" si="30"/>
        <v>7.1429999999999998</v>
      </c>
      <c r="N9" s="138">
        <f t="shared" si="31"/>
        <v>0.19962908915235492</v>
      </c>
      <c r="O9" s="138">
        <f t="shared" si="32"/>
        <v>4.924184199091421</v>
      </c>
      <c r="P9" s="233">
        <f t="shared" si="33"/>
        <v>26</v>
      </c>
      <c r="Q9" s="234">
        <f t="shared" si="34"/>
        <v>3</v>
      </c>
      <c r="R9" s="234">
        <f t="shared" si="35"/>
        <v>74</v>
      </c>
      <c r="T9">
        <v>518</v>
      </c>
      <c r="U9">
        <v>7822</v>
      </c>
      <c r="V9" t="s">
        <v>207</v>
      </c>
      <c r="W9">
        <v>1502.787</v>
      </c>
      <c r="X9">
        <v>706.85500000000002</v>
      </c>
      <c r="Y9">
        <v>2.1259999999999999</v>
      </c>
      <c r="Z9">
        <v>7.1429999999999998</v>
      </c>
      <c r="AA9">
        <v>119.039683</v>
      </c>
      <c r="AB9">
        <v>5.1724589999999999</v>
      </c>
      <c r="AC9">
        <v>41.892181999999998</v>
      </c>
      <c r="AD9" s="1">
        <v>126</v>
      </c>
      <c r="AE9">
        <v>3</v>
      </c>
      <c r="AF9">
        <v>74</v>
      </c>
      <c r="AG9">
        <v>68</v>
      </c>
      <c r="AH9">
        <v>12.624252</v>
      </c>
      <c r="AI9">
        <v>11.6</v>
      </c>
      <c r="AJ9">
        <v>0</v>
      </c>
      <c r="AK9">
        <v>26</v>
      </c>
      <c r="AL9">
        <v>4300</v>
      </c>
      <c r="AM9" t="s">
        <v>208</v>
      </c>
      <c r="AN9" t="s">
        <v>362</v>
      </c>
      <c r="AO9">
        <v>1502.787</v>
      </c>
      <c r="AR9" t="s">
        <v>118</v>
      </c>
      <c r="AS9" t="s">
        <v>122</v>
      </c>
      <c r="AT9" t="s">
        <v>209</v>
      </c>
      <c r="AU9" t="s">
        <v>207</v>
      </c>
      <c r="AV9" t="s">
        <v>202</v>
      </c>
      <c r="AW9">
        <v>1</v>
      </c>
      <c r="BB9">
        <v>0.88583333333333336</v>
      </c>
      <c r="BC9" t="s">
        <v>69</v>
      </c>
      <c r="BF9" t="s">
        <v>118</v>
      </c>
      <c r="BG9" t="s">
        <v>122</v>
      </c>
      <c r="BH9" t="s">
        <v>207</v>
      </c>
      <c r="BI9">
        <v>7822</v>
      </c>
      <c r="BJ9">
        <v>1</v>
      </c>
      <c r="BK9" t="s">
        <v>209</v>
      </c>
      <c r="BL9" t="s">
        <v>175</v>
      </c>
      <c r="BM9">
        <v>0.88583333333333336</v>
      </c>
      <c r="BN9" t="s">
        <v>69</v>
      </c>
      <c r="BO9" t="s">
        <v>177</v>
      </c>
      <c r="BP9">
        <v>1502.787</v>
      </c>
    </row>
    <row r="10" spans="1:68" ht="16.5" x14ac:dyDescent="0.25">
      <c r="A10" s="110" t="str">
        <f t="shared" si="18"/>
        <v>성산여객</v>
      </c>
      <c r="B10" s="111" t="str">
        <f t="shared" si="19"/>
        <v>김기복</v>
      </c>
      <c r="C10" s="112" t="str">
        <f t="shared" si="20"/>
        <v>D</v>
      </c>
      <c r="D10" s="113">
        <f t="shared" si="21"/>
        <v>0.82251619672812082</v>
      </c>
      <c r="E10" s="114">
        <f t="shared" si="22"/>
        <v>547</v>
      </c>
      <c r="F10" s="115" t="str">
        <f t="shared" si="23"/>
        <v>521</v>
      </c>
      <c r="G10" s="116" t="str">
        <f t="shared" si="24"/>
        <v>71바7093</v>
      </c>
      <c r="H10" s="117">
        <f t="shared" si="25"/>
        <v>2</v>
      </c>
      <c r="I10" s="118">
        <f t="shared" si="26"/>
        <v>2041.579</v>
      </c>
      <c r="J10" s="119">
        <f t="shared" si="27"/>
        <v>1.836755064144989E-2</v>
      </c>
      <c r="K10" s="119">
        <f t="shared" si="28"/>
        <v>0.36186524064001563</v>
      </c>
      <c r="L10" s="119">
        <f t="shared" si="29"/>
        <v>0.18906934289586638</v>
      </c>
      <c r="M10" s="120">
        <f t="shared" si="30"/>
        <v>9.8819999999999997</v>
      </c>
      <c r="N10" s="121">
        <f t="shared" si="31"/>
        <v>0</v>
      </c>
      <c r="O10" s="121">
        <f t="shared" si="32"/>
        <v>9.5024488398440621</v>
      </c>
      <c r="P10" s="235">
        <f t="shared" si="33"/>
        <v>31</v>
      </c>
      <c r="Q10" s="236">
        <f t="shared" si="34"/>
        <v>0</v>
      </c>
      <c r="R10" s="236">
        <f t="shared" si="35"/>
        <v>194</v>
      </c>
      <c r="T10">
        <v>518</v>
      </c>
      <c r="U10">
        <v>547</v>
      </c>
      <c r="V10" t="s">
        <v>210</v>
      </c>
      <c r="W10">
        <v>2041.579</v>
      </c>
      <c r="X10">
        <v>993.26099999999997</v>
      </c>
      <c r="Y10">
        <v>2.0550000000000002</v>
      </c>
      <c r="Z10">
        <v>9.8819999999999997</v>
      </c>
      <c r="AA10">
        <v>136.24298899999999</v>
      </c>
      <c r="AB10">
        <v>2.5024500000000001</v>
      </c>
      <c r="AC10">
        <v>49.301602000000003</v>
      </c>
      <c r="AD10" s="1">
        <v>386</v>
      </c>
      <c r="AE10">
        <v>0</v>
      </c>
      <c r="AF10">
        <v>194</v>
      </c>
      <c r="AG10">
        <v>63</v>
      </c>
      <c r="AH10">
        <v>14.984837000000001</v>
      </c>
      <c r="AI10">
        <v>9.4</v>
      </c>
      <c r="AJ10">
        <v>0</v>
      </c>
      <c r="AK10">
        <v>31</v>
      </c>
      <c r="AL10">
        <v>3834</v>
      </c>
      <c r="AM10" t="s">
        <v>211</v>
      </c>
      <c r="AN10" t="s">
        <v>363</v>
      </c>
      <c r="AO10">
        <v>1939.374</v>
      </c>
      <c r="AR10" t="s">
        <v>118</v>
      </c>
      <c r="AS10" t="s">
        <v>119</v>
      </c>
      <c r="AT10" t="s">
        <v>212</v>
      </c>
      <c r="AU10" t="s">
        <v>210</v>
      </c>
      <c r="AV10" t="s">
        <v>48</v>
      </c>
      <c r="AW10">
        <v>2</v>
      </c>
      <c r="BB10">
        <v>0.82251619672812082</v>
      </c>
      <c r="BC10" t="s">
        <v>67</v>
      </c>
      <c r="BF10" t="s">
        <v>118</v>
      </c>
      <c r="BG10" t="s">
        <v>119</v>
      </c>
      <c r="BH10" t="s">
        <v>210</v>
      </c>
      <c r="BI10">
        <v>547</v>
      </c>
      <c r="BJ10">
        <v>2</v>
      </c>
      <c r="BK10" t="s">
        <v>212</v>
      </c>
      <c r="BL10" t="s">
        <v>246</v>
      </c>
      <c r="BM10">
        <v>0.82251619672812082</v>
      </c>
      <c r="BN10" t="s">
        <v>67</v>
      </c>
      <c r="BO10" t="s">
        <v>178</v>
      </c>
      <c r="BP10">
        <v>2041.579</v>
      </c>
    </row>
    <row r="11" spans="1:68" ht="16.5" x14ac:dyDescent="0.25">
      <c r="A11" s="127" t="str">
        <f t="shared" si="18"/>
        <v>성산여객</v>
      </c>
      <c r="B11" s="128" t="str">
        <f t="shared" si="19"/>
        <v>김덕호</v>
      </c>
      <c r="C11" s="129" t="str">
        <f t="shared" si="20"/>
        <v>F</v>
      </c>
      <c r="D11" s="130">
        <f t="shared" si="21"/>
        <v>0.78760000000000008</v>
      </c>
      <c r="E11" s="131">
        <f t="shared" si="22"/>
        <v>3153</v>
      </c>
      <c r="F11" s="132" t="str">
        <f t="shared" si="23"/>
        <v>588</v>
      </c>
      <c r="G11" s="133" t="str">
        <f t="shared" si="24"/>
        <v>71바7086</v>
      </c>
      <c r="H11" s="134">
        <f t="shared" si="25"/>
        <v>1</v>
      </c>
      <c r="I11" s="135">
        <f t="shared" si="26"/>
        <v>5313.2349999999997</v>
      </c>
      <c r="J11" s="136">
        <f t="shared" si="27"/>
        <v>3.507267511894567E-2</v>
      </c>
      <c r="K11" s="136">
        <f t="shared" si="28"/>
        <v>0.41467229110038134</v>
      </c>
      <c r="L11" s="136">
        <f t="shared" si="29"/>
        <v>0.23563798702673608</v>
      </c>
      <c r="M11" s="137">
        <f t="shared" si="30"/>
        <v>14.292</v>
      </c>
      <c r="N11" s="138">
        <f t="shared" si="31"/>
        <v>0.62109054088516702</v>
      </c>
      <c r="O11" s="138">
        <f t="shared" si="32"/>
        <v>20.06310656313903</v>
      </c>
      <c r="P11" s="233">
        <f t="shared" si="33"/>
        <v>211</v>
      </c>
      <c r="Q11" s="234">
        <f t="shared" si="34"/>
        <v>33</v>
      </c>
      <c r="R11" s="234">
        <f t="shared" si="35"/>
        <v>1066</v>
      </c>
      <c r="T11">
        <v>518</v>
      </c>
      <c r="U11">
        <v>3153</v>
      </c>
      <c r="V11" t="s">
        <v>213</v>
      </c>
      <c r="W11">
        <v>5313.2349999999997</v>
      </c>
      <c r="X11">
        <v>2697.7840000000001</v>
      </c>
      <c r="Y11">
        <v>1.9690000000000001</v>
      </c>
      <c r="Z11">
        <v>14.292</v>
      </c>
      <c r="AA11">
        <v>449.09599700000001</v>
      </c>
      <c r="AB11">
        <v>15.750997999999999</v>
      </c>
      <c r="AC11">
        <v>186.227666</v>
      </c>
      <c r="AD11" s="1">
        <v>1252</v>
      </c>
      <c r="AE11">
        <v>33</v>
      </c>
      <c r="AF11">
        <v>1066</v>
      </c>
      <c r="AG11">
        <v>65</v>
      </c>
      <c r="AH11">
        <v>11.830956</v>
      </c>
      <c r="AI11">
        <v>31.4</v>
      </c>
      <c r="AJ11">
        <v>0</v>
      </c>
      <c r="AK11">
        <v>211</v>
      </c>
      <c r="AL11">
        <v>60457</v>
      </c>
      <c r="AM11" t="s">
        <v>214</v>
      </c>
      <c r="AN11" t="s">
        <v>364</v>
      </c>
      <c r="AO11">
        <v>5313.2349999999997</v>
      </c>
      <c r="AR11" t="s">
        <v>118</v>
      </c>
      <c r="AS11" t="s">
        <v>122</v>
      </c>
      <c r="AT11" t="s">
        <v>215</v>
      </c>
      <c r="AU11" t="s">
        <v>213</v>
      </c>
      <c r="AV11" t="s">
        <v>48</v>
      </c>
      <c r="AW11">
        <v>1</v>
      </c>
      <c r="BB11">
        <v>0.78760000000000008</v>
      </c>
      <c r="BC11" t="s">
        <v>70</v>
      </c>
      <c r="BF11" t="s">
        <v>118</v>
      </c>
      <c r="BG11" t="s">
        <v>122</v>
      </c>
      <c r="BH11" t="s">
        <v>213</v>
      </c>
      <c r="BI11">
        <v>3153</v>
      </c>
      <c r="BJ11">
        <v>1</v>
      </c>
      <c r="BK11" t="s">
        <v>215</v>
      </c>
      <c r="BL11" t="s">
        <v>175</v>
      </c>
      <c r="BM11">
        <v>0.78760000000000008</v>
      </c>
      <c r="BN11" t="s">
        <v>70</v>
      </c>
      <c r="BO11" t="s">
        <v>187</v>
      </c>
      <c r="BP11">
        <v>5313.2349999999997</v>
      </c>
    </row>
    <row r="12" spans="1:68" ht="16.5" x14ac:dyDescent="0.25">
      <c r="A12" s="110" t="str">
        <f t="shared" si="18"/>
        <v>성산여객</v>
      </c>
      <c r="B12" s="111" t="str">
        <f t="shared" si="19"/>
        <v>김동원</v>
      </c>
      <c r="C12" s="112" t="str">
        <f t="shared" si="20"/>
        <v>C</v>
      </c>
      <c r="D12" s="113">
        <f t="shared" si="21"/>
        <v>0.87152403029568815</v>
      </c>
      <c r="E12" s="114">
        <f t="shared" si="22"/>
        <v>4264</v>
      </c>
      <c r="F12" s="115" t="str">
        <f t="shared" si="23"/>
        <v>586</v>
      </c>
      <c r="G12" s="116" t="str">
        <f t="shared" si="24"/>
        <v>71바7094</v>
      </c>
      <c r="H12" s="117">
        <f t="shared" si="25"/>
        <v>9</v>
      </c>
      <c r="I12" s="118">
        <f t="shared" si="26"/>
        <v>1497.2279999999998</v>
      </c>
      <c r="J12" s="119">
        <f t="shared" si="27"/>
        <v>4.1175455755423293E-2</v>
      </c>
      <c r="K12" s="119">
        <f t="shared" si="28"/>
        <v>0.3939334524879104</v>
      </c>
      <c r="L12" s="119">
        <f t="shared" si="29"/>
        <v>0.16163202932352322</v>
      </c>
      <c r="M12" s="120">
        <f t="shared" si="30"/>
        <v>9.8030000000000008</v>
      </c>
      <c r="N12" s="121">
        <f t="shared" si="31"/>
        <v>5.2521939398873272</v>
      </c>
      <c r="O12" s="121">
        <f t="shared" si="32"/>
        <v>8.7317724250626814</v>
      </c>
      <c r="P12" s="235">
        <f t="shared" si="33"/>
        <v>67</v>
      </c>
      <c r="Q12" s="236">
        <f t="shared" si="34"/>
        <v>80</v>
      </c>
      <c r="R12" s="236">
        <f t="shared" si="35"/>
        <v>133</v>
      </c>
      <c r="T12">
        <v>518</v>
      </c>
      <c r="U12">
        <v>4264</v>
      </c>
      <c r="V12" t="s">
        <v>217</v>
      </c>
      <c r="W12">
        <v>1523.173</v>
      </c>
      <c r="X12">
        <v>700.59900000000005</v>
      </c>
      <c r="Y12">
        <v>2.1739999999999999</v>
      </c>
      <c r="Z12">
        <v>9.8030000000000008</v>
      </c>
      <c r="AA12">
        <v>114.455248</v>
      </c>
      <c r="AB12">
        <v>4.7127470000000002</v>
      </c>
      <c r="AC12">
        <v>45.087750999999997</v>
      </c>
      <c r="AD12" s="1">
        <v>242</v>
      </c>
      <c r="AE12">
        <v>80</v>
      </c>
      <c r="AF12">
        <v>133</v>
      </c>
      <c r="AG12">
        <v>77</v>
      </c>
      <c r="AH12">
        <v>13.308021999999999</v>
      </c>
      <c r="AI12">
        <v>312.7</v>
      </c>
      <c r="AJ12">
        <v>0</v>
      </c>
      <c r="AK12">
        <v>67</v>
      </c>
      <c r="AL12">
        <v>24454</v>
      </c>
      <c r="AM12" t="s">
        <v>218</v>
      </c>
      <c r="AN12" t="s">
        <v>365</v>
      </c>
      <c r="AO12">
        <v>279.03199999999998</v>
      </c>
      <c r="AR12" t="s">
        <v>118</v>
      </c>
      <c r="AS12" t="s">
        <v>121</v>
      </c>
      <c r="AT12" t="s">
        <v>323</v>
      </c>
      <c r="AU12" t="s">
        <v>217</v>
      </c>
      <c r="AV12" t="s">
        <v>48</v>
      </c>
      <c r="AW12">
        <v>9</v>
      </c>
      <c r="BB12">
        <v>0.87152403029568815</v>
      </c>
      <c r="BC12" t="s">
        <v>69</v>
      </c>
      <c r="BF12" t="s">
        <v>118</v>
      </c>
      <c r="BG12" t="s">
        <v>121</v>
      </c>
      <c r="BH12" t="s">
        <v>217</v>
      </c>
      <c r="BI12">
        <v>4264</v>
      </c>
      <c r="BJ12">
        <v>9</v>
      </c>
      <c r="BK12" t="s">
        <v>323</v>
      </c>
      <c r="BL12" t="s">
        <v>223</v>
      </c>
      <c r="BM12">
        <v>0.87152403029568815</v>
      </c>
      <c r="BN12" t="s">
        <v>69</v>
      </c>
      <c r="BO12" t="s">
        <v>177</v>
      </c>
      <c r="BP12">
        <v>1497.2279999999998</v>
      </c>
    </row>
    <row r="13" spans="1:68" ht="16.5" x14ac:dyDescent="0.25">
      <c r="A13" s="127" t="str">
        <f t="shared" si="18"/>
        <v>성산여객</v>
      </c>
      <c r="B13" s="128" t="str">
        <f t="shared" si="19"/>
        <v>김영진</v>
      </c>
      <c r="C13" s="129" t="str">
        <f t="shared" si="20"/>
        <v>F</v>
      </c>
      <c r="D13" s="130">
        <f t="shared" si="21"/>
        <v>0.72187949159961207</v>
      </c>
      <c r="E13" s="131">
        <f t="shared" si="22"/>
        <v>9878</v>
      </c>
      <c r="F13" s="132" t="str">
        <f t="shared" si="23"/>
        <v>521</v>
      </c>
      <c r="G13" s="133" t="str">
        <f t="shared" si="24"/>
        <v>71바7501</v>
      </c>
      <c r="H13" s="134">
        <f t="shared" si="25"/>
        <v>2</v>
      </c>
      <c r="I13" s="135">
        <f t="shared" si="26"/>
        <v>2189.674</v>
      </c>
      <c r="J13" s="136">
        <f t="shared" si="27"/>
        <v>2.4648065595916344E-2</v>
      </c>
      <c r="K13" s="136">
        <f t="shared" si="28"/>
        <v>0.35799671212100515</v>
      </c>
      <c r="L13" s="136">
        <f t="shared" si="29"/>
        <v>8.3117395557512214E-2</v>
      </c>
      <c r="M13" s="137">
        <f t="shared" si="30"/>
        <v>9.9640000000000004</v>
      </c>
      <c r="N13" s="138">
        <f t="shared" si="31"/>
        <v>3.8361874872697945</v>
      </c>
      <c r="O13" s="138">
        <f t="shared" si="32"/>
        <v>5.8456190282206393</v>
      </c>
      <c r="P13" s="233">
        <f t="shared" si="33"/>
        <v>49</v>
      </c>
      <c r="Q13" s="234">
        <f t="shared" si="34"/>
        <v>84</v>
      </c>
      <c r="R13" s="234">
        <f t="shared" si="35"/>
        <v>128</v>
      </c>
      <c r="T13">
        <v>518</v>
      </c>
      <c r="U13">
        <v>9878</v>
      </c>
      <c r="V13" t="s">
        <v>220</v>
      </c>
      <c r="W13">
        <v>2189.674</v>
      </c>
      <c r="X13">
        <v>1121.856</v>
      </c>
      <c r="Y13">
        <v>1.952</v>
      </c>
      <c r="Z13">
        <v>9.9640000000000004</v>
      </c>
      <c r="AA13">
        <v>146.27910600000001</v>
      </c>
      <c r="AB13">
        <v>3.6054970000000002</v>
      </c>
      <c r="AC13">
        <v>52.367438999999997</v>
      </c>
      <c r="AD13" s="1">
        <v>182</v>
      </c>
      <c r="AE13">
        <v>84</v>
      </c>
      <c r="AF13">
        <v>128</v>
      </c>
      <c r="AG13">
        <v>84</v>
      </c>
      <c r="AH13">
        <v>14.969150000000001</v>
      </c>
      <c r="AI13">
        <v>1168.0999999999999</v>
      </c>
      <c r="AJ13">
        <v>0</v>
      </c>
      <c r="AK13">
        <v>49</v>
      </c>
      <c r="AL13">
        <v>7073</v>
      </c>
      <c r="AM13" t="s">
        <v>221</v>
      </c>
      <c r="AN13" t="s">
        <v>366</v>
      </c>
      <c r="AO13">
        <v>2082.2190000000001</v>
      </c>
      <c r="AR13" t="s">
        <v>118</v>
      </c>
      <c r="AS13" t="s">
        <v>119</v>
      </c>
      <c r="AT13" t="s">
        <v>222</v>
      </c>
      <c r="AU13" t="s">
        <v>220</v>
      </c>
      <c r="AV13" t="s">
        <v>202</v>
      </c>
      <c r="AW13">
        <v>2</v>
      </c>
      <c r="BB13">
        <v>0.72187949159961207</v>
      </c>
      <c r="BC13" t="s">
        <v>70</v>
      </c>
      <c r="BF13" t="s">
        <v>118</v>
      </c>
      <c r="BG13" t="s">
        <v>119</v>
      </c>
      <c r="BH13" t="s">
        <v>220</v>
      </c>
      <c r="BI13">
        <v>9878</v>
      </c>
      <c r="BJ13">
        <v>2</v>
      </c>
      <c r="BK13" t="s">
        <v>222</v>
      </c>
      <c r="BL13" t="s">
        <v>310</v>
      </c>
      <c r="BM13">
        <v>0.72187949159961207</v>
      </c>
      <c r="BN13" t="s">
        <v>70</v>
      </c>
      <c r="BO13" t="s">
        <v>187</v>
      </c>
      <c r="BP13">
        <v>2189.674</v>
      </c>
    </row>
    <row r="14" spans="1:68" ht="16.5" x14ac:dyDescent="0.25">
      <c r="A14" s="110" t="str">
        <f t="shared" si="18"/>
        <v>성산여객</v>
      </c>
      <c r="B14" s="111" t="str">
        <f t="shared" si="19"/>
        <v>김인성</v>
      </c>
      <c r="C14" s="112" t="str">
        <f t="shared" si="20"/>
        <v>F</v>
      </c>
      <c r="D14" s="113">
        <f t="shared" si="21"/>
        <v>0.79620263994655871</v>
      </c>
      <c r="E14" s="114">
        <f t="shared" si="22"/>
        <v>6250</v>
      </c>
      <c r="F14" s="115" t="str">
        <f t="shared" si="23"/>
        <v>521</v>
      </c>
      <c r="G14" s="116" t="str">
        <f t="shared" si="24"/>
        <v>71바7509</v>
      </c>
      <c r="H14" s="117">
        <f t="shared" si="25"/>
        <v>2</v>
      </c>
      <c r="I14" s="118">
        <f t="shared" si="26"/>
        <v>1741.643</v>
      </c>
      <c r="J14" s="119">
        <f t="shared" si="27"/>
        <v>2.6939498770717839E-2</v>
      </c>
      <c r="K14" s="119">
        <f t="shared" si="28"/>
        <v>0.41174509574675994</v>
      </c>
      <c r="L14" s="119">
        <f t="shared" si="29"/>
        <v>0.14985849568482174</v>
      </c>
      <c r="M14" s="120">
        <f t="shared" si="30"/>
        <v>16.581</v>
      </c>
      <c r="N14" s="121">
        <f t="shared" si="31"/>
        <v>0</v>
      </c>
      <c r="O14" s="121">
        <f t="shared" si="32"/>
        <v>34.852148230148195</v>
      </c>
      <c r="P14" s="235">
        <f t="shared" si="33"/>
        <v>83</v>
      </c>
      <c r="Q14" s="236">
        <f t="shared" si="34"/>
        <v>0</v>
      </c>
      <c r="R14" s="236">
        <f t="shared" si="35"/>
        <v>607</v>
      </c>
      <c r="T14">
        <v>518</v>
      </c>
      <c r="U14">
        <v>6250</v>
      </c>
      <c r="V14" t="s">
        <v>224</v>
      </c>
      <c r="W14">
        <v>1741.643</v>
      </c>
      <c r="X14">
        <v>905.79200000000003</v>
      </c>
      <c r="Y14">
        <v>1.923</v>
      </c>
      <c r="Z14">
        <v>16.581</v>
      </c>
      <c r="AA14">
        <v>119.60801600000001</v>
      </c>
      <c r="AB14">
        <v>3.2221799999999998</v>
      </c>
      <c r="AC14">
        <v>49.248013999999998</v>
      </c>
      <c r="AD14" s="1">
        <v>261</v>
      </c>
      <c r="AE14">
        <v>0</v>
      </c>
      <c r="AF14">
        <v>607</v>
      </c>
      <c r="AG14">
        <v>73</v>
      </c>
      <c r="AH14">
        <v>14.561256</v>
      </c>
      <c r="AI14">
        <v>185.9</v>
      </c>
      <c r="AJ14">
        <v>0</v>
      </c>
      <c r="AK14">
        <v>83</v>
      </c>
      <c r="AL14">
        <v>13059</v>
      </c>
      <c r="AM14" t="s">
        <v>225</v>
      </c>
      <c r="AN14" t="s">
        <v>367</v>
      </c>
      <c r="AO14">
        <v>1636.144</v>
      </c>
      <c r="AR14" t="s">
        <v>118</v>
      </c>
      <c r="AS14" t="s">
        <v>119</v>
      </c>
      <c r="AT14" t="s">
        <v>219</v>
      </c>
      <c r="AU14" t="s">
        <v>224</v>
      </c>
      <c r="AV14" t="s">
        <v>48</v>
      </c>
      <c r="AW14">
        <v>2</v>
      </c>
      <c r="BB14">
        <v>0.79620263994655871</v>
      </c>
      <c r="BC14" t="s">
        <v>70</v>
      </c>
      <c r="BF14" t="s">
        <v>118</v>
      </c>
      <c r="BG14" t="s">
        <v>119</v>
      </c>
      <c r="BH14" t="s">
        <v>224</v>
      </c>
      <c r="BI14">
        <v>6250</v>
      </c>
      <c r="BJ14">
        <v>2</v>
      </c>
      <c r="BK14" t="s">
        <v>219</v>
      </c>
      <c r="BL14" t="s">
        <v>223</v>
      </c>
      <c r="BM14">
        <v>0.79620263994655871</v>
      </c>
      <c r="BN14" t="s">
        <v>70</v>
      </c>
      <c r="BO14" t="s">
        <v>187</v>
      </c>
      <c r="BP14">
        <v>1741.643</v>
      </c>
    </row>
    <row r="15" spans="1:68" ht="16.5" x14ac:dyDescent="0.25">
      <c r="A15" s="127" t="str">
        <f t="shared" si="18"/>
        <v>성산여객</v>
      </c>
      <c r="B15" s="128" t="str">
        <f t="shared" si="19"/>
        <v>김인철</v>
      </c>
      <c r="C15" s="129" t="str">
        <f t="shared" si="20"/>
        <v>F</v>
      </c>
      <c r="D15" s="130">
        <f t="shared" si="21"/>
        <v>0.76800000000000002</v>
      </c>
      <c r="E15" s="131">
        <f t="shared" si="22"/>
        <v>3942</v>
      </c>
      <c r="F15" s="132" t="str">
        <f t="shared" si="23"/>
        <v>586</v>
      </c>
      <c r="G15" s="133" t="str">
        <f t="shared" si="24"/>
        <v>72바1404</v>
      </c>
      <c r="H15" s="134">
        <f t="shared" si="25"/>
        <v>2</v>
      </c>
      <c r="I15" s="135">
        <f t="shared" si="26"/>
        <v>1090.3589999999999</v>
      </c>
      <c r="J15" s="136">
        <f t="shared" si="27"/>
        <v>2.9259248568421783E-2</v>
      </c>
      <c r="K15" s="136">
        <f t="shared" si="28"/>
        <v>0.38506663220613346</v>
      </c>
      <c r="L15" s="136">
        <f t="shared" si="29"/>
        <v>0.22836515312846503</v>
      </c>
      <c r="M15" s="137">
        <f t="shared" si="30"/>
        <v>7.1139999999999999</v>
      </c>
      <c r="N15" s="138">
        <f t="shared" si="31"/>
        <v>0</v>
      </c>
      <c r="O15" s="138">
        <f t="shared" si="32"/>
        <v>5.3193489483738849</v>
      </c>
      <c r="P15" s="233">
        <f t="shared" si="33"/>
        <v>7</v>
      </c>
      <c r="Q15" s="234">
        <f t="shared" si="34"/>
        <v>0</v>
      </c>
      <c r="R15" s="234">
        <f t="shared" si="35"/>
        <v>58</v>
      </c>
      <c r="T15">
        <v>518</v>
      </c>
      <c r="U15">
        <v>3942</v>
      </c>
      <c r="V15" t="s">
        <v>226</v>
      </c>
      <c r="W15">
        <v>1090.3589999999999</v>
      </c>
      <c r="X15">
        <v>575.20299999999997</v>
      </c>
      <c r="Y15">
        <v>1.8959999999999999</v>
      </c>
      <c r="Z15">
        <v>7.1139999999999999</v>
      </c>
      <c r="AA15">
        <v>83.248857000000001</v>
      </c>
      <c r="AB15">
        <v>2.4357989999999998</v>
      </c>
      <c r="AC15">
        <v>32.056356999999998</v>
      </c>
      <c r="AD15" s="1">
        <v>249</v>
      </c>
      <c r="AE15">
        <v>0</v>
      </c>
      <c r="AF15">
        <v>58</v>
      </c>
      <c r="AG15">
        <v>65</v>
      </c>
      <c r="AH15">
        <v>13.097585</v>
      </c>
      <c r="AI15">
        <v>8.6999999999999993</v>
      </c>
      <c r="AJ15">
        <v>0</v>
      </c>
      <c r="AK15">
        <v>7</v>
      </c>
      <c r="AL15">
        <v>822</v>
      </c>
      <c r="AM15" t="s">
        <v>227</v>
      </c>
      <c r="AN15" t="s">
        <v>368</v>
      </c>
      <c r="AO15">
        <v>966.01099999999997</v>
      </c>
      <c r="AR15" t="s">
        <v>118</v>
      </c>
      <c r="AS15" t="s">
        <v>121</v>
      </c>
      <c r="AT15" t="s">
        <v>228</v>
      </c>
      <c r="AU15" t="s">
        <v>226</v>
      </c>
      <c r="AV15" t="s">
        <v>202</v>
      </c>
      <c r="AW15">
        <v>2</v>
      </c>
      <c r="BB15">
        <v>0.76800000000000002</v>
      </c>
      <c r="BC15" t="s">
        <v>70</v>
      </c>
      <c r="BF15" t="s">
        <v>118</v>
      </c>
      <c r="BG15" t="s">
        <v>121</v>
      </c>
      <c r="BH15" t="s">
        <v>226</v>
      </c>
      <c r="BI15">
        <v>3942</v>
      </c>
      <c r="BJ15">
        <v>2</v>
      </c>
      <c r="BK15" t="s">
        <v>228</v>
      </c>
      <c r="BL15" t="s">
        <v>308</v>
      </c>
      <c r="BM15">
        <v>0.76800000000000002</v>
      </c>
      <c r="BN15" t="s">
        <v>70</v>
      </c>
      <c r="BO15" t="s">
        <v>187</v>
      </c>
      <c r="BP15">
        <v>1090.3589999999999</v>
      </c>
    </row>
    <row r="16" spans="1:68" ht="16.5" x14ac:dyDescent="0.25">
      <c r="A16" s="110" t="str">
        <f t="shared" si="18"/>
        <v>성산여객</v>
      </c>
      <c r="B16" s="111" t="str">
        <f t="shared" si="19"/>
        <v>김정구</v>
      </c>
      <c r="C16" s="112" t="str">
        <f t="shared" si="20"/>
        <v>F</v>
      </c>
      <c r="D16" s="113">
        <f t="shared" si="21"/>
        <v>0.79920000000000002</v>
      </c>
      <c r="E16" s="114">
        <f t="shared" si="22"/>
        <v>391</v>
      </c>
      <c r="F16" s="115" t="str">
        <f t="shared" si="23"/>
        <v>588</v>
      </c>
      <c r="G16" s="116" t="str">
        <f t="shared" si="24"/>
        <v>71바7089</v>
      </c>
      <c r="H16" s="117">
        <f t="shared" si="25"/>
        <v>1</v>
      </c>
      <c r="I16" s="118">
        <f t="shared" si="26"/>
        <v>5713.4260000000004</v>
      </c>
      <c r="J16" s="119">
        <f t="shared" si="27"/>
        <v>3.9067889588083438E-2</v>
      </c>
      <c r="K16" s="119">
        <f t="shared" si="28"/>
        <v>0.40547685524236537</v>
      </c>
      <c r="L16" s="119">
        <f t="shared" si="29"/>
        <v>0.196204518969879</v>
      </c>
      <c r="M16" s="120">
        <f t="shared" si="30"/>
        <v>13.538</v>
      </c>
      <c r="N16" s="121">
        <f t="shared" si="31"/>
        <v>0.85762903028760673</v>
      </c>
      <c r="O16" s="121">
        <f t="shared" si="32"/>
        <v>27.0940763037799</v>
      </c>
      <c r="P16" s="235">
        <f t="shared" si="33"/>
        <v>178</v>
      </c>
      <c r="Q16" s="236">
        <f t="shared" si="34"/>
        <v>49</v>
      </c>
      <c r="R16" s="236">
        <f t="shared" si="35"/>
        <v>1548</v>
      </c>
      <c r="T16">
        <v>518</v>
      </c>
      <c r="U16">
        <v>391</v>
      </c>
      <c r="V16" t="s">
        <v>229</v>
      </c>
      <c r="W16">
        <v>5713.4260000000004</v>
      </c>
      <c r="X16">
        <v>2858.8789999999999</v>
      </c>
      <c r="Y16">
        <v>1.998</v>
      </c>
      <c r="Z16">
        <v>13.538</v>
      </c>
      <c r="AA16">
        <v>473.68821800000001</v>
      </c>
      <c r="AB16">
        <v>18.505998999999999</v>
      </c>
      <c r="AC16">
        <v>192.06960900000001</v>
      </c>
      <c r="AD16" s="1">
        <v>1121</v>
      </c>
      <c r="AE16">
        <v>49</v>
      </c>
      <c r="AF16">
        <v>1548</v>
      </c>
      <c r="AG16">
        <v>67</v>
      </c>
      <c r="AH16">
        <v>12.061574999999999</v>
      </c>
      <c r="AI16">
        <v>43.7</v>
      </c>
      <c r="AJ16">
        <v>0</v>
      </c>
      <c r="AK16">
        <v>178</v>
      </c>
      <c r="AL16">
        <v>43427</v>
      </c>
      <c r="AM16" t="s">
        <v>230</v>
      </c>
      <c r="AN16" t="s">
        <v>369</v>
      </c>
      <c r="AO16">
        <v>5713.4260000000004</v>
      </c>
      <c r="AR16" t="s">
        <v>118</v>
      </c>
      <c r="AS16" t="s">
        <v>122</v>
      </c>
      <c r="AT16" t="s">
        <v>231</v>
      </c>
      <c r="AU16" t="s">
        <v>229</v>
      </c>
      <c r="AV16" t="s">
        <v>48</v>
      </c>
      <c r="AW16">
        <v>1</v>
      </c>
      <c r="BB16">
        <v>0.79920000000000002</v>
      </c>
      <c r="BC16" t="s">
        <v>70</v>
      </c>
      <c r="BF16" t="s">
        <v>118</v>
      </c>
      <c r="BG16" t="s">
        <v>122</v>
      </c>
      <c r="BH16" t="s">
        <v>229</v>
      </c>
      <c r="BI16">
        <v>391</v>
      </c>
      <c r="BJ16">
        <v>1</v>
      </c>
      <c r="BK16" t="s">
        <v>231</v>
      </c>
      <c r="BL16" t="s">
        <v>175</v>
      </c>
      <c r="BM16">
        <v>0.79920000000000002</v>
      </c>
      <c r="BN16" t="s">
        <v>70</v>
      </c>
      <c r="BO16" t="s">
        <v>187</v>
      </c>
      <c r="BP16">
        <v>5713.4260000000004</v>
      </c>
    </row>
    <row r="17" spans="1:68" ht="16.5" x14ac:dyDescent="0.25">
      <c r="A17" s="127" t="str">
        <f t="shared" si="18"/>
        <v>성산여객</v>
      </c>
      <c r="B17" s="128" t="str">
        <f t="shared" si="19"/>
        <v>김지환</v>
      </c>
      <c r="C17" s="129" t="str">
        <f t="shared" si="20"/>
        <v>F</v>
      </c>
      <c r="D17" s="130">
        <f t="shared" si="21"/>
        <v>0.72791666666666677</v>
      </c>
      <c r="E17" s="131">
        <f t="shared" si="22"/>
        <v>5382</v>
      </c>
      <c r="F17" s="132" t="str">
        <f t="shared" si="23"/>
        <v>521</v>
      </c>
      <c r="G17" s="133" t="str">
        <f t="shared" si="24"/>
        <v>75아1152</v>
      </c>
      <c r="H17" s="134">
        <f t="shared" si="25"/>
        <v>1</v>
      </c>
      <c r="I17" s="135">
        <f t="shared" si="26"/>
        <v>1207.7819999999999</v>
      </c>
      <c r="J17" s="136">
        <f t="shared" si="27"/>
        <v>3.1697205834177518E-2</v>
      </c>
      <c r="K17" s="136">
        <f t="shared" si="28"/>
        <v>0.39973574264221323</v>
      </c>
      <c r="L17" s="136">
        <f t="shared" si="29"/>
        <v>0.16890465332319907</v>
      </c>
      <c r="M17" s="137">
        <f t="shared" si="30"/>
        <v>14.772</v>
      </c>
      <c r="N17" s="138">
        <f t="shared" si="31"/>
        <v>0.49677839212705605</v>
      </c>
      <c r="O17" s="138">
        <f t="shared" si="32"/>
        <v>14.572166169060312</v>
      </c>
      <c r="P17" s="233">
        <f t="shared" si="33"/>
        <v>32</v>
      </c>
      <c r="Q17" s="234">
        <f t="shared" si="34"/>
        <v>6</v>
      </c>
      <c r="R17" s="234">
        <f t="shared" si="35"/>
        <v>176</v>
      </c>
      <c r="T17">
        <v>518</v>
      </c>
      <c r="U17">
        <v>5382</v>
      </c>
      <c r="V17" t="s">
        <v>370</v>
      </c>
      <c r="W17">
        <v>1207.7819999999999</v>
      </c>
      <c r="X17">
        <v>691.33699999999999</v>
      </c>
      <c r="Y17">
        <v>1.7470000000000001</v>
      </c>
      <c r="Z17">
        <v>14.772</v>
      </c>
      <c r="AA17">
        <v>98.851363000000006</v>
      </c>
      <c r="AB17">
        <v>3.1333120000000001</v>
      </c>
      <c r="AC17">
        <v>39.514423000000001</v>
      </c>
      <c r="AD17" s="1">
        <v>204</v>
      </c>
      <c r="AE17">
        <v>6</v>
      </c>
      <c r="AF17">
        <v>176</v>
      </c>
      <c r="AG17">
        <v>75</v>
      </c>
      <c r="AH17">
        <v>12.218162</v>
      </c>
      <c r="AI17">
        <v>179.5</v>
      </c>
      <c r="AJ17">
        <v>0</v>
      </c>
      <c r="AK17">
        <v>32</v>
      </c>
      <c r="AL17">
        <v>10021</v>
      </c>
      <c r="AM17" t="s">
        <v>371</v>
      </c>
      <c r="AN17" t="s">
        <v>372</v>
      </c>
      <c r="AO17">
        <v>1207.7819999999999</v>
      </c>
      <c r="AR17" t="s">
        <v>118</v>
      </c>
      <c r="AS17" t="s">
        <v>119</v>
      </c>
      <c r="AT17" t="s">
        <v>349</v>
      </c>
      <c r="AU17" t="s">
        <v>370</v>
      </c>
      <c r="AV17" t="s">
        <v>48</v>
      </c>
      <c r="AW17">
        <v>1</v>
      </c>
      <c r="BB17">
        <v>0.72791666666666677</v>
      </c>
      <c r="BC17" t="s">
        <v>70</v>
      </c>
      <c r="BF17" t="s">
        <v>118</v>
      </c>
      <c r="BG17" t="s">
        <v>119</v>
      </c>
      <c r="BH17" t="s">
        <v>370</v>
      </c>
      <c r="BI17">
        <v>5382</v>
      </c>
      <c r="BJ17">
        <v>1</v>
      </c>
      <c r="BK17" t="s">
        <v>349</v>
      </c>
      <c r="BL17" t="s">
        <v>175</v>
      </c>
      <c r="BM17">
        <v>0.72791666666666677</v>
      </c>
      <c r="BN17" t="s">
        <v>70</v>
      </c>
      <c r="BO17" t="s">
        <v>187</v>
      </c>
      <c r="BP17">
        <v>1207.7819999999999</v>
      </c>
    </row>
    <row r="18" spans="1:68" ht="16.5" x14ac:dyDescent="0.25">
      <c r="A18" s="110" t="str">
        <f t="shared" si="18"/>
        <v>성산여객</v>
      </c>
      <c r="B18" s="111" t="str">
        <f t="shared" si="19"/>
        <v>김태옥</v>
      </c>
      <c r="C18" s="112" t="str">
        <f t="shared" si="20"/>
        <v>F</v>
      </c>
      <c r="D18" s="113">
        <f t="shared" si="21"/>
        <v>0.72750000000000004</v>
      </c>
      <c r="E18" s="114">
        <f t="shared" si="22"/>
        <v>6670</v>
      </c>
      <c r="F18" s="115" t="str">
        <f t="shared" si="23"/>
        <v>586</v>
      </c>
      <c r="G18" s="116" t="str">
        <f t="shared" si="24"/>
        <v>71바7094</v>
      </c>
      <c r="H18" s="117">
        <f t="shared" si="25"/>
        <v>2</v>
      </c>
      <c r="I18" s="118">
        <f t="shared" si="26"/>
        <v>2393.8860000000004</v>
      </c>
      <c r="J18" s="119">
        <f t="shared" si="27"/>
        <v>0.10055008212835749</v>
      </c>
      <c r="K18" s="119">
        <f t="shared" si="28"/>
        <v>0.302006430399196</v>
      </c>
      <c r="L18" s="119">
        <f t="shared" si="29"/>
        <v>0.1800419903036318</v>
      </c>
      <c r="M18" s="120">
        <f t="shared" si="30"/>
        <v>6.8940000000000001</v>
      </c>
      <c r="N18" s="121">
        <f t="shared" si="31"/>
        <v>4.1773083597130355E-2</v>
      </c>
      <c r="O18" s="121">
        <f t="shared" si="32"/>
        <v>2.9658889353962552</v>
      </c>
      <c r="P18" s="235">
        <f t="shared" si="33"/>
        <v>24</v>
      </c>
      <c r="Q18" s="236">
        <f t="shared" si="34"/>
        <v>1</v>
      </c>
      <c r="R18" s="236">
        <f t="shared" si="35"/>
        <v>71</v>
      </c>
      <c r="T18">
        <v>518</v>
      </c>
      <c r="U18">
        <v>6670</v>
      </c>
      <c r="V18" t="s">
        <v>373</v>
      </c>
      <c r="W18">
        <v>2393.886</v>
      </c>
      <c r="X18">
        <v>782.28099999999995</v>
      </c>
      <c r="Y18">
        <v>3.06</v>
      </c>
      <c r="Z18">
        <v>6.8940000000000001</v>
      </c>
      <c r="AA18">
        <v>164.19602699999999</v>
      </c>
      <c r="AB18">
        <v>16.509924000000002</v>
      </c>
      <c r="AC18">
        <v>49.588256000000001</v>
      </c>
      <c r="AD18" s="1">
        <v>431</v>
      </c>
      <c r="AE18">
        <v>1</v>
      </c>
      <c r="AF18">
        <v>71</v>
      </c>
      <c r="AG18">
        <v>61</v>
      </c>
      <c r="AH18">
        <v>14.579439000000001</v>
      </c>
      <c r="AI18">
        <v>0</v>
      </c>
      <c r="AJ18">
        <v>0</v>
      </c>
      <c r="AK18">
        <v>24</v>
      </c>
      <c r="AL18">
        <v>10293</v>
      </c>
      <c r="AM18" t="s">
        <v>374</v>
      </c>
      <c r="AN18" t="s">
        <v>375</v>
      </c>
      <c r="AO18">
        <v>2288.8760000000002</v>
      </c>
      <c r="AR18" t="s">
        <v>118</v>
      </c>
      <c r="AS18" t="s">
        <v>121</v>
      </c>
      <c r="AT18" t="s">
        <v>323</v>
      </c>
      <c r="AU18" t="s">
        <v>373</v>
      </c>
      <c r="AV18" t="s">
        <v>48</v>
      </c>
      <c r="AW18">
        <v>2</v>
      </c>
      <c r="BB18">
        <v>0.72750000000000004</v>
      </c>
      <c r="BC18" t="s">
        <v>70</v>
      </c>
      <c r="BF18" t="s">
        <v>118</v>
      </c>
      <c r="BG18" t="s">
        <v>121</v>
      </c>
      <c r="BH18" t="s">
        <v>373</v>
      </c>
      <c r="BI18">
        <v>6670</v>
      </c>
      <c r="BJ18">
        <v>2</v>
      </c>
      <c r="BK18" t="s">
        <v>323</v>
      </c>
      <c r="BL18" t="s">
        <v>347</v>
      </c>
      <c r="BM18">
        <v>0.72750000000000004</v>
      </c>
      <c r="BN18" t="s">
        <v>70</v>
      </c>
      <c r="BO18" t="s">
        <v>187</v>
      </c>
      <c r="BP18">
        <v>2393.8860000000004</v>
      </c>
    </row>
    <row r="19" spans="1:68" ht="16.5" x14ac:dyDescent="0.25">
      <c r="A19" s="127" t="str">
        <f t="shared" si="18"/>
        <v>성산여객</v>
      </c>
      <c r="B19" s="128" t="str">
        <f t="shared" si="19"/>
        <v>김형문</v>
      </c>
      <c r="C19" s="129" t="str">
        <f t="shared" si="20"/>
        <v>F</v>
      </c>
      <c r="D19" s="130">
        <f t="shared" si="21"/>
        <v>0.79080000000000006</v>
      </c>
      <c r="E19" s="131">
        <f t="shared" si="22"/>
        <v>2802</v>
      </c>
      <c r="F19" s="132" t="str">
        <f t="shared" si="23"/>
        <v>588</v>
      </c>
      <c r="G19" s="133" t="str">
        <f t="shared" si="24"/>
        <v>71바7069</v>
      </c>
      <c r="H19" s="134">
        <f t="shared" si="25"/>
        <v>1</v>
      </c>
      <c r="I19" s="135">
        <f t="shared" si="26"/>
        <v>5058.5469999999996</v>
      </c>
      <c r="J19" s="136">
        <f t="shared" si="27"/>
        <v>3.0437117473147111E-2</v>
      </c>
      <c r="K19" s="136">
        <f t="shared" si="28"/>
        <v>0.40837758751002556</v>
      </c>
      <c r="L19" s="136">
        <f t="shared" si="29"/>
        <v>0.20816254153613678</v>
      </c>
      <c r="M19" s="137">
        <f t="shared" si="30"/>
        <v>14.835000000000001</v>
      </c>
      <c r="N19" s="138">
        <f t="shared" si="31"/>
        <v>1.1861113477842551</v>
      </c>
      <c r="O19" s="138">
        <f t="shared" si="32"/>
        <v>22.377967428196282</v>
      </c>
      <c r="P19" s="233">
        <f t="shared" si="33"/>
        <v>136</v>
      </c>
      <c r="Q19" s="234">
        <f t="shared" si="34"/>
        <v>60</v>
      </c>
      <c r="R19" s="234">
        <f t="shared" si="35"/>
        <v>1132</v>
      </c>
      <c r="T19">
        <v>518</v>
      </c>
      <c r="U19">
        <v>2802</v>
      </c>
      <c r="V19" t="s">
        <v>232</v>
      </c>
      <c r="W19">
        <v>5058.5469999999996</v>
      </c>
      <c r="X19">
        <v>2558.319</v>
      </c>
      <c r="Y19">
        <v>1.9770000000000001</v>
      </c>
      <c r="Z19">
        <v>14.835000000000001</v>
      </c>
      <c r="AA19">
        <v>413.38960600000001</v>
      </c>
      <c r="AB19">
        <v>12.582388</v>
      </c>
      <c r="AC19">
        <v>168.81905</v>
      </c>
      <c r="AD19" s="1">
        <v>1053</v>
      </c>
      <c r="AE19">
        <v>60</v>
      </c>
      <c r="AF19">
        <v>1132</v>
      </c>
      <c r="AG19">
        <v>65</v>
      </c>
      <c r="AH19">
        <v>12.236753999999999</v>
      </c>
      <c r="AI19">
        <v>59.3</v>
      </c>
      <c r="AJ19">
        <v>0</v>
      </c>
      <c r="AK19">
        <v>136</v>
      </c>
      <c r="AL19">
        <v>28862</v>
      </c>
      <c r="AM19" t="s">
        <v>233</v>
      </c>
      <c r="AN19" t="s">
        <v>376</v>
      </c>
      <c r="AO19">
        <v>5058.5469999999996</v>
      </c>
      <c r="AR19" t="s">
        <v>118</v>
      </c>
      <c r="AS19" t="s">
        <v>122</v>
      </c>
      <c r="AT19" t="s">
        <v>234</v>
      </c>
      <c r="AU19" t="s">
        <v>232</v>
      </c>
      <c r="AV19" t="s">
        <v>48</v>
      </c>
      <c r="AW19">
        <v>1</v>
      </c>
      <c r="BB19">
        <v>0.79080000000000006</v>
      </c>
      <c r="BC19" t="s">
        <v>70</v>
      </c>
      <c r="BF19" t="s">
        <v>118</v>
      </c>
      <c r="BG19" t="s">
        <v>122</v>
      </c>
      <c r="BH19" t="s">
        <v>232</v>
      </c>
      <c r="BI19">
        <v>2802</v>
      </c>
      <c r="BJ19">
        <v>1</v>
      </c>
      <c r="BK19" t="s">
        <v>234</v>
      </c>
      <c r="BL19" t="s">
        <v>175</v>
      </c>
      <c r="BM19">
        <v>0.79080000000000006</v>
      </c>
      <c r="BN19" t="s">
        <v>70</v>
      </c>
      <c r="BO19" t="s">
        <v>187</v>
      </c>
      <c r="BP19">
        <v>5058.5469999999996</v>
      </c>
    </row>
    <row r="20" spans="1:68" ht="16.5" x14ac:dyDescent="0.25">
      <c r="A20" s="110" t="str">
        <f t="shared" si="18"/>
        <v>성산여객</v>
      </c>
      <c r="B20" s="111" t="str">
        <f t="shared" si="19"/>
        <v>김희문</v>
      </c>
      <c r="C20" s="112" t="str">
        <f t="shared" si="20"/>
        <v>F</v>
      </c>
      <c r="D20" s="113">
        <f t="shared" si="21"/>
        <v>0.68957776522005132</v>
      </c>
      <c r="E20" s="114">
        <f t="shared" si="22"/>
        <v>3192</v>
      </c>
      <c r="F20" s="115" t="str">
        <f t="shared" si="23"/>
        <v>521</v>
      </c>
      <c r="G20" s="116" t="str">
        <f t="shared" si="24"/>
        <v>71바7501</v>
      </c>
      <c r="H20" s="117">
        <f t="shared" si="25"/>
        <v>2</v>
      </c>
      <c r="I20" s="118">
        <f t="shared" si="26"/>
        <v>1961.692</v>
      </c>
      <c r="J20" s="119">
        <f t="shared" si="27"/>
        <v>2.9156556349017194E-2</v>
      </c>
      <c r="K20" s="119">
        <f t="shared" si="28"/>
        <v>0.3511298996979425</v>
      </c>
      <c r="L20" s="119">
        <f t="shared" si="29"/>
        <v>6.5249794565099925E-2</v>
      </c>
      <c r="M20" s="120">
        <f t="shared" si="30"/>
        <v>10.587</v>
      </c>
      <c r="N20" s="121">
        <f t="shared" si="31"/>
        <v>2.6507729042071846</v>
      </c>
      <c r="O20" s="121">
        <f t="shared" si="32"/>
        <v>1.8861268741474198</v>
      </c>
      <c r="P20" s="235">
        <f t="shared" si="33"/>
        <v>19</v>
      </c>
      <c r="Q20" s="236">
        <f t="shared" si="34"/>
        <v>52</v>
      </c>
      <c r="R20" s="236">
        <f t="shared" si="35"/>
        <v>37</v>
      </c>
      <c r="T20">
        <v>518</v>
      </c>
      <c r="U20">
        <v>3192</v>
      </c>
      <c r="V20" t="s">
        <v>235</v>
      </c>
      <c r="W20">
        <v>1961.692</v>
      </c>
      <c r="X20">
        <v>1052.44</v>
      </c>
      <c r="Y20">
        <v>1.8640000000000001</v>
      </c>
      <c r="Z20">
        <v>10.587</v>
      </c>
      <c r="AA20">
        <v>131.405779</v>
      </c>
      <c r="AB20">
        <v>3.83134</v>
      </c>
      <c r="AC20">
        <v>46.140498000000001</v>
      </c>
      <c r="AD20" s="1">
        <v>128</v>
      </c>
      <c r="AE20">
        <v>52</v>
      </c>
      <c r="AF20">
        <v>37</v>
      </c>
      <c r="AG20">
        <v>70</v>
      </c>
      <c r="AH20">
        <v>14.928506</v>
      </c>
      <c r="AI20">
        <v>348.9</v>
      </c>
      <c r="AJ20">
        <v>0</v>
      </c>
      <c r="AK20">
        <v>19</v>
      </c>
      <c r="AL20">
        <v>3845</v>
      </c>
      <c r="AM20" t="s">
        <v>236</v>
      </c>
      <c r="AN20" t="s">
        <v>377</v>
      </c>
      <c r="AO20">
        <v>1889.807</v>
      </c>
      <c r="AR20" t="s">
        <v>118</v>
      </c>
      <c r="AS20" t="s">
        <v>119</v>
      </c>
      <c r="AT20" t="s">
        <v>222</v>
      </c>
      <c r="AU20" t="s">
        <v>235</v>
      </c>
      <c r="AV20" t="s">
        <v>202</v>
      </c>
      <c r="AW20">
        <v>2</v>
      </c>
      <c r="BB20">
        <v>0.68957776522005132</v>
      </c>
      <c r="BC20" t="s">
        <v>70</v>
      </c>
      <c r="BF20" t="s">
        <v>118</v>
      </c>
      <c r="BG20" t="s">
        <v>119</v>
      </c>
      <c r="BH20" t="s">
        <v>235</v>
      </c>
      <c r="BI20">
        <v>3192</v>
      </c>
      <c r="BJ20">
        <v>2</v>
      </c>
      <c r="BK20" t="s">
        <v>222</v>
      </c>
      <c r="BL20" t="s">
        <v>310</v>
      </c>
      <c r="BM20">
        <v>0.68957776522005132</v>
      </c>
      <c r="BN20" t="s">
        <v>70</v>
      </c>
      <c r="BO20" t="s">
        <v>187</v>
      </c>
      <c r="BP20">
        <v>1961.692</v>
      </c>
    </row>
    <row r="21" spans="1:68" ht="16.5" x14ac:dyDescent="0.25">
      <c r="A21" s="127" t="str">
        <f t="shared" si="18"/>
        <v>성산여객</v>
      </c>
      <c r="B21" s="128" t="str">
        <f t="shared" si="19"/>
        <v>박기환</v>
      </c>
      <c r="C21" s="129" t="str">
        <f t="shared" si="20"/>
        <v>F</v>
      </c>
      <c r="D21" s="130">
        <f t="shared" si="21"/>
        <v>0.73003931444517156</v>
      </c>
      <c r="E21" s="131">
        <f t="shared" si="22"/>
        <v>3664</v>
      </c>
      <c r="F21" s="132" t="str">
        <f t="shared" si="23"/>
        <v>588</v>
      </c>
      <c r="G21" s="133" t="str">
        <f t="shared" si="24"/>
        <v>71바7091</v>
      </c>
      <c r="H21" s="134">
        <f t="shared" si="25"/>
        <v>12</v>
      </c>
      <c r="I21" s="135">
        <f t="shared" si="26"/>
        <v>25806.331000000006</v>
      </c>
      <c r="J21" s="136">
        <f t="shared" si="27"/>
        <v>3.65099811011525E-2</v>
      </c>
      <c r="K21" s="136">
        <f t="shared" si="28"/>
        <v>0.39877796840613428</v>
      </c>
      <c r="L21" s="136">
        <f t="shared" si="29"/>
        <v>0.19278215101557827</v>
      </c>
      <c r="M21" s="137">
        <f t="shared" si="30"/>
        <v>13.099</v>
      </c>
      <c r="N21" s="138">
        <f t="shared" si="31"/>
        <v>0.99587965449253524</v>
      </c>
      <c r="O21" s="138">
        <f t="shared" si="32"/>
        <v>28.892135034616121</v>
      </c>
      <c r="P21" s="233">
        <f t="shared" si="33"/>
        <v>476</v>
      </c>
      <c r="Q21" s="234">
        <f t="shared" si="34"/>
        <v>257</v>
      </c>
      <c r="R21" s="234">
        <f t="shared" si="35"/>
        <v>7456</v>
      </c>
      <c r="T21">
        <v>518</v>
      </c>
      <c r="U21">
        <v>3664</v>
      </c>
      <c r="V21" t="s">
        <v>237</v>
      </c>
      <c r="W21">
        <v>25806.330999999998</v>
      </c>
      <c r="X21">
        <v>14215.601000000001</v>
      </c>
      <c r="Y21">
        <v>1.8149999999999999</v>
      </c>
      <c r="Z21">
        <v>13.099</v>
      </c>
      <c r="AA21">
        <v>2048.332312</v>
      </c>
      <c r="AB21">
        <v>74.784574000000006</v>
      </c>
      <c r="AC21">
        <v>816.82979799999998</v>
      </c>
      <c r="AD21" s="1">
        <v>4975</v>
      </c>
      <c r="AE21">
        <v>257</v>
      </c>
      <c r="AF21">
        <v>7456</v>
      </c>
      <c r="AG21">
        <v>76</v>
      </c>
      <c r="AH21">
        <v>12.598703</v>
      </c>
      <c r="AI21">
        <v>1063.5999999999999</v>
      </c>
      <c r="AJ21">
        <v>0</v>
      </c>
      <c r="AK21">
        <v>476</v>
      </c>
      <c r="AL21">
        <v>158503</v>
      </c>
      <c r="AM21" t="s">
        <v>238</v>
      </c>
      <c r="AN21" t="s">
        <v>378</v>
      </c>
      <c r="AO21">
        <v>4844.7700000000004</v>
      </c>
      <c r="AR21" t="s">
        <v>118</v>
      </c>
      <c r="AS21" t="s">
        <v>122</v>
      </c>
      <c r="AT21" t="s">
        <v>240</v>
      </c>
      <c r="AU21" t="s">
        <v>237</v>
      </c>
      <c r="AV21" t="s">
        <v>48</v>
      </c>
      <c r="AW21">
        <v>12</v>
      </c>
      <c r="BB21">
        <v>0.73003931444517156</v>
      </c>
      <c r="BC21" t="s">
        <v>70</v>
      </c>
      <c r="BF21" t="s">
        <v>118</v>
      </c>
      <c r="BG21" t="s">
        <v>122</v>
      </c>
      <c r="BH21" t="s">
        <v>237</v>
      </c>
      <c r="BI21">
        <v>3664</v>
      </c>
      <c r="BJ21">
        <v>12</v>
      </c>
      <c r="BK21" t="s">
        <v>240</v>
      </c>
      <c r="BL21" t="s">
        <v>239</v>
      </c>
      <c r="BM21">
        <v>0.73003931444517156</v>
      </c>
      <c r="BN21" t="s">
        <v>70</v>
      </c>
      <c r="BO21" t="s">
        <v>187</v>
      </c>
      <c r="BP21">
        <v>25806.331000000006</v>
      </c>
    </row>
    <row r="22" spans="1:68" ht="16.5" x14ac:dyDescent="0.25">
      <c r="A22" s="110" t="str">
        <f t="shared" si="18"/>
        <v>성산여객</v>
      </c>
      <c r="B22" s="111" t="str">
        <f t="shared" si="19"/>
        <v>박명철</v>
      </c>
      <c r="C22" s="112" t="str">
        <f t="shared" si="20"/>
        <v>B</v>
      </c>
      <c r="D22" s="113">
        <f t="shared" si="21"/>
        <v>0.93540746311691325</v>
      </c>
      <c r="E22" s="114">
        <f t="shared" si="22"/>
        <v>87</v>
      </c>
      <c r="F22" s="115" t="str">
        <f t="shared" si="23"/>
        <v>586</v>
      </c>
      <c r="G22" s="116" t="str">
        <f t="shared" si="24"/>
        <v>71바7094</v>
      </c>
      <c r="H22" s="117">
        <f t="shared" si="25"/>
        <v>6</v>
      </c>
      <c r="I22" s="118">
        <f t="shared" si="26"/>
        <v>1059.6130000000001</v>
      </c>
      <c r="J22" s="119">
        <f t="shared" si="27"/>
        <v>3.5994420675369072E-2</v>
      </c>
      <c r="K22" s="119">
        <f t="shared" si="28"/>
        <v>0.34314604607500265</v>
      </c>
      <c r="L22" s="119">
        <f t="shared" si="29"/>
        <v>0.13495493165901135</v>
      </c>
      <c r="M22" s="120">
        <f t="shared" si="30"/>
        <v>9.3019999999999996</v>
      </c>
      <c r="N22" s="121">
        <f t="shared" si="31"/>
        <v>6.2286891534928319</v>
      </c>
      <c r="O22" s="121">
        <f t="shared" si="32"/>
        <v>12.268630150819213</v>
      </c>
      <c r="P22" s="235">
        <f t="shared" si="33"/>
        <v>7</v>
      </c>
      <c r="Q22" s="236">
        <f t="shared" si="34"/>
        <v>66</v>
      </c>
      <c r="R22" s="236">
        <f t="shared" si="35"/>
        <v>130</v>
      </c>
      <c r="T22">
        <v>518</v>
      </c>
      <c r="U22">
        <v>87</v>
      </c>
      <c r="V22" t="s">
        <v>379</v>
      </c>
      <c r="W22">
        <v>1059.6130000000001</v>
      </c>
      <c r="X22">
        <v>471.303</v>
      </c>
      <c r="Y22">
        <v>2.2480000000000002</v>
      </c>
      <c r="Z22">
        <v>9.3019999999999996</v>
      </c>
      <c r="AA22">
        <v>73.089133000000004</v>
      </c>
      <c r="AB22">
        <v>2.6308009999999999</v>
      </c>
      <c r="AC22">
        <v>25.080247</v>
      </c>
      <c r="AD22" s="1">
        <v>143</v>
      </c>
      <c r="AE22">
        <v>66</v>
      </c>
      <c r="AF22">
        <v>130</v>
      </c>
      <c r="AG22">
        <v>73</v>
      </c>
      <c r="AH22">
        <v>14.497545000000001</v>
      </c>
      <c r="AI22">
        <v>240.4</v>
      </c>
      <c r="AJ22">
        <v>0</v>
      </c>
      <c r="AK22">
        <v>7</v>
      </c>
      <c r="AL22">
        <v>972</v>
      </c>
      <c r="AM22" t="s">
        <v>380</v>
      </c>
      <c r="AN22" t="s">
        <v>381</v>
      </c>
      <c r="AO22">
        <v>437.12200000000001</v>
      </c>
      <c r="AR22" t="s">
        <v>118</v>
      </c>
      <c r="AS22" t="s">
        <v>121</v>
      </c>
      <c r="AT22" t="s">
        <v>323</v>
      </c>
      <c r="AU22" t="s">
        <v>379</v>
      </c>
      <c r="AV22" t="s">
        <v>48</v>
      </c>
      <c r="AW22">
        <v>6</v>
      </c>
      <c r="BB22">
        <v>0.93540746311691325</v>
      </c>
      <c r="BC22" t="s">
        <v>68</v>
      </c>
      <c r="BF22" t="s">
        <v>118</v>
      </c>
      <c r="BG22" t="s">
        <v>121</v>
      </c>
      <c r="BH22" t="s">
        <v>379</v>
      </c>
      <c r="BI22">
        <v>87</v>
      </c>
      <c r="BJ22">
        <v>6</v>
      </c>
      <c r="BK22" t="s">
        <v>323</v>
      </c>
      <c r="BL22" t="s">
        <v>246</v>
      </c>
      <c r="BM22">
        <v>0.93540746311691325</v>
      </c>
      <c r="BN22" t="s">
        <v>68</v>
      </c>
      <c r="BO22" t="s">
        <v>176</v>
      </c>
      <c r="BP22">
        <v>1059.6130000000001</v>
      </c>
    </row>
    <row r="23" spans="1:68" ht="16.5" x14ac:dyDescent="0.25">
      <c r="A23" s="127" t="str">
        <f t="shared" si="18"/>
        <v>성산여객</v>
      </c>
      <c r="B23" s="128" t="str">
        <f t="shared" si="19"/>
        <v>박용묵</v>
      </c>
      <c r="C23" s="129" t="str">
        <f t="shared" si="20"/>
        <v>F</v>
      </c>
      <c r="D23" s="130">
        <f t="shared" si="21"/>
        <v>0.70784224915327609</v>
      </c>
      <c r="E23" s="131">
        <f t="shared" si="22"/>
        <v>1037</v>
      </c>
      <c r="F23" s="132" t="str">
        <f t="shared" si="23"/>
        <v>586</v>
      </c>
      <c r="G23" s="133" t="str">
        <f t="shared" si="24"/>
        <v>72바1404</v>
      </c>
      <c r="H23" s="134">
        <f t="shared" si="25"/>
        <v>7</v>
      </c>
      <c r="I23" s="135">
        <f t="shared" si="26"/>
        <v>8836.7489999999998</v>
      </c>
      <c r="J23" s="136">
        <f t="shared" si="27"/>
        <v>3.8986506561751684E-2</v>
      </c>
      <c r="K23" s="136">
        <f t="shared" si="28"/>
        <v>0.38241644633033395</v>
      </c>
      <c r="L23" s="136">
        <f t="shared" si="29"/>
        <v>0.17065099393453406</v>
      </c>
      <c r="M23" s="137">
        <f t="shared" si="30"/>
        <v>9.9689999999999994</v>
      </c>
      <c r="N23" s="138">
        <f t="shared" si="31"/>
        <v>1.4318253281332143</v>
      </c>
      <c r="O23" s="138">
        <f t="shared" si="32"/>
        <v>14.915786685986161</v>
      </c>
      <c r="P23" s="233">
        <f t="shared" si="33"/>
        <v>85</v>
      </c>
      <c r="Q23" s="234">
        <f t="shared" si="34"/>
        <v>127</v>
      </c>
      <c r="R23" s="234">
        <f t="shared" si="35"/>
        <v>1323</v>
      </c>
      <c r="T23">
        <v>518</v>
      </c>
      <c r="U23">
        <v>1037</v>
      </c>
      <c r="V23" t="s">
        <v>241</v>
      </c>
      <c r="W23">
        <v>8869.7970000000005</v>
      </c>
      <c r="X23">
        <v>5004.2380000000003</v>
      </c>
      <c r="Y23">
        <v>1.772</v>
      </c>
      <c r="Z23">
        <v>9.9689999999999994</v>
      </c>
      <c r="AA23">
        <v>652.29860900000006</v>
      </c>
      <c r="AB23">
        <v>25.430844</v>
      </c>
      <c r="AC23">
        <v>249.449716</v>
      </c>
      <c r="AD23" s="1">
        <v>1508</v>
      </c>
      <c r="AE23">
        <v>127</v>
      </c>
      <c r="AF23">
        <v>1323</v>
      </c>
      <c r="AG23">
        <v>81</v>
      </c>
      <c r="AH23">
        <v>13.597754999999999</v>
      </c>
      <c r="AI23">
        <v>1301.2</v>
      </c>
      <c r="AJ23">
        <v>0</v>
      </c>
      <c r="AK23">
        <v>85</v>
      </c>
      <c r="AL23">
        <v>39884</v>
      </c>
      <c r="AM23" t="s">
        <v>242</v>
      </c>
      <c r="AN23" t="s">
        <v>382</v>
      </c>
      <c r="AO23">
        <v>3000.1860000000001</v>
      </c>
      <c r="AR23" t="s">
        <v>118</v>
      </c>
      <c r="AS23" t="s">
        <v>121</v>
      </c>
      <c r="AT23" t="s">
        <v>228</v>
      </c>
      <c r="AU23" t="s">
        <v>241</v>
      </c>
      <c r="AV23" t="s">
        <v>202</v>
      </c>
      <c r="AW23">
        <v>7</v>
      </c>
      <c r="BB23">
        <v>0.70784224915327609</v>
      </c>
      <c r="BC23" t="s">
        <v>70</v>
      </c>
      <c r="BF23" t="s">
        <v>118</v>
      </c>
      <c r="BG23" t="s">
        <v>121</v>
      </c>
      <c r="BH23" t="s">
        <v>241</v>
      </c>
      <c r="BI23">
        <v>1037</v>
      </c>
      <c r="BJ23">
        <v>7</v>
      </c>
      <c r="BK23" t="s">
        <v>228</v>
      </c>
      <c r="BL23" t="s">
        <v>243</v>
      </c>
      <c r="BM23">
        <v>0.70784224915327609</v>
      </c>
      <c r="BN23" t="s">
        <v>70</v>
      </c>
      <c r="BO23" t="s">
        <v>187</v>
      </c>
      <c r="BP23">
        <v>8836.7489999999998</v>
      </c>
    </row>
    <row r="24" spans="1:68" ht="16.5" x14ac:dyDescent="0.25">
      <c r="A24" s="110" t="str">
        <f t="shared" si="18"/>
        <v>성산여객</v>
      </c>
      <c r="B24" s="111" t="str">
        <f t="shared" si="19"/>
        <v>서석진</v>
      </c>
      <c r="C24" s="112" t="str">
        <f t="shared" si="20"/>
        <v>F</v>
      </c>
      <c r="D24" s="113">
        <f t="shared" si="21"/>
        <v>0.76800000000000002</v>
      </c>
      <c r="E24" s="114">
        <f t="shared" si="22"/>
        <v>2085</v>
      </c>
      <c r="F24" s="115" t="str">
        <f t="shared" si="23"/>
        <v>586</v>
      </c>
      <c r="G24" s="116" t="str">
        <f t="shared" si="24"/>
        <v>72바1404</v>
      </c>
      <c r="H24" s="117">
        <f t="shared" si="25"/>
        <v>1</v>
      </c>
      <c r="I24" s="118">
        <f t="shared" si="26"/>
        <v>1075.019</v>
      </c>
      <c r="J24" s="119">
        <f t="shared" si="27"/>
        <v>5.1282436814947492E-2</v>
      </c>
      <c r="K24" s="119">
        <f t="shared" si="28"/>
        <v>0.37077234689556038</v>
      </c>
      <c r="L24" s="119">
        <f t="shared" si="29"/>
        <v>0.16836911719699837</v>
      </c>
      <c r="M24" s="120">
        <f t="shared" si="30"/>
        <v>6.923</v>
      </c>
      <c r="N24" s="121">
        <f t="shared" si="31"/>
        <v>0.37208644684419528</v>
      </c>
      <c r="O24" s="121">
        <f t="shared" si="32"/>
        <v>15.534609155745153</v>
      </c>
      <c r="P24" s="235">
        <f t="shared" si="33"/>
        <v>16</v>
      </c>
      <c r="Q24" s="236">
        <f t="shared" si="34"/>
        <v>4</v>
      </c>
      <c r="R24" s="236">
        <f t="shared" si="35"/>
        <v>167</v>
      </c>
      <c r="T24">
        <v>518</v>
      </c>
      <c r="U24">
        <v>2085</v>
      </c>
      <c r="V24" t="s">
        <v>244</v>
      </c>
      <c r="W24">
        <v>1075.019</v>
      </c>
      <c r="X24">
        <v>559.88400000000001</v>
      </c>
      <c r="Y24">
        <v>1.92</v>
      </c>
      <c r="Z24">
        <v>6.923</v>
      </c>
      <c r="AA24">
        <v>81.405804000000003</v>
      </c>
      <c r="AB24">
        <v>4.1746879999999997</v>
      </c>
      <c r="AC24">
        <v>30.183021</v>
      </c>
      <c r="AD24" s="1">
        <v>181</v>
      </c>
      <c r="AE24">
        <v>4</v>
      </c>
      <c r="AF24">
        <v>167</v>
      </c>
      <c r="AG24">
        <v>67</v>
      </c>
      <c r="AH24">
        <v>13.205679999999999</v>
      </c>
      <c r="AI24">
        <v>60.1</v>
      </c>
      <c r="AJ24">
        <v>0</v>
      </c>
      <c r="AK24">
        <v>16</v>
      </c>
      <c r="AL24">
        <v>3124</v>
      </c>
      <c r="AM24" t="s">
        <v>245</v>
      </c>
      <c r="AN24" t="s">
        <v>383</v>
      </c>
      <c r="AO24">
        <v>1075.019</v>
      </c>
      <c r="AR24" t="s">
        <v>118</v>
      </c>
      <c r="AS24" t="s">
        <v>121</v>
      </c>
      <c r="AT24" t="s">
        <v>228</v>
      </c>
      <c r="AU24" t="s">
        <v>244</v>
      </c>
      <c r="AV24" t="s">
        <v>202</v>
      </c>
      <c r="AW24">
        <v>1</v>
      </c>
      <c r="BB24">
        <v>0.76800000000000002</v>
      </c>
      <c r="BC24" t="s">
        <v>70</v>
      </c>
      <c r="BF24" t="s">
        <v>118</v>
      </c>
      <c r="BG24" t="s">
        <v>121</v>
      </c>
      <c r="BH24" t="s">
        <v>244</v>
      </c>
      <c r="BI24">
        <v>2085</v>
      </c>
      <c r="BJ24">
        <v>1</v>
      </c>
      <c r="BK24" t="s">
        <v>228</v>
      </c>
      <c r="BL24" t="s">
        <v>175</v>
      </c>
      <c r="BM24">
        <v>0.76800000000000002</v>
      </c>
      <c r="BN24" t="s">
        <v>70</v>
      </c>
      <c r="BO24" t="s">
        <v>187</v>
      </c>
      <c r="BP24">
        <v>1075.019</v>
      </c>
    </row>
    <row r="25" spans="1:68" ht="16.5" x14ac:dyDescent="0.25">
      <c r="A25" s="127" t="str">
        <f t="shared" si="18"/>
        <v>성산여객</v>
      </c>
      <c r="B25" s="128" t="str">
        <f t="shared" si="19"/>
        <v>송상호</v>
      </c>
      <c r="C25" s="129" t="str">
        <f t="shared" si="20"/>
        <v>C</v>
      </c>
      <c r="D25" s="130">
        <f t="shared" si="21"/>
        <v>0.87402042137466684</v>
      </c>
      <c r="E25" s="131">
        <f t="shared" si="22"/>
        <v>5885</v>
      </c>
      <c r="F25" s="132" t="str">
        <f t="shared" si="23"/>
        <v>521</v>
      </c>
      <c r="G25" s="133" t="str">
        <f t="shared" si="24"/>
        <v>71바7503</v>
      </c>
      <c r="H25" s="134">
        <f t="shared" si="25"/>
        <v>2</v>
      </c>
      <c r="I25" s="135">
        <f t="shared" si="26"/>
        <v>2583.3180000000002</v>
      </c>
      <c r="J25" s="136">
        <f t="shared" si="27"/>
        <v>1.430538309029371E-2</v>
      </c>
      <c r="K25" s="136">
        <f t="shared" si="28"/>
        <v>0.34864297505144654</v>
      </c>
      <c r="L25" s="136">
        <f t="shared" si="29"/>
        <v>0.14129116121205362</v>
      </c>
      <c r="M25" s="137">
        <f t="shared" si="30"/>
        <v>6.2249999999999996</v>
      </c>
      <c r="N25" s="138">
        <f t="shared" si="31"/>
        <v>4.954868119217223</v>
      </c>
      <c r="O25" s="138">
        <f t="shared" si="32"/>
        <v>1.2774269369856903</v>
      </c>
      <c r="P25" s="233">
        <f t="shared" si="33"/>
        <v>9</v>
      </c>
      <c r="Q25" s="234">
        <f t="shared" si="34"/>
        <v>128</v>
      </c>
      <c r="R25" s="234">
        <f t="shared" si="35"/>
        <v>33</v>
      </c>
      <c r="T25">
        <v>518</v>
      </c>
      <c r="U25">
        <v>5885</v>
      </c>
      <c r="V25" t="s">
        <v>384</v>
      </c>
      <c r="W25">
        <v>2583.3180000000002</v>
      </c>
      <c r="X25">
        <v>1094.9559999999999</v>
      </c>
      <c r="Y25">
        <v>2.359</v>
      </c>
      <c r="Z25">
        <v>6.2249999999999996</v>
      </c>
      <c r="AA25">
        <v>179.25993199999999</v>
      </c>
      <c r="AB25">
        <v>2.5643820000000002</v>
      </c>
      <c r="AC25">
        <v>62.497715999999997</v>
      </c>
      <c r="AD25" s="1">
        <v>365</v>
      </c>
      <c r="AE25">
        <v>128</v>
      </c>
      <c r="AF25">
        <v>33</v>
      </c>
      <c r="AG25">
        <v>65</v>
      </c>
      <c r="AH25">
        <v>14.411016999999999</v>
      </c>
      <c r="AI25">
        <v>10.6</v>
      </c>
      <c r="AJ25">
        <v>0</v>
      </c>
      <c r="AK25">
        <v>9</v>
      </c>
      <c r="AL25">
        <v>575</v>
      </c>
      <c r="AM25" t="s">
        <v>385</v>
      </c>
      <c r="AN25" t="s">
        <v>386</v>
      </c>
      <c r="AO25">
        <v>2370.9690000000001</v>
      </c>
      <c r="AR25" t="s">
        <v>118</v>
      </c>
      <c r="AS25" t="s">
        <v>119</v>
      </c>
      <c r="AT25" t="s">
        <v>203</v>
      </c>
      <c r="AU25" t="s">
        <v>384</v>
      </c>
      <c r="AV25" t="s">
        <v>202</v>
      </c>
      <c r="AW25">
        <v>2</v>
      </c>
      <c r="BB25">
        <v>0.87402042137466684</v>
      </c>
      <c r="BC25" t="s">
        <v>69</v>
      </c>
      <c r="BF25" t="s">
        <v>118</v>
      </c>
      <c r="BG25" t="s">
        <v>119</v>
      </c>
      <c r="BH25" t="s">
        <v>384</v>
      </c>
      <c r="BI25">
        <v>5885</v>
      </c>
      <c r="BJ25">
        <v>2</v>
      </c>
      <c r="BK25" t="s">
        <v>203</v>
      </c>
      <c r="BL25" t="s">
        <v>310</v>
      </c>
      <c r="BM25">
        <v>0.87402042137466684</v>
      </c>
      <c r="BN25" t="s">
        <v>69</v>
      </c>
      <c r="BO25" t="s">
        <v>177</v>
      </c>
      <c r="BP25">
        <v>2583.3180000000002</v>
      </c>
    </row>
    <row r="26" spans="1:68" ht="16.5" x14ac:dyDescent="0.25">
      <c r="A26" s="110" t="str">
        <f t="shared" si="18"/>
        <v>성산여객</v>
      </c>
      <c r="B26" s="111" t="str">
        <f t="shared" si="19"/>
        <v>신경섭</v>
      </c>
      <c r="C26" s="112" t="str">
        <f t="shared" si="20"/>
        <v>F</v>
      </c>
      <c r="D26" s="113">
        <f t="shared" si="21"/>
        <v>0.75439999999999996</v>
      </c>
      <c r="E26" s="114">
        <f t="shared" si="22"/>
        <v>4051</v>
      </c>
      <c r="F26" s="115" t="str">
        <f t="shared" si="23"/>
        <v>588</v>
      </c>
      <c r="G26" s="116" t="str">
        <f t="shared" si="24"/>
        <v>71바7081</v>
      </c>
      <c r="H26" s="117">
        <f t="shared" si="25"/>
        <v>1</v>
      </c>
      <c r="I26" s="118">
        <f t="shared" si="26"/>
        <v>5267.1030000000001</v>
      </c>
      <c r="J26" s="119">
        <f t="shared" si="27"/>
        <v>3.2129357128380748E-2</v>
      </c>
      <c r="K26" s="119">
        <f t="shared" si="28"/>
        <v>0.41729473141600948</v>
      </c>
      <c r="L26" s="119">
        <f t="shared" si="29"/>
        <v>0.19593313440044746</v>
      </c>
      <c r="M26" s="120">
        <f t="shared" si="30"/>
        <v>14.66</v>
      </c>
      <c r="N26" s="121">
        <f t="shared" si="31"/>
        <v>0.51261575860582187</v>
      </c>
      <c r="O26" s="121">
        <f t="shared" si="32"/>
        <v>21.54884763028177</v>
      </c>
      <c r="P26" s="235">
        <f t="shared" si="33"/>
        <v>183</v>
      </c>
      <c r="Q26" s="236">
        <f t="shared" si="34"/>
        <v>27</v>
      </c>
      <c r="R26" s="236">
        <f t="shared" si="35"/>
        <v>1135</v>
      </c>
      <c r="T26">
        <v>518</v>
      </c>
      <c r="U26">
        <v>4051</v>
      </c>
      <c r="V26" t="s">
        <v>247</v>
      </c>
      <c r="W26">
        <v>5267.1030000000001</v>
      </c>
      <c r="X26">
        <v>2792.1350000000002</v>
      </c>
      <c r="Y26">
        <v>1.8859999999999999</v>
      </c>
      <c r="Z26">
        <v>14.66</v>
      </c>
      <c r="AA26">
        <v>435.53656999999998</v>
      </c>
      <c r="AB26">
        <v>13.993510000000001</v>
      </c>
      <c r="AC26">
        <v>181.74711600000001</v>
      </c>
      <c r="AD26" s="1">
        <v>1032</v>
      </c>
      <c r="AE26">
        <v>27</v>
      </c>
      <c r="AF26">
        <v>1135</v>
      </c>
      <c r="AG26">
        <v>68</v>
      </c>
      <c r="AH26">
        <v>12.093365</v>
      </c>
      <c r="AI26">
        <v>46.4</v>
      </c>
      <c r="AJ26">
        <v>0</v>
      </c>
      <c r="AK26">
        <v>183</v>
      </c>
      <c r="AL26">
        <v>50468</v>
      </c>
      <c r="AM26" t="s">
        <v>248</v>
      </c>
      <c r="AN26" t="s">
        <v>387</v>
      </c>
      <c r="AO26">
        <v>5267.1030000000001</v>
      </c>
      <c r="AR26" t="s">
        <v>118</v>
      </c>
      <c r="AS26" t="s">
        <v>122</v>
      </c>
      <c r="AT26" t="s">
        <v>249</v>
      </c>
      <c r="AU26" t="s">
        <v>247</v>
      </c>
      <c r="AV26" t="s">
        <v>48</v>
      </c>
      <c r="AW26">
        <v>1</v>
      </c>
      <c r="BB26">
        <v>0.75439999999999996</v>
      </c>
      <c r="BC26" t="s">
        <v>70</v>
      </c>
      <c r="BF26" t="s">
        <v>118</v>
      </c>
      <c r="BG26" t="s">
        <v>122</v>
      </c>
      <c r="BH26" t="s">
        <v>247</v>
      </c>
      <c r="BI26">
        <v>4051</v>
      </c>
      <c r="BJ26">
        <v>1</v>
      </c>
      <c r="BK26" t="s">
        <v>249</v>
      </c>
      <c r="BL26" t="s">
        <v>175</v>
      </c>
      <c r="BM26">
        <v>0.75439999999999996</v>
      </c>
      <c r="BN26" t="s">
        <v>70</v>
      </c>
      <c r="BO26" t="s">
        <v>187</v>
      </c>
      <c r="BP26">
        <v>5267.1030000000001</v>
      </c>
    </row>
    <row r="27" spans="1:68" ht="16.5" x14ac:dyDescent="0.25">
      <c r="A27" s="127" t="str">
        <f t="shared" si="18"/>
        <v>성산여객</v>
      </c>
      <c r="B27" s="128" t="str">
        <f t="shared" si="19"/>
        <v>신은준</v>
      </c>
      <c r="C27" s="129" t="str">
        <f t="shared" si="20"/>
        <v>F</v>
      </c>
      <c r="D27" s="130">
        <f t="shared" si="21"/>
        <v>0.73914588509861545</v>
      </c>
      <c r="E27" s="131">
        <f t="shared" si="22"/>
        <v>3282</v>
      </c>
      <c r="F27" s="132" t="str">
        <f t="shared" si="23"/>
        <v>521</v>
      </c>
      <c r="G27" s="133" t="str">
        <f t="shared" si="24"/>
        <v>71바7505</v>
      </c>
      <c r="H27" s="134">
        <f t="shared" si="25"/>
        <v>5</v>
      </c>
      <c r="I27" s="135">
        <f t="shared" si="26"/>
        <v>1880.7049999999999</v>
      </c>
      <c r="J27" s="136">
        <f t="shared" si="27"/>
        <v>2.8619461672989576E-2</v>
      </c>
      <c r="K27" s="136">
        <f t="shared" si="28"/>
        <v>0.41654152784524262</v>
      </c>
      <c r="L27" s="136">
        <f t="shared" si="29"/>
        <v>0.19513958861171743</v>
      </c>
      <c r="M27" s="137">
        <f t="shared" si="30"/>
        <v>11.965999999999999</v>
      </c>
      <c r="N27" s="138">
        <f t="shared" si="31"/>
        <v>53.118378480410271</v>
      </c>
      <c r="O27" s="138">
        <f t="shared" si="32"/>
        <v>7.1781592541094961</v>
      </c>
      <c r="P27" s="233">
        <f t="shared" si="33"/>
        <v>21</v>
      </c>
      <c r="Q27" s="234">
        <f t="shared" si="34"/>
        <v>999</v>
      </c>
      <c r="R27" s="234">
        <f t="shared" si="35"/>
        <v>135</v>
      </c>
      <c r="T27">
        <v>518</v>
      </c>
      <c r="U27">
        <v>3282</v>
      </c>
      <c r="V27" t="s">
        <v>250</v>
      </c>
      <c r="W27">
        <v>1880.7049999999999</v>
      </c>
      <c r="X27">
        <v>940.78099999999995</v>
      </c>
      <c r="Y27">
        <v>1.9990000000000001</v>
      </c>
      <c r="Z27">
        <v>11.965999999999999</v>
      </c>
      <c r="AA27">
        <v>142.306625</v>
      </c>
      <c r="AB27">
        <v>4.0727390000000003</v>
      </c>
      <c r="AC27">
        <v>59.276618999999997</v>
      </c>
      <c r="AD27" s="1">
        <v>367</v>
      </c>
      <c r="AE27">
        <v>999</v>
      </c>
      <c r="AF27">
        <v>135</v>
      </c>
      <c r="AG27">
        <v>108</v>
      </c>
      <c r="AH27">
        <v>13.215863000000001</v>
      </c>
      <c r="AI27">
        <v>236.7</v>
      </c>
      <c r="AJ27">
        <v>0</v>
      </c>
      <c r="AK27">
        <v>21</v>
      </c>
      <c r="AL27">
        <v>2777</v>
      </c>
      <c r="AM27" t="s">
        <v>251</v>
      </c>
      <c r="AN27" t="s">
        <v>388</v>
      </c>
      <c r="AO27">
        <v>1335.1179999999999</v>
      </c>
      <c r="AR27" t="s">
        <v>118</v>
      </c>
      <c r="AS27" t="s">
        <v>119</v>
      </c>
      <c r="AT27" t="s">
        <v>310</v>
      </c>
      <c r="AU27" t="s">
        <v>250</v>
      </c>
      <c r="AV27" t="s">
        <v>202</v>
      </c>
      <c r="AW27">
        <v>5</v>
      </c>
      <c r="BB27">
        <v>0.73914588509861545</v>
      </c>
      <c r="BC27" t="s">
        <v>70</v>
      </c>
      <c r="BF27" t="s">
        <v>118</v>
      </c>
      <c r="BG27" t="s">
        <v>119</v>
      </c>
      <c r="BH27" t="s">
        <v>250</v>
      </c>
      <c r="BI27">
        <v>3282</v>
      </c>
      <c r="BJ27">
        <v>5</v>
      </c>
      <c r="BK27" t="s">
        <v>310</v>
      </c>
      <c r="BL27" t="s">
        <v>223</v>
      </c>
      <c r="BM27">
        <v>0.73914588509861545</v>
      </c>
      <c r="BN27" t="s">
        <v>70</v>
      </c>
      <c r="BO27" t="s">
        <v>187</v>
      </c>
      <c r="BP27">
        <v>1880.7049999999999</v>
      </c>
    </row>
    <row r="28" spans="1:68" ht="16.5" x14ac:dyDescent="0.25">
      <c r="A28" s="110" t="str">
        <f t="shared" si="18"/>
        <v>성산여객</v>
      </c>
      <c r="B28" s="111" t="str">
        <f t="shared" si="19"/>
        <v>양기원</v>
      </c>
      <c r="C28" s="112" t="str">
        <f t="shared" si="20"/>
        <v>B</v>
      </c>
      <c r="D28" s="113">
        <f t="shared" si="21"/>
        <v>0.92535940233188141</v>
      </c>
      <c r="E28" s="114">
        <f t="shared" si="22"/>
        <v>4785</v>
      </c>
      <c r="F28" s="115" t="str">
        <f t="shared" si="23"/>
        <v>521</v>
      </c>
      <c r="G28" s="116" t="str">
        <f t="shared" si="24"/>
        <v>71바7507</v>
      </c>
      <c r="H28" s="117">
        <f t="shared" si="25"/>
        <v>4</v>
      </c>
      <c r="I28" s="118">
        <f t="shared" si="26"/>
        <v>2198.4949999999999</v>
      </c>
      <c r="J28" s="119">
        <f t="shared" si="27"/>
        <v>2.4184894034724871E-2</v>
      </c>
      <c r="K28" s="119">
        <f t="shared" si="28"/>
        <v>0.31517075759347368</v>
      </c>
      <c r="L28" s="119">
        <f t="shared" si="29"/>
        <v>0.14237012137848848</v>
      </c>
      <c r="M28" s="120">
        <f t="shared" si="30"/>
        <v>7.2770000000000001</v>
      </c>
      <c r="N28" s="121">
        <f t="shared" si="31"/>
        <v>4.5102621995827104E-2</v>
      </c>
      <c r="O28" s="121">
        <f t="shared" si="32"/>
        <v>1.1275655498956776</v>
      </c>
      <c r="P28" s="235">
        <f t="shared" si="33"/>
        <v>11</v>
      </c>
      <c r="Q28" s="236">
        <f t="shared" si="34"/>
        <v>1</v>
      </c>
      <c r="R28" s="236">
        <f t="shared" si="35"/>
        <v>25</v>
      </c>
      <c r="T28">
        <v>518</v>
      </c>
      <c r="U28">
        <v>4785</v>
      </c>
      <c r="V28" t="s">
        <v>252</v>
      </c>
      <c r="W28">
        <v>2217.1660000000002</v>
      </c>
      <c r="X28">
        <v>966.74800000000005</v>
      </c>
      <c r="Y28">
        <v>2.2930000000000001</v>
      </c>
      <c r="Z28">
        <v>7.2770000000000001</v>
      </c>
      <c r="AA28">
        <v>142.20049900000001</v>
      </c>
      <c r="AB28">
        <v>3.4391039999999999</v>
      </c>
      <c r="AC28">
        <v>44.817439</v>
      </c>
      <c r="AD28" s="1">
        <v>313</v>
      </c>
      <c r="AE28">
        <v>1</v>
      </c>
      <c r="AF28">
        <v>25</v>
      </c>
      <c r="AG28">
        <v>70</v>
      </c>
      <c r="AH28">
        <v>15.591829000000001</v>
      </c>
      <c r="AI28">
        <v>171.5</v>
      </c>
      <c r="AJ28">
        <v>0</v>
      </c>
      <c r="AK28">
        <v>11</v>
      </c>
      <c r="AL28">
        <v>1032</v>
      </c>
      <c r="AM28" t="s">
        <v>253</v>
      </c>
      <c r="AN28" t="s">
        <v>389</v>
      </c>
      <c r="AO28">
        <v>1663.652</v>
      </c>
      <c r="AR28" t="s">
        <v>118</v>
      </c>
      <c r="AS28" t="s">
        <v>119</v>
      </c>
      <c r="AT28" t="s">
        <v>246</v>
      </c>
      <c r="AU28" t="s">
        <v>252</v>
      </c>
      <c r="AV28" t="s">
        <v>48</v>
      </c>
      <c r="AW28">
        <v>4</v>
      </c>
      <c r="BB28">
        <v>0.92535940233188141</v>
      </c>
      <c r="BC28" t="s">
        <v>68</v>
      </c>
      <c r="BF28" t="s">
        <v>118</v>
      </c>
      <c r="BG28" t="s">
        <v>119</v>
      </c>
      <c r="BH28" t="s">
        <v>252</v>
      </c>
      <c r="BI28">
        <v>4785</v>
      </c>
      <c r="BJ28">
        <v>4</v>
      </c>
      <c r="BK28" t="s">
        <v>246</v>
      </c>
      <c r="BL28" t="s">
        <v>223</v>
      </c>
      <c r="BM28">
        <v>0.92535940233188141</v>
      </c>
      <c r="BN28" t="s">
        <v>68</v>
      </c>
      <c r="BO28" t="s">
        <v>176</v>
      </c>
      <c r="BP28">
        <v>2198.4949999999999</v>
      </c>
    </row>
    <row r="29" spans="1:68" ht="16.5" x14ac:dyDescent="0.25">
      <c r="A29" s="127" t="str">
        <f t="shared" si="18"/>
        <v>성산여객</v>
      </c>
      <c r="B29" s="128" t="str">
        <f t="shared" si="19"/>
        <v>오대근</v>
      </c>
      <c r="C29" s="129" t="str">
        <f t="shared" si="20"/>
        <v>B</v>
      </c>
      <c r="D29" s="130">
        <f t="shared" si="21"/>
        <v>0.91744228544637429</v>
      </c>
      <c r="E29" s="131">
        <f t="shared" si="22"/>
        <v>6494</v>
      </c>
      <c r="F29" s="132" t="str">
        <f t="shared" si="23"/>
        <v>521</v>
      </c>
      <c r="G29" s="133" t="str">
        <f t="shared" si="24"/>
        <v>71바7502</v>
      </c>
      <c r="H29" s="134">
        <f t="shared" si="25"/>
        <v>8</v>
      </c>
      <c r="I29" s="135">
        <f t="shared" si="26"/>
        <v>2030.6410000000001</v>
      </c>
      <c r="J29" s="136">
        <f t="shared" si="27"/>
        <v>2.3800886752555577E-2</v>
      </c>
      <c r="K29" s="136">
        <f t="shared" si="28"/>
        <v>0.33761245625303576</v>
      </c>
      <c r="L29" s="136">
        <f t="shared" si="29"/>
        <v>9.1104237528937898E-2</v>
      </c>
      <c r="M29" s="137">
        <f t="shared" si="30"/>
        <v>9.2750000000000004</v>
      </c>
      <c r="N29" s="138">
        <f t="shared" si="31"/>
        <v>4.9245533799425895E-2</v>
      </c>
      <c r="O29" s="138">
        <f t="shared" si="32"/>
        <v>4.3336069743494789</v>
      </c>
      <c r="P29" s="233">
        <f t="shared" si="33"/>
        <v>6</v>
      </c>
      <c r="Q29" s="234">
        <f t="shared" si="34"/>
        <v>1</v>
      </c>
      <c r="R29" s="234">
        <f t="shared" si="35"/>
        <v>88</v>
      </c>
      <c r="T29">
        <v>518</v>
      </c>
      <c r="U29">
        <v>6494</v>
      </c>
      <c r="V29" t="s">
        <v>254</v>
      </c>
      <c r="W29">
        <v>2030.6410000000001</v>
      </c>
      <c r="X29">
        <v>878.43399999999997</v>
      </c>
      <c r="Y29">
        <v>2.3119999999999998</v>
      </c>
      <c r="Z29">
        <v>9.2750000000000004</v>
      </c>
      <c r="AA29">
        <v>128.43605500000001</v>
      </c>
      <c r="AB29">
        <v>3.0568919999999999</v>
      </c>
      <c r="AC29">
        <v>43.361612000000001</v>
      </c>
      <c r="AD29" s="1">
        <v>185</v>
      </c>
      <c r="AE29">
        <v>1</v>
      </c>
      <c r="AF29">
        <v>88</v>
      </c>
      <c r="AG29">
        <v>71</v>
      </c>
      <c r="AH29">
        <v>15.810521</v>
      </c>
      <c r="AI29">
        <v>150.9</v>
      </c>
      <c r="AJ29">
        <v>0</v>
      </c>
      <c r="AK29">
        <v>6</v>
      </c>
      <c r="AL29">
        <v>477</v>
      </c>
      <c r="AM29" t="s">
        <v>255</v>
      </c>
      <c r="AN29" t="s">
        <v>390</v>
      </c>
      <c r="AO29">
        <v>324.18700000000001</v>
      </c>
      <c r="AR29" t="s">
        <v>118</v>
      </c>
      <c r="AS29" t="s">
        <v>119</v>
      </c>
      <c r="AT29" t="s">
        <v>223</v>
      </c>
      <c r="AU29" t="s">
        <v>254</v>
      </c>
      <c r="AV29" t="s">
        <v>202</v>
      </c>
      <c r="AW29">
        <v>8</v>
      </c>
      <c r="BB29">
        <v>0.91744228544637429</v>
      </c>
      <c r="BC29" t="s">
        <v>68</v>
      </c>
      <c r="BF29" t="s">
        <v>118</v>
      </c>
      <c r="BG29" t="s">
        <v>119</v>
      </c>
      <c r="BH29" t="s">
        <v>254</v>
      </c>
      <c r="BI29">
        <v>6494</v>
      </c>
      <c r="BJ29">
        <v>8</v>
      </c>
      <c r="BK29" t="s">
        <v>223</v>
      </c>
      <c r="BL29" t="s">
        <v>323</v>
      </c>
      <c r="BM29">
        <v>0.91744228544637429</v>
      </c>
      <c r="BN29" t="s">
        <v>68</v>
      </c>
      <c r="BO29" t="s">
        <v>176</v>
      </c>
      <c r="BP29">
        <v>2030.6410000000001</v>
      </c>
    </row>
    <row r="30" spans="1:68" ht="16.5" x14ac:dyDescent="0.25">
      <c r="A30" s="110" t="str">
        <f t="shared" si="18"/>
        <v>성산여객</v>
      </c>
      <c r="B30" s="111" t="str">
        <f t="shared" si="19"/>
        <v>유충상</v>
      </c>
      <c r="C30" s="112" t="str">
        <f t="shared" si="20"/>
        <v>D</v>
      </c>
      <c r="D30" s="113">
        <f t="shared" si="21"/>
        <v>0.82301820803630055</v>
      </c>
      <c r="E30" s="114">
        <f t="shared" si="22"/>
        <v>384</v>
      </c>
      <c r="F30" s="115" t="str">
        <f t="shared" si="23"/>
        <v>521</v>
      </c>
      <c r="G30" s="116" t="str">
        <f t="shared" si="24"/>
        <v>71바7509</v>
      </c>
      <c r="H30" s="117">
        <f t="shared" si="25"/>
        <v>2</v>
      </c>
      <c r="I30" s="118">
        <f t="shared" si="26"/>
        <v>1655.0420000000001</v>
      </c>
      <c r="J30" s="119">
        <f t="shared" si="27"/>
        <v>1.9755228503509328E-2</v>
      </c>
      <c r="K30" s="119">
        <f t="shared" si="28"/>
        <v>0.42874152120932202</v>
      </c>
      <c r="L30" s="119">
        <f t="shared" si="29"/>
        <v>0.15347042552394438</v>
      </c>
      <c r="M30" s="120">
        <f t="shared" si="30"/>
        <v>16.062999999999999</v>
      </c>
      <c r="N30" s="121">
        <f t="shared" si="31"/>
        <v>0</v>
      </c>
      <c r="O30" s="121">
        <f t="shared" si="32"/>
        <v>26.766692325632825</v>
      </c>
      <c r="P30" s="235">
        <f t="shared" si="33"/>
        <v>58</v>
      </c>
      <c r="Q30" s="236">
        <f t="shared" si="34"/>
        <v>0</v>
      </c>
      <c r="R30" s="236">
        <f t="shared" si="35"/>
        <v>443</v>
      </c>
      <c r="T30">
        <v>518</v>
      </c>
      <c r="U30">
        <v>384</v>
      </c>
      <c r="V30" t="s">
        <v>256</v>
      </c>
      <c r="W30">
        <v>1655.0419999999999</v>
      </c>
      <c r="X30">
        <v>830.77800000000002</v>
      </c>
      <c r="Y30">
        <v>1.992</v>
      </c>
      <c r="Z30">
        <v>16.062999999999999</v>
      </c>
      <c r="AA30">
        <v>113.73718100000001</v>
      </c>
      <c r="AB30">
        <v>2.2469039999999998</v>
      </c>
      <c r="AC30">
        <v>48.763852</v>
      </c>
      <c r="AD30" s="1">
        <v>254</v>
      </c>
      <c r="AE30">
        <v>0</v>
      </c>
      <c r="AF30">
        <v>443</v>
      </c>
      <c r="AG30">
        <v>74</v>
      </c>
      <c r="AH30">
        <v>14.551458999999999</v>
      </c>
      <c r="AI30">
        <v>407.9</v>
      </c>
      <c r="AJ30">
        <v>0</v>
      </c>
      <c r="AK30">
        <v>58</v>
      </c>
      <c r="AL30">
        <v>17681</v>
      </c>
      <c r="AM30" t="s">
        <v>257</v>
      </c>
      <c r="AN30" t="s">
        <v>391</v>
      </c>
      <c r="AO30">
        <v>1524.7090000000001</v>
      </c>
      <c r="AR30" t="s">
        <v>118</v>
      </c>
      <c r="AS30" t="s">
        <v>119</v>
      </c>
      <c r="AT30" t="s">
        <v>219</v>
      </c>
      <c r="AU30" t="s">
        <v>256</v>
      </c>
      <c r="AV30" t="s">
        <v>48</v>
      </c>
      <c r="AW30">
        <v>2</v>
      </c>
      <c r="BB30">
        <v>0.82301820803630055</v>
      </c>
      <c r="BC30" t="s">
        <v>67</v>
      </c>
      <c r="BF30" t="s">
        <v>118</v>
      </c>
      <c r="BG30" t="s">
        <v>119</v>
      </c>
      <c r="BH30" t="s">
        <v>256</v>
      </c>
      <c r="BI30">
        <v>384</v>
      </c>
      <c r="BJ30">
        <v>2</v>
      </c>
      <c r="BK30" t="s">
        <v>219</v>
      </c>
      <c r="BL30" t="s">
        <v>223</v>
      </c>
      <c r="BM30">
        <v>0.82301820803630055</v>
      </c>
      <c r="BN30" t="s">
        <v>67</v>
      </c>
      <c r="BO30" t="s">
        <v>178</v>
      </c>
      <c r="BP30">
        <v>1655.0420000000001</v>
      </c>
    </row>
    <row r="31" spans="1:68" ht="16.5" x14ac:dyDescent="0.25">
      <c r="A31" s="127" t="str">
        <f t="shared" si="18"/>
        <v>성산여객</v>
      </c>
      <c r="B31" s="128" t="str">
        <f t="shared" si="19"/>
        <v>윤중현</v>
      </c>
      <c r="C31" s="129" t="str">
        <f t="shared" si="20"/>
        <v>F</v>
      </c>
      <c r="D31" s="130">
        <f t="shared" si="21"/>
        <v>0.75875000000000004</v>
      </c>
      <c r="E31" s="131">
        <f t="shared" si="22"/>
        <v>7057</v>
      </c>
      <c r="F31" s="132" t="str">
        <f t="shared" si="23"/>
        <v>588</v>
      </c>
      <c r="G31" s="133" t="str">
        <f t="shared" si="24"/>
        <v>71바7092</v>
      </c>
      <c r="H31" s="134">
        <f t="shared" si="25"/>
        <v>1</v>
      </c>
      <c r="I31" s="135">
        <f t="shared" si="26"/>
        <v>3070.3470000000002</v>
      </c>
      <c r="J31" s="136">
        <f t="shared" si="27"/>
        <v>4.1667886070037276E-2</v>
      </c>
      <c r="K31" s="136">
        <f t="shared" si="28"/>
        <v>0.37860822497725383</v>
      </c>
      <c r="L31" s="136">
        <f t="shared" si="29"/>
        <v>0.18564676891569584</v>
      </c>
      <c r="M31" s="137">
        <f t="shared" si="30"/>
        <v>9.516</v>
      </c>
      <c r="N31" s="138">
        <f t="shared" si="31"/>
        <v>0.4234049115621133</v>
      </c>
      <c r="O31" s="138">
        <f t="shared" si="32"/>
        <v>10.910818874869843</v>
      </c>
      <c r="P31" s="233">
        <f t="shared" si="33"/>
        <v>68</v>
      </c>
      <c r="Q31" s="234">
        <f t="shared" si="34"/>
        <v>13</v>
      </c>
      <c r="R31" s="234">
        <f t="shared" si="35"/>
        <v>335</v>
      </c>
      <c r="T31">
        <v>518</v>
      </c>
      <c r="U31">
        <v>7057</v>
      </c>
      <c r="V31" t="s">
        <v>258</v>
      </c>
      <c r="W31">
        <v>3070.3470000000002</v>
      </c>
      <c r="X31">
        <v>1686.0540000000001</v>
      </c>
      <c r="Y31">
        <v>1.821</v>
      </c>
      <c r="Z31">
        <v>9.516</v>
      </c>
      <c r="AA31">
        <v>248.31132500000001</v>
      </c>
      <c r="AB31">
        <v>10.346608</v>
      </c>
      <c r="AC31">
        <v>94.012709999999998</v>
      </c>
      <c r="AD31" s="1">
        <v>570</v>
      </c>
      <c r="AE31">
        <v>13</v>
      </c>
      <c r="AF31">
        <v>335</v>
      </c>
      <c r="AG31">
        <v>75</v>
      </c>
      <c r="AH31">
        <v>12.364909000000001</v>
      </c>
      <c r="AI31">
        <v>235.3</v>
      </c>
      <c r="AJ31">
        <v>0</v>
      </c>
      <c r="AK31">
        <v>68</v>
      </c>
      <c r="AL31">
        <v>11323</v>
      </c>
      <c r="AM31" t="s">
        <v>259</v>
      </c>
      <c r="AN31" t="s">
        <v>392</v>
      </c>
      <c r="AO31">
        <v>3070.3470000000002</v>
      </c>
      <c r="AR31" t="s">
        <v>118</v>
      </c>
      <c r="AS31" t="s">
        <v>122</v>
      </c>
      <c r="AT31" t="s">
        <v>260</v>
      </c>
      <c r="AU31" t="s">
        <v>258</v>
      </c>
      <c r="AV31" t="s">
        <v>202</v>
      </c>
      <c r="AW31">
        <v>1</v>
      </c>
      <c r="BB31">
        <v>0.75875000000000004</v>
      </c>
      <c r="BC31" t="s">
        <v>70</v>
      </c>
      <c r="BF31" t="s">
        <v>118</v>
      </c>
      <c r="BG31" t="s">
        <v>122</v>
      </c>
      <c r="BH31" t="s">
        <v>258</v>
      </c>
      <c r="BI31">
        <v>7057</v>
      </c>
      <c r="BJ31">
        <v>1</v>
      </c>
      <c r="BK31" t="s">
        <v>260</v>
      </c>
      <c r="BL31" t="s">
        <v>175</v>
      </c>
      <c r="BM31">
        <v>0.75875000000000004</v>
      </c>
      <c r="BN31" t="s">
        <v>70</v>
      </c>
      <c r="BO31" t="s">
        <v>187</v>
      </c>
      <c r="BP31">
        <v>3070.3470000000002</v>
      </c>
    </row>
    <row r="32" spans="1:68" ht="16.5" x14ac:dyDescent="0.25">
      <c r="A32" s="110" t="str">
        <f t="shared" si="18"/>
        <v>성산여객</v>
      </c>
      <c r="B32" s="111" t="str">
        <f t="shared" si="19"/>
        <v>이성재</v>
      </c>
      <c r="C32" s="112" t="str">
        <f t="shared" si="20"/>
        <v>F</v>
      </c>
      <c r="D32" s="113">
        <f t="shared" si="21"/>
        <v>0.73599999999999999</v>
      </c>
      <c r="E32" s="114">
        <f t="shared" si="22"/>
        <v>8869</v>
      </c>
      <c r="F32" s="115" t="str">
        <f t="shared" si="23"/>
        <v>588</v>
      </c>
      <c r="G32" s="116" t="str">
        <f t="shared" si="24"/>
        <v>71바7085</v>
      </c>
      <c r="H32" s="117">
        <f t="shared" si="25"/>
        <v>1</v>
      </c>
      <c r="I32" s="118">
        <f t="shared" si="26"/>
        <v>1911.2180000000001</v>
      </c>
      <c r="J32" s="119">
        <f t="shared" si="27"/>
        <v>3.6139893696942968E-2</v>
      </c>
      <c r="K32" s="119">
        <f t="shared" si="28"/>
        <v>0.40596893257430849</v>
      </c>
      <c r="L32" s="119">
        <f t="shared" si="29"/>
        <v>0.22917322879964502</v>
      </c>
      <c r="M32" s="120">
        <f t="shared" si="30"/>
        <v>14.592000000000001</v>
      </c>
      <c r="N32" s="121">
        <f t="shared" si="31"/>
        <v>0.575549204747967</v>
      </c>
      <c r="O32" s="121">
        <f t="shared" si="32"/>
        <v>21.504611195583131</v>
      </c>
      <c r="P32" s="235">
        <f t="shared" si="33"/>
        <v>73</v>
      </c>
      <c r="Q32" s="236">
        <f t="shared" si="34"/>
        <v>11</v>
      </c>
      <c r="R32" s="236">
        <f t="shared" si="35"/>
        <v>411</v>
      </c>
      <c r="T32">
        <v>518</v>
      </c>
      <c r="U32">
        <v>8869</v>
      </c>
      <c r="V32" t="s">
        <v>261</v>
      </c>
      <c r="W32">
        <v>1911.2180000000001</v>
      </c>
      <c r="X32">
        <v>1038.752</v>
      </c>
      <c r="Y32">
        <v>1.84</v>
      </c>
      <c r="Z32">
        <v>14.592000000000001</v>
      </c>
      <c r="AA32">
        <v>160.40968599999999</v>
      </c>
      <c r="AB32">
        <v>5.7971890000000004</v>
      </c>
      <c r="AC32">
        <v>65.121348999999995</v>
      </c>
      <c r="AD32" s="1">
        <v>438</v>
      </c>
      <c r="AE32">
        <v>11</v>
      </c>
      <c r="AF32">
        <v>411</v>
      </c>
      <c r="AG32">
        <v>68</v>
      </c>
      <c r="AH32">
        <v>11.914604000000001</v>
      </c>
      <c r="AI32">
        <v>9.6999999999999993</v>
      </c>
      <c r="AJ32">
        <v>0</v>
      </c>
      <c r="AK32">
        <v>73</v>
      </c>
      <c r="AL32">
        <v>26333</v>
      </c>
      <c r="AM32" t="s">
        <v>262</v>
      </c>
      <c r="AN32" t="s">
        <v>393</v>
      </c>
      <c r="AO32">
        <v>1911.2180000000001</v>
      </c>
      <c r="AR32" t="s">
        <v>118</v>
      </c>
      <c r="AS32" t="s">
        <v>122</v>
      </c>
      <c r="AT32" t="s">
        <v>292</v>
      </c>
      <c r="AU32" t="s">
        <v>261</v>
      </c>
      <c r="AV32" t="s">
        <v>48</v>
      </c>
      <c r="AW32">
        <v>1</v>
      </c>
      <c r="BB32">
        <v>0.73599999999999999</v>
      </c>
      <c r="BC32" t="s">
        <v>70</v>
      </c>
      <c r="BF32" t="s">
        <v>118</v>
      </c>
      <c r="BG32" t="s">
        <v>122</v>
      </c>
      <c r="BH32" t="s">
        <v>261</v>
      </c>
      <c r="BI32">
        <v>8869</v>
      </c>
      <c r="BJ32">
        <v>1</v>
      </c>
      <c r="BK32" t="s">
        <v>292</v>
      </c>
      <c r="BL32" t="s">
        <v>175</v>
      </c>
      <c r="BM32">
        <v>0.73599999999999999</v>
      </c>
      <c r="BN32" t="s">
        <v>70</v>
      </c>
      <c r="BO32" t="s">
        <v>187</v>
      </c>
      <c r="BP32">
        <v>1911.2180000000001</v>
      </c>
    </row>
    <row r="33" spans="1:68" ht="16.5" x14ac:dyDescent="0.25">
      <c r="A33" s="127" t="str">
        <f t="shared" si="18"/>
        <v>성산여객</v>
      </c>
      <c r="B33" s="128" t="str">
        <f t="shared" si="19"/>
        <v>이용호</v>
      </c>
      <c r="C33" s="129" t="str">
        <f t="shared" si="20"/>
        <v>F</v>
      </c>
      <c r="D33" s="130">
        <f t="shared" si="21"/>
        <v>0.79518518518518511</v>
      </c>
      <c r="E33" s="131">
        <f t="shared" si="22"/>
        <v>319</v>
      </c>
      <c r="F33" s="132" t="str">
        <f t="shared" si="23"/>
        <v>551</v>
      </c>
      <c r="G33" s="133" t="str">
        <f t="shared" si="24"/>
        <v>71바7054</v>
      </c>
      <c r="H33" s="134">
        <f t="shared" si="25"/>
        <v>1</v>
      </c>
      <c r="I33" s="135">
        <f t="shared" si="26"/>
        <v>4385.5150000000003</v>
      </c>
      <c r="J33" s="136">
        <f t="shared" si="27"/>
        <v>4.7318143134518639E-2</v>
      </c>
      <c r="K33" s="136">
        <f t="shared" si="28"/>
        <v>0.36575375814787892</v>
      </c>
      <c r="L33" s="136">
        <f t="shared" si="29"/>
        <v>0.12495681807039766</v>
      </c>
      <c r="M33" s="137">
        <f t="shared" si="30"/>
        <v>6.5140000000000002</v>
      </c>
      <c r="N33" s="138">
        <f t="shared" si="31"/>
        <v>0.50165145940670586</v>
      </c>
      <c r="O33" s="138">
        <f t="shared" si="32"/>
        <v>9.5313777287274117</v>
      </c>
      <c r="P33" s="233">
        <f t="shared" si="33"/>
        <v>24</v>
      </c>
      <c r="Q33" s="234">
        <f t="shared" si="34"/>
        <v>22</v>
      </c>
      <c r="R33" s="234">
        <f t="shared" si="35"/>
        <v>418</v>
      </c>
      <c r="T33">
        <v>518</v>
      </c>
      <c r="U33">
        <v>319</v>
      </c>
      <c r="V33" t="s">
        <v>263</v>
      </c>
      <c r="W33">
        <v>4385.5150000000003</v>
      </c>
      <c r="X33">
        <v>2042.9749999999999</v>
      </c>
      <c r="Y33">
        <v>2.1469999999999998</v>
      </c>
      <c r="Z33">
        <v>6.5140000000000002</v>
      </c>
      <c r="AA33">
        <v>370.89652799999999</v>
      </c>
      <c r="AB33">
        <v>17.550135000000001</v>
      </c>
      <c r="AC33">
        <v>135.65679900000001</v>
      </c>
      <c r="AD33" s="1">
        <v>548</v>
      </c>
      <c r="AE33">
        <v>22</v>
      </c>
      <c r="AF33">
        <v>418</v>
      </c>
      <c r="AG33">
        <v>69</v>
      </c>
      <c r="AH33">
        <v>11.824092</v>
      </c>
      <c r="AI33">
        <v>31.3</v>
      </c>
      <c r="AJ33">
        <v>0</v>
      </c>
      <c r="AK33">
        <v>24</v>
      </c>
      <c r="AL33">
        <v>11320</v>
      </c>
      <c r="AM33" t="s">
        <v>264</v>
      </c>
      <c r="AN33" t="s">
        <v>394</v>
      </c>
      <c r="AO33">
        <v>4385.5150000000003</v>
      </c>
      <c r="AR33" t="s">
        <v>118</v>
      </c>
      <c r="AS33" t="s">
        <v>120</v>
      </c>
      <c r="AT33" t="s">
        <v>265</v>
      </c>
      <c r="AU33" t="s">
        <v>263</v>
      </c>
      <c r="AV33" t="s">
        <v>202</v>
      </c>
      <c r="AW33">
        <v>1</v>
      </c>
      <c r="BB33">
        <v>0.79518518518518511</v>
      </c>
      <c r="BC33" t="s">
        <v>70</v>
      </c>
      <c r="BF33" t="s">
        <v>118</v>
      </c>
      <c r="BG33" t="s">
        <v>120</v>
      </c>
      <c r="BH33" t="s">
        <v>263</v>
      </c>
      <c r="BI33">
        <v>319</v>
      </c>
      <c r="BJ33">
        <v>1</v>
      </c>
      <c r="BK33" t="s">
        <v>265</v>
      </c>
      <c r="BL33" t="s">
        <v>175</v>
      </c>
      <c r="BM33">
        <v>0.79518518518518511</v>
      </c>
      <c r="BN33" t="s">
        <v>70</v>
      </c>
      <c r="BO33" t="s">
        <v>187</v>
      </c>
      <c r="BP33">
        <v>4385.5150000000003</v>
      </c>
    </row>
    <row r="34" spans="1:68" ht="16.5" x14ac:dyDescent="0.25">
      <c r="A34" s="110" t="str">
        <f t="shared" si="18"/>
        <v>성산여객</v>
      </c>
      <c r="B34" s="111" t="str">
        <f t="shared" si="19"/>
        <v>이정환</v>
      </c>
      <c r="C34" s="112" t="str">
        <f t="shared" si="20"/>
        <v>F</v>
      </c>
      <c r="D34" s="113">
        <f t="shared" si="21"/>
        <v>0.66159999999999997</v>
      </c>
      <c r="E34" s="114">
        <f t="shared" si="22"/>
        <v>7629</v>
      </c>
      <c r="F34" s="115" t="str">
        <f t="shared" si="23"/>
        <v>586</v>
      </c>
      <c r="G34" s="116" t="str">
        <f t="shared" si="24"/>
        <v>71바7059</v>
      </c>
      <c r="H34" s="117">
        <f t="shared" si="25"/>
        <v>1</v>
      </c>
      <c r="I34" s="118">
        <f t="shared" si="26"/>
        <v>1277.1880000000001</v>
      </c>
      <c r="J34" s="119">
        <f t="shared" si="27"/>
        <v>2.5443630282765826E-2</v>
      </c>
      <c r="K34" s="119">
        <f t="shared" si="28"/>
        <v>0.43090596898539063</v>
      </c>
      <c r="L34" s="119">
        <f t="shared" si="29"/>
        <v>0.2004403423771598</v>
      </c>
      <c r="M34" s="120">
        <f t="shared" si="30"/>
        <v>9.7119999999999997</v>
      </c>
      <c r="N34" s="121">
        <f t="shared" si="31"/>
        <v>0</v>
      </c>
      <c r="O34" s="121">
        <f t="shared" si="32"/>
        <v>0</v>
      </c>
      <c r="P34" s="235">
        <f t="shared" si="33"/>
        <v>34</v>
      </c>
      <c r="Q34" s="236">
        <f t="shared" si="34"/>
        <v>0</v>
      </c>
      <c r="R34" s="236">
        <f t="shared" si="35"/>
        <v>0</v>
      </c>
      <c r="T34">
        <v>518</v>
      </c>
      <c r="U34">
        <v>7629</v>
      </c>
      <c r="V34" t="s">
        <v>266</v>
      </c>
      <c r="W34">
        <v>1277.1880000000001</v>
      </c>
      <c r="X34">
        <v>771.98900000000003</v>
      </c>
      <c r="Y34">
        <v>1.6539999999999999</v>
      </c>
      <c r="Z34">
        <v>9.7119999999999997</v>
      </c>
      <c r="AA34">
        <v>89.248585000000006</v>
      </c>
      <c r="AB34">
        <v>2.2708080000000002</v>
      </c>
      <c r="AC34">
        <v>38.457748000000002</v>
      </c>
      <c r="AD34" s="1">
        <v>256</v>
      </c>
      <c r="AE34">
        <v>0</v>
      </c>
      <c r="AF34">
        <v>0</v>
      </c>
      <c r="AG34">
        <v>83</v>
      </c>
      <c r="AH34">
        <v>14.310456</v>
      </c>
      <c r="AI34">
        <v>612.4</v>
      </c>
      <c r="AJ34">
        <v>0</v>
      </c>
      <c r="AK34">
        <v>34</v>
      </c>
      <c r="AL34">
        <v>25027</v>
      </c>
      <c r="AM34" t="s">
        <v>267</v>
      </c>
      <c r="AN34" t="s">
        <v>395</v>
      </c>
      <c r="AO34">
        <v>1277.1880000000001</v>
      </c>
      <c r="AR34" t="s">
        <v>118</v>
      </c>
      <c r="AS34" t="s">
        <v>121</v>
      </c>
      <c r="AT34" t="s">
        <v>268</v>
      </c>
      <c r="AU34" t="s">
        <v>266</v>
      </c>
      <c r="AV34" t="s">
        <v>202</v>
      </c>
      <c r="AW34">
        <v>1</v>
      </c>
      <c r="BB34">
        <v>0.66159999999999997</v>
      </c>
      <c r="BC34" t="s">
        <v>70</v>
      </c>
      <c r="BF34" t="s">
        <v>118</v>
      </c>
      <c r="BG34" t="s">
        <v>121</v>
      </c>
      <c r="BH34" t="s">
        <v>266</v>
      </c>
      <c r="BI34">
        <v>7629</v>
      </c>
      <c r="BJ34">
        <v>1</v>
      </c>
      <c r="BK34" t="s">
        <v>268</v>
      </c>
      <c r="BL34" t="s">
        <v>175</v>
      </c>
      <c r="BM34">
        <v>0.66159999999999997</v>
      </c>
      <c r="BN34" t="s">
        <v>70</v>
      </c>
      <c r="BO34" t="s">
        <v>187</v>
      </c>
      <c r="BP34">
        <v>1277.1880000000001</v>
      </c>
    </row>
    <row r="35" spans="1:68" ht="16.5" x14ac:dyDescent="0.25">
      <c r="A35" s="127" t="str">
        <f t="shared" si="18"/>
        <v>성산여객</v>
      </c>
      <c r="B35" s="128" t="str">
        <f t="shared" si="19"/>
        <v>이종원</v>
      </c>
      <c r="C35" s="129" t="str">
        <f t="shared" si="20"/>
        <v>D</v>
      </c>
      <c r="D35" s="130">
        <f t="shared" si="21"/>
        <v>0.83823457009412605</v>
      </c>
      <c r="E35" s="131">
        <f t="shared" si="22"/>
        <v>8913</v>
      </c>
      <c r="F35" s="132" t="str">
        <f t="shared" si="23"/>
        <v>521</v>
      </c>
      <c r="G35" s="133" t="str">
        <f t="shared" si="24"/>
        <v>71바7506</v>
      </c>
      <c r="H35" s="134">
        <f t="shared" si="25"/>
        <v>2</v>
      </c>
      <c r="I35" s="135">
        <f t="shared" si="26"/>
        <v>2222.67</v>
      </c>
      <c r="J35" s="136">
        <f t="shared" si="27"/>
        <v>8.1745456509043791E-3</v>
      </c>
      <c r="K35" s="136">
        <f t="shared" si="28"/>
        <v>0.36342006038888347</v>
      </c>
      <c r="L35" s="136">
        <f t="shared" si="29"/>
        <v>0.1678161850387147</v>
      </c>
      <c r="M35" s="137">
        <f t="shared" si="30"/>
        <v>14</v>
      </c>
      <c r="N35" s="138">
        <f t="shared" si="31"/>
        <v>4.4990934326733165E-2</v>
      </c>
      <c r="O35" s="138">
        <f t="shared" si="32"/>
        <v>4.4091115640198497</v>
      </c>
      <c r="P35" s="233">
        <f t="shared" si="33"/>
        <v>25</v>
      </c>
      <c r="Q35" s="234">
        <f t="shared" si="34"/>
        <v>1</v>
      </c>
      <c r="R35" s="234">
        <f t="shared" si="35"/>
        <v>98</v>
      </c>
      <c r="T35">
        <v>518</v>
      </c>
      <c r="U35">
        <v>8913</v>
      </c>
      <c r="V35" t="s">
        <v>269</v>
      </c>
      <c r="W35">
        <v>2222.67</v>
      </c>
      <c r="X35">
        <v>1056.377</v>
      </c>
      <c r="Y35">
        <v>2.1040000000000001</v>
      </c>
      <c r="Z35">
        <v>14</v>
      </c>
      <c r="AA35">
        <v>140.29966300000001</v>
      </c>
      <c r="AB35">
        <v>1.1468860000000001</v>
      </c>
      <c r="AC35">
        <v>50.987712000000002</v>
      </c>
      <c r="AD35" s="1">
        <v>373</v>
      </c>
      <c r="AE35">
        <v>1</v>
      </c>
      <c r="AF35">
        <v>98</v>
      </c>
      <c r="AG35">
        <v>65</v>
      </c>
      <c r="AH35">
        <v>15.842304</v>
      </c>
      <c r="AI35">
        <v>14.3</v>
      </c>
      <c r="AJ35">
        <v>0</v>
      </c>
      <c r="AK35">
        <v>25</v>
      </c>
      <c r="AL35">
        <v>2420</v>
      </c>
      <c r="AM35" t="s">
        <v>270</v>
      </c>
      <c r="AN35" t="s">
        <v>396</v>
      </c>
      <c r="AO35">
        <v>2093.4810000000002</v>
      </c>
      <c r="AR35" t="s">
        <v>118</v>
      </c>
      <c r="AS35" t="s">
        <v>119</v>
      </c>
      <c r="AT35" t="s">
        <v>206</v>
      </c>
      <c r="AU35" t="s">
        <v>269</v>
      </c>
      <c r="AV35" t="s">
        <v>48</v>
      </c>
      <c r="AW35">
        <v>2</v>
      </c>
      <c r="BB35">
        <v>0.83823457009412605</v>
      </c>
      <c r="BC35" t="s">
        <v>67</v>
      </c>
      <c r="BF35" t="s">
        <v>118</v>
      </c>
      <c r="BG35" t="s">
        <v>119</v>
      </c>
      <c r="BH35" t="s">
        <v>269</v>
      </c>
      <c r="BI35">
        <v>8913</v>
      </c>
      <c r="BJ35">
        <v>2</v>
      </c>
      <c r="BK35" t="s">
        <v>206</v>
      </c>
      <c r="BL35" t="s">
        <v>201</v>
      </c>
      <c r="BM35">
        <v>0.83823457009412605</v>
      </c>
      <c r="BN35" t="s">
        <v>67</v>
      </c>
      <c r="BO35" t="s">
        <v>178</v>
      </c>
      <c r="BP35">
        <v>2222.67</v>
      </c>
    </row>
    <row r="36" spans="1:68" ht="16.5" x14ac:dyDescent="0.25">
      <c r="A36" s="110" t="str">
        <f t="shared" si="18"/>
        <v>성산여객</v>
      </c>
      <c r="B36" s="111" t="str">
        <f t="shared" si="19"/>
        <v>이흥규</v>
      </c>
      <c r="C36" s="112" t="str">
        <f t="shared" si="20"/>
        <v>F</v>
      </c>
      <c r="D36" s="113">
        <f t="shared" si="21"/>
        <v>0.75133991879996187</v>
      </c>
      <c r="E36" s="114">
        <f t="shared" si="22"/>
        <v>6551</v>
      </c>
      <c r="F36" s="115" t="str">
        <f t="shared" si="23"/>
        <v>521</v>
      </c>
      <c r="G36" s="116" t="str">
        <f t="shared" si="24"/>
        <v>71바7509</v>
      </c>
      <c r="H36" s="117">
        <f t="shared" si="25"/>
        <v>7</v>
      </c>
      <c r="I36" s="118">
        <f t="shared" si="26"/>
        <v>1527.25</v>
      </c>
      <c r="J36" s="119">
        <f t="shared" si="27"/>
        <v>1.106422906615174E-2</v>
      </c>
      <c r="K36" s="119">
        <f t="shared" si="28"/>
        <v>0.4248801274831373</v>
      </c>
      <c r="L36" s="119">
        <f t="shared" si="29"/>
        <v>0.18137174660337207</v>
      </c>
      <c r="M36" s="120">
        <f t="shared" si="30"/>
        <v>13.349</v>
      </c>
      <c r="N36" s="121">
        <f t="shared" si="31"/>
        <v>8.9703715829104596</v>
      </c>
      <c r="O36" s="121">
        <f t="shared" si="32"/>
        <v>12.309706989687346</v>
      </c>
      <c r="P36" s="235">
        <f t="shared" si="33"/>
        <v>64</v>
      </c>
      <c r="Q36" s="236">
        <f t="shared" si="34"/>
        <v>137</v>
      </c>
      <c r="R36" s="236">
        <f t="shared" si="35"/>
        <v>188</v>
      </c>
      <c r="T36">
        <v>518</v>
      </c>
      <c r="U36">
        <v>6551</v>
      </c>
      <c r="V36" t="s">
        <v>271</v>
      </c>
      <c r="W36">
        <v>1527.25</v>
      </c>
      <c r="X36">
        <v>830.10199999999998</v>
      </c>
      <c r="Y36">
        <v>1.84</v>
      </c>
      <c r="Z36">
        <v>13.349</v>
      </c>
      <c r="AA36">
        <v>112.02109</v>
      </c>
      <c r="AB36">
        <v>1.2394270000000001</v>
      </c>
      <c r="AC36">
        <v>47.595534999999998</v>
      </c>
      <c r="AD36" s="1">
        <v>277</v>
      </c>
      <c r="AE36">
        <v>137</v>
      </c>
      <c r="AF36">
        <v>188</v>
      </c>
      <c r="AG36">
        <v>81</v>
      </c>
      <c r="AH36">
        <v>13.633592999999999</v>
      </c>
      <c r="AI36">
        <v>1494.4</v>
      </c>
      <c r="AJ36">
        <v>0</v>
      </c>
      <c r="AK36">
        <v>64</v>
      </c>
      <c r="AL36">
        <v>29163</v>
      </c>
      <c r="AM36" t="s">
        <v>272</v>
      </c>
      <c r="AN36" t="s">
        <v>397</v>
      </c>
      <c r="AO36">
        <v>441.55900000000003</v>
      </c>
      <c r="AR36" t="s">
        <v>118</v>
      </c>
      <c r="AS36" t="s">
        <v>119</v>
      </c>
      <c r="AT36" t="s">
        <v>219</v>
      </c>
      <c r="AU36" t="s">
        <v>271</v>
      </c>
      <c r="AV36" t="s">
        <v>48</v>
      </c>
      <c r="AW36">
        <v>7</v>
      </c>
      <c r="BB36">
        <v>0.75133991879996187</v>
      </c>
      <c r="BC36" t="s">
        <v>70</v>
      </c>
      <c r="BF36" t="s">
        <v>118</v>
      </c>
      <c r="BG36" t="s">
        <v>119</v>
      </c>
      <c r="BH36" t="s">
        <v>271</v>
      </c>
      <c r="BI36">
        <v>6551</v>
      </c>
      <c r="BJ36">
        <v>7</v>
      </c>
      <c r="BK36" t="s">
        <v>219</v>
      </c>
      <c r="BL36" t="s">
        <v>222</v>
      </c>
      <c r="BM36">
        <v>0.75133991879996187</v>
      </c>
      <c r="BN36" t="s">
        <v>70</v>
      </c>
      <c r="BO36" t="s">
        <v>187</v>
      </c>
      <c r="BP36">
        <v>1527.25</v>
      </c>
    </row>
    <row r="37" spans="1:68" ht="16.5" x14ac:dyDescent="0.25">
      <c r="A37" s="127" t="str">
        <f t="shared" si="18"/>
        <v>성산여객</v>
      </c>
      <c r="B37" s="128" t="str">
        <f t="shared" si="19"/>
        <v>임효상</v>
      </c>
      <c r="C37" s="129" t="str">
        <f t="shared" si="20"/>
        <v>F</v>
      </c>
      <c r="D37" s="130">
        <f t="shared" si="21"/>
        <v>0.77357180246855739</v>
      </c>
      <c r="E37" s="131">
        <f t="shared" si="22"/>
        <v>7053</v>
      </c>
      <c r="F37" s="132" t="str">
        <f t="shared" si="23"/>
        <v>588</v>
      </c>
      <c r="G37" s="133" t="str">
        <f t="shared" si="24"/>
        <v>71바7088</v>
      </c>
      <c r="H37" s="134">
        <f t="shared" si="25"/>
        <v>2</v>
      </c>
      <c r="I37" s="135">
        <f t="shared" si="26"/>
        <v>4098.9120000000003</v>
      </c>
      <c r="J37" s="136">
        <f t="shared" si="27"/>
        <v>2.9683949611574709E-2</v>
      </c>
      <c r="K37" s="136">
        <f t="shared" si="28"/>
        <v>0.39909997908684514</v>
      </c>
      <c r="L37" s="136">
        <f t="shared" si="29"/>
        <v>0.18077968007119938</v>
      </c>
      <c r="M37" s="137">
        <f t="shared" si="30"/>
        <v>13.488</v>
      </c>
      <c r="N37" s="138">
        <f t="shared" si="31"/>
        <v>0.73190153874979502</v>
      </c>
      <c r="O37" s="138">
        <f t="shared" si="32"/>
        <v>15.467519185579002</v>
      </c>
      <c r="P37" s="233">
        <f t="shared" si="33"/>
        <v>104</v>
      </c>
      <c r="Q37" s="234">
        <f t="shared" si="34"/>
        <v>30</v>
      </c>
      <c r="R37" s="234">
        <f t="shared" si="35"/>
        <v>634</v>
      </c>
      <c r="T37">
        <v>518</v>
      </c>
      <c r="U37">
        <v>7053</v>
      </c>
      <c r="V37" t="s">
        <v>273</v>
      </c>
      <c r="W37">
        <v>4098.9120000000003</v>
      </c>
      <c r="X37">
        <v>2120.2489999999998</v>
      </c>
      <c r="Y37">
        <v>1.9330000000000001</v>
      </c>
      <c r="Z37">
        <v>13.488</v>
      </c>
      <c r="AA37">
        <v>336.04685799999999</v>
      </c>
      <c r="AB37">
        <v>9.9751980000000007</v>
      </c>
      <c r="AC37">
        <v>134.11629400000001</v>
      </c>
      <c r="AD37" s="1">
        <v>741</v>
      </c>
      <c r="AE37">
        <v>30</v>
      </c>
      <c r="AF37">
        <v>634</v>
      </c>
      <c r="AG37">
        <v>66</v>
      </c>
      <c r="AH37">
        <v>12.197441</v>
      </c>
      <c r="AI37">
        <v>63.5</v>
      </c>
      <c r="AJ37">
        <v>0</v>
      </c>
      <c r="AK37">
        <v>104</v>
      </c>
      <c r="AL37">
        <v>26495</v>
      </c>
      <c r="AM37" t="s">
        <v>274</v>
      </c>
      <c r="AN37" t="s">
        <v>398</v>
      </c>
      <c r="AO37">
        <v>3714.2579999999998</v>
      </c>
      <c r="AR37" t="s">
        <v>118</v>
      </c>
      <c r="AS37" t="s">
        <v>122</v>
      </c>
      <c r="AT37" t="s">
        <v>275</v>
      </c>
      <c r="AU37" t="s">
        <v>273</v>
      </c>
      <c r="AV37" t="s">
        <v>48</v>
      </c>
      <c r="AW37">
        <v>2</v>
      </c>
      <c r="BB37">
        <v>0.77357180246855739</v>
      </c>
      <c r="BC37" t="s">
        <v>70</v>
      </c>
      <c r="BF37" t="s">
        <v>118</v>
      </c>
      <c r="BG37" t="s">
        <v>122</v>
      </c>
      <c r="BH37" t="s">
        <v>273</v>
      </c>
      <c r="BI37">
        <v>7053</v>
      </c>
      <c r="BJ37">
        <v>2</v>
      </c>
      <c r="BK37" t="s">
        <v>275</v>
      </c>
      <c r="BL37" t="s">
        <v>276</v>
      </c>
      <c r="BM37">
        <v>0.77357180246855739</v>
      </c>
      <c r="BN37" t="s">
        <v>70</v>
      </c>
      <c r="BO37" t="s">
        <v>187</v>
      </c>
      <c r="BP37">
        <v>4098.9120000000003</v>
      </c>
    </row>
    <row r="38" spans="1:68" ht="16.5" x14ac:dyDescent="0.25">
      <c r="A38" s="110" t="str">
        <f t="shared" si="18"/>
        <v>성산여객</v>
      </c>
      <c r="B38" s="111" t="str">
        <f t="shared" si="19"/>
        <v>정동수</v>
      </c>
      <c r="C38" s="112" t="str">
        <f t="shared" si="20"/>
        <v>F</v>
      </c>
      <c r="D38" s="113">
        <f t="shared" si="21"/>
        <v>0.75080000000000002</v>
      </c>
      <c r="E38" s="114">
        <f t="shared" si="22"/>
        <v>1222</v>
      </c>
      <c r="F38" s="115" t="str">
        <f t="shared" si="23"/>
        <v>586</v>
      </c>
      <c r="G38" s="116" t="str">
        <f t="shared" si="24"/>
        <v>71바7066</v>
      </c>
      <c r="H38" s="117">
        <f t="shared" si="25"/>
        <v>1</v>
      </c>
      <c r="I38" s="118">
        <f t="shared" si="26"/>
        <v>808.60799999999995</v>
      </c>
      <c r="J38" s="119">
        <f t="shared" si="27"/>
        <v>2.8096176957138785E-2</v>
      </c>
      <c r="K38" s="119">
        <f t="shared" si="28"/>
        <v>0.38507480263439775</v>
      </c>
      <c r="L38" s="119">
        <f t="shared" si="29"/>
        <v>0.16819027266611264</v>
      </c>
      <c r="M38" s="120">
        <f t="shared" si="30"/>
        <v>14.57</v>
      </c>
      <c r="N38" s="121">
        <f t="shared" si="31"/>
        <v>0.74201590882108515</v>
      </c>
      <c r="O38" s="121">
        <f t="shared" si="32"/>
        <v>30.793660216075036</v>
      </c>
      <c r="P38" s="235">
        <f t="shared" si="33"/>
        <v>1</v>
      </c>
      <c r="Q38" s="236">
        <f t="shared" si="34"/>
        <v>6</v>
      </c>
      <c r="R38" s="236">
        <f t="shared" si="35"/>
        <v>249</v>
      </c>
      <c r="T38">
        <v>518</v>
      </c>
      <c r="U38">
        <v>1222</v>
      </c>
      <c r="V38" t="s">
        <v>399</v>
      </c>
      <c r="W38">
        <v>808.60799999999995</v>
      </c>
      <c r="X38">
        <v>430.76</v>
      </c>
      <c r="Y38">
        <v>1.877</v>
      </c>
      <c r="Z38">
        <v>14.57</v>
      </c>
      <c r="AA38">
        <v>60.238587000000003</v>
      </c>
      <c r="AB38">
        <v>1.692474</v>
      </c>
      <c r="AC38">
        <v>23.196362000000001</v>
      </c>
      <c r="AD38" s="1">
        <v>136</v>
      </c>
      <c r="AE38">
        <v>6</v>
      </c>
      <c r="AF38">
        <v>249</v>
      </c>
      <c r="AG38">
        <v>64</v>
      </c>
      <c r="AH38">
        <v>13.423422</v>
      </c>
      <c r="AI38">
        <v>4.3</v>
      </c>
      <c r="AJ38">
        <v>0</v>
      </c>
      <c r="AK38">
        <v>1</v>
      </c>
      <c r="AL38">
        <v>352</v>
      </c>
      <c r="AM38" t="s">
        <v>400</v>
      </c>
      <c r="AN38" t="s">
        <v>401</v>
      </c>
      <c r="AO38">
        <v>808.60799999999995</v>
      </c>
      <c r="AR38" t="s">
        <v>118</v>
      </c>
      <c r="AS38" t="s">
        <v>121</v>
      </c>
      <c r="AT38" t="s">
        <v>287</v>
      </c>
      <c r="AU38" t="s">
        <v>399</v>
      </c>
      <c r="AV38" t="s">
        <v>48</v>
      </c>
      <c r="AW38">
        <v>1</v>
      </c>
      <c r="BB38">
        <v>0.75080000000000002</v>
      </c>
      <c r="BC38" t="s">
        <v>70</v>
      </c>
      <c r="BF38" t="s">
        <v>118</v>
      </c>
      <c r="BG38" t="s">
        <v>121</v>
      </c>
      <c r="BH38" t="s">
        <v>399</v>
      </c>
      <c r="BI38">
        <v>1222</v>
      </c>
      <c r="BJ38">
        <v>1</v>
      </c>
      <c r="BK38" t="s">
        <v>287</v>
      </c>
      <c r="BL38" t="s">
        <v>175</v>
      </c>
      <c r="BM38">
        <v>0.75080000000000002</v>
      </c>
      <c r="BN38" t="s">
        <v>70</v>
      </c>
      <c r="BO38" t="s">
        <v>187</v>
      </c>
      <c r="BP38">
        <v>808.60799999999995</v>
      </c>
    </row>
    <row r="39" spans="1:68" ht="16.5" x14ac:dyDescent="0.25">
      <c r="A39" s="127" t="str">
        <f t="shared" si="18"/>
        <v>성산여객</v>
      </c>
      <c r="B39" s="128" t="str">
        <f t="shared" si="19"/>
        <v>정언교</v>
      </c>
      <c r="C39" s="129" t="str">
        <f t="shared" si="20"/>
        <v>C</v>
      </c>
      <c r="D39" s="130">
        <f t="shared" si="21"/>
        <v>0.86033411790563874</v>
      </c>
      <c r="E39" s="131">
        <f t="shared" si="22"/>
        <v>4600</v>
      </c>
      <c r="F39" s="132" t="str">
        <f t="shared" si="23"/>
        <v>521</v>
      </c>
      <c r="G39" s="133" t="str">
        <f t="shared" si="24"/>
        <v>71바7506</v>
      </c>
      <c r="H39" s="134">
        <f t="shared" si="25"/>
        <v>3</v>
      </c>
      <c r="I39" s="135">
        <f t="shared" si="26"/>
        <v>2185.5839999999998</v>
      </c>
      <c r="J39" s="136">
        <f t="shared" si="27"/>
        <v>3.6381871244432665E-2</v>
      </c>
      <c r="K39" s="136">
        <f t="shared" si="28"/>
        <v>0.36317401365541307</v>
      </c>
      <c r="L39" s="136">
        <f t="shared" si="29"/>
        <v>0.15190447953498928</v>
      </c>
      <c r="M39" s="137">
        <f t="shared" si="30"/>
        <v>12.209</v>
      </c>
      <c r="N39" s="138">
        <f t="shared" si="31"/>
        <v>1.3869222182702396</v>
      </c>
      <c r="O39" s="138">
        <f t="shared" si="32"/>
        <v>7.2925265025177115</v>
      </c>
      <c r="P39" s="233">
        <f t="shared" si="33"/>
        <v>35</v>
      </c>
      <c r="Q39" s="234">
        <f t="shared" si="34"/>
        <v>31</v>
      </c>
      <c r="R39" s="234">
        <f t="shared" si="35"/>
        <v>163</v>
      </c>
      <c r="T39">
        <v>518</v>
      </c>
      <c r="U39">
        <v>4600</v>
      </c>
      <c r="V39" t="s">
        <v>277</v>
      </c>
      <c r="W39">
        <v>2235.165</v>
      </c>
      <c r="X39">
        <v>1035.019</v>
      </c>
      <c r="Y39">
        <v>2.16</v>
      </c>
      <c r="Z39">
        <v>12.209</v>
      </c>
      <c r="AA39">
        <v>155.29577800000001</v>
      </c>
      <c r="AB39">
        <v>5.6499509999999997</v>
      </c>
      <c r="AC39">
        <v>56.399391000000001</v>
      </c>
      <c r="AD39" s="1">
        <v>332</v>
      </c>
      <c r="AE39">
        <v>31</v>
      </c>
      <c r="AF39">
        <v>163</v>
      </c>
      <c r="AG39">
        <v>70</v>
      </c>
      <c r="AH39">
        <v>14.392954</v>
      </c>
      <c r="AI39">
        <v>186.9</v>
      </c>
      <c r="AJ39">
        <v>0</v>
      </c>
      <c r="AK39">
        <v>35</v>
      </c>
      <c r="AL39">
        <v>6703</v>
      </c>
      <c r="AM39" t="s">
        <v>278</v>
      </c>
      <c r="AN39" t="s">
        <v>402</v>
      </c>
      <c r="AO39">
        <v>1950.58</v>
      </c>
      <c r="AR39" t="s">
        <v>118</v>
      </c>
      <c r="AS39" t="s">
        <v>119</v>
      </c>
      <c r="AT39" t="s">
        <v>206</v>
      </c>
      <c r="AU39" t="s">
        <v>277</v>
      </c>
      <c r="AV39" t="s">
        <v>48</v>
      </c>
      <c r="AW39">
        <v>3</v>
      </c>
      <c r="BB39">
        <v>0.86033411790563874</v>
      </c>
      <c r="BC39" t="s">
        <v>69</v>
      </c>
      <c r="BF39" t="s">
        <v>118</v>
      </c>
      <c r="BG39" t="s">
        <v>119</v>
      </c>
      <c r="BH39" t="s">
        <v>277</v>
      </c>
      <c r="BI39">
        <v>4600</v>
      </c>
      <c r="BJ39">
        <v>3</v>
      </c>
      <c r="BK39" t="s">
        <v>206</v>
      </c>
      <c r="BL39" t="s">
        <v>347</v>
      </c>
      <c r="BM39">
        <v>0.86033411790563874</v>
      </c>
      <c r="BN39" t="s">
        <v>69</v>
      </c>
      <c r="BO39" t="s">
        <v>177</v>
      </c>
      <c r="BP39">
        <v>2185.5839999999998</v>
      </c>
    </row>
    <row r="40" spans="1:68" ht="16.5" x14ac:dyDescent="0.25">
      <c r="A40" s="110" t="str">
        <f t="shared" si="18"/>
        <v>성산여객</v>
      </c>
      <c r="B40" s="111" t="str">
        <f t="shared" si="19"/>
        <v>정재길</v>
      </c>
      <c r="C40" s="112" t="str">
        <f t="shared" si="20"/>
        <v>F</v>
      </c>
      <c r="D40" s="113">
        <f t="shared" si="21"/>
        <v>0.67670982229176369</v>
      </c>
      <c r="E40" s="114">
        <f t="shared" si="22"/>
        <v>7544</v>
      </c>
      <c r="F40" s="115" t="str">
        <f t="shared" si="23"/>
        <v>551</v>
      </c>
      <c r="G40" s="116" t="str">
        <f t="shared" si="24"/>
        <v>71바7058</v>
      </c>
      <c r="H40" s="117">
        <f t="shared" si="25"/>
        <v>2</v>
      </c>
      <c r="I40" s="118">
        <f t="shared" si="26"/>
        <v>4558.1080000000002</v>
      </c>
      <c r="J40" s="119">
        <f t="shared" si="27"/>
        <v>4.2165534372868498E-2</v>
      </c>
      <c r="K40" s="119">
        <f t="shared" si="28"/>
        <v>0.40612140802929808</v>
      </c>
      <c r="L40" s="119">
        <f t="shared" si="29"/>
        <v>0.18406759997788555</v>
      </c>
      <c r="M40" s="120">
        <f t="shared" si="30"/>
        <v>9.6579999999999995</v>
      </c>
      <c r="N40" s="121">
        <f t="shared" si="31"/>
        <v>0.65816781875286845</v>
      </c>
      <c r="O40" s="121">
        <f t="shared" si="32"/>
        <v>9.4776165900413059</v>
      </c>
      <c r="P40" s="235">
        <f t="shared" si="33"/>
        <v>72</v>
      </c>
      <c r="Q40" s="236">
        <f t="shared" si="34"/>
        <v>30</v>
      </c>
      <c r="R40" s="236">
        <f t="shared" si="35"/>
        <v>432</v>
      </c>
      <c r="T40">
        <v>518</v>
      </c>
      <c r="U40">
        <v>7544</v>
      </c>
      <c r="V40" t="s">
        <v>403</v>
      </c>
      <c r="W40">
        <v>4558.1080000000002</v>
      </c>
      <c r="X40">
        <v>2567.1109999999999</v>
      </c>
      <c r="Y40">
        <v>1.776</v>
      </c>
      <c r="Z40">
        <v>9.6579999999999995</v>
      </c>
      <c r="AA40">
        <v>361.759319</v>
      </c>
      <c r="AB40">
        <v>15.253774999999999</v>
      </c>
      <c r="AC40">
        <v>146.918204</v>
      </c>
      <c r="AD40" s="1">
        <v>839</v>
      </c>
      <c r="AE40">
        <v>30</v>
      </c>
      <c r="AF40">
        <v>432</v>
      </c>
      <c r="AG40">
        <v>78</v>
      </c>
      <c r="AH40">
        <v>12.599835000000001</v>
      </c>
      <c r="AI40">
        <v>1086.2</v>
      </c>
      <c r="AJ40">
        <v>0</v>
      </c>
      <c r="AK40">
        <v>72</v>
      </c>
      <c r="AL40">
        <v>41948</v>
      </c>
      <c r="AM40" t="s">
        <v>404</v>
      </c>
      <c r="AN40" t="s">
        <v>405</v>
      </c>
      <c r="AO40">
        <v>2998.7910000000002</v>
      </c>
      <c r="AR40" t="s">
        <v>118</v>
      </c>
      <c r="AS40" t="s">
        <v>120</v>
      </c>
      <c r="AT40" t="s">
        <v>317</v>
      </c>
      <c r="AU40" t="s">
        <v>403</v>
      </c>
      <c r="AV40" t="s">
        <v>202</v>
      </c>
      <c r="AW40">
        <v>2</v>
      </c>
      <c r="BB40">
        <v>0.67670982229176369</v>
      </c>
      <c r="BC40" t="s">
        <v>70</v>
      </c>
      <c r="BF40" t="s">
        <v>118</v>
      </c>
      <c r="BG40" t="s">
        <v>120</v>
      </c>
      <c r="BH40" t="s">
        <v>403</v>
      </c>
      <c r="BI40">
        <v>7544</v>
      </c>
      <c r="BJ40">
        <v>2</v>
      </c>
      <c r="BK40" t="s">
        <v>317</v>
      </c>
      <c r="BL40" t="s">
        <v>268</v>
      </c>
      <c r="BM40">
        <v>0.67670982229176369</v>
      </c>
      <c r="BN40" t="s">
        <v>70</v>
      </c>
      <c r="BO40" t="s">
        <v>187</v>
      </c>
      <c r="BP40">
        <v>4558.1080000000002</v>
      </c>
    </row>
    <row r="41" spans="1:68" ht="16.5" x14ac:dyDescent="0.25">
      <c r="A41" s="127" t="str">
        <f t="shared" si="18"/>
        <v>성산여객</v>
      </c>
      <c r="B41" s="128" t="str">
        <f t="shared" si="19"/>
        <v>정지택</v>
      </c>
      <c r="C41" s="129" t="str">
        <f t="shared" si="20"/>
        <v>C</v>
      </c>
      <c r="D41" s="130">
        <f t="shared" si="21"/>
        <v>0.87797356927060644</v>
      </c>
      <c r="E41" s="131">
        <f t="shared" si="22"/>
        <v>1944</v>
      </c>
      <c r="F41" s="132" t="str">
        <f t="shared" si="23"/>
        <v>521</v>
      </c>
      <c r="G41" s="133" t="str">
        <f t="shared" si="24"/>
        <v>71바7093</v>
      </c>
      <c r="H41" s="134">
        <f t="shared" si="25"/>
        <v>4</v>
      </c>
      <c r="I41" s="135">
        <f t="shared" si="26"/>
        <v>2015.126</v>
      </c>
      <c r="J41" s="136">
        <f t="shared" si="27"/>
        <v>9.7672699256537605E-3</v>
      </c>
      <c r="K41" s="136">
        <f t="shared" si="28"/>
        <v>0.35088633253796703</v>
      </c>
      <c r="L41" s="136">
        <f t="shared" si="29"/>
        <v>0.14639283101900327</v>
      </c>
      <c r="M41" s="137">
        <f t="shared" si="30"/>
        <v>8.548</v>
      </c>
      <c r="N41" s="138">
        <f t="shared" si="31"/>
        <v>9.9249376962036118E-2</v>
      </c>
      <c r="O41" s="138">
        <f t="shared" si="32"/>
        <v>1.7864887853166502</v>
      </c>
      <c r="P41" s="233">
        <f t="shared" si="33"/>
        <v>19</v>
      </c>
      <c r="Q41" s="234">
        <f t="shared" si="34"/>
        <v>2</v>
      </c>
      <c r="R41" s="234">
        <f t="shared" si="35"/>
        <v>36</v>
      </c>
      <c r="T41">
        <v>518</v>
      </c>
      <c r="U41">
        <v>1944</v>
      </c>
      <c r="V41" t="s">
        <v>279</v>
      </c>
      <c r="W41">
        <v>2015.126</v>
      </c>
      <c r="X41">
        <v>925.49800000000005</v>
      </c>
      <c r="Y41">
        <v>2.177</v>
      </c>
      <c r="Z41">
        <v>8.548</v>
      </c>
      <c r="AA41">
        <v>135.70854600000001</v>
      </c>
      <c r="AB41">
        <v>1.325502</v>
      </c>
      <c r="AC41">
        <v>47.618274</v>
      </c>
      <c r="AD41" s="1">
        <v>295</v>
      </c>
      <c r="AE41">
        <v>2</v>
      </c>
      <c r="AF41">
        <v>36</v>
      </c>
      <c r="AG41">
        <v>68</v>
      </c>
      <c r="AH41">
        <v>14.848924</v>
      </c>
      <c r="AI41">
        <v>64.599999999999994</v>
      </c>
      <c r="AJ41">
        <v>0</v>
      </c>
      <c r="AK41">
        <v>19</v>
      </c>
      <c r="AL41">
        <v>3359</v>
      </c>
      <c r="AM41" t="s">
        <v>280</v>
      </c>
      <c r="AN41" t="s">
        <v>406</v>
      </c>
      <c r="AO41">
        <v>1708.921</v>
      </c>
      <c r="AR41" t="s">
        <v>118</v>
      </c>
      <c r="AS41" t="s">
        <v>119</v>
      </c>
      <c r="AT41" t="s">
        <v>212</v>
      </c>
      <c r="AU41" t="s">
        <v>279</v>
      </c>
      <c r="AV41" t="s">
        <v>48</v>
      </c>
      <c r="AW41">
        <v>4</v>
      </c>
      <c r="BB41">
        <v>0.87797356927060644</v>
      </c>
      <c r="BC41" t="s">
        <v>69</v>
      </c>
      <c r="BF41" t="s">
        <v>118</v>
      </c>
      <c r="BG41" t="s">
        <v>119</v>
      </c>
      <c r="BH41" t="s">
        <v>279</v>
      </c>
      <c r="BI41">
        <v>1944</v>
      </c>
      <c r="BJ41">
        <v>4</v>
      </c>
      <c r="BK41" t="s">
        <v>212</v>
      </c>
      <c r="BL41" t="s">
        <v>219</v>
      </c>
      <c r="BM41">
        <v>0.87797356927060644</v>
      </c>
      <c r="BN41" t="s">
        <v>69</v>
      </c>
      <c r="BO41" t="s">
        <v>177</v>
      </c>
      <c r="BP41">
        <v>2015.126</v>
      </c>
    </row>
    <row r="42" spans="1:68" ht="16.5" x14ac:dyDescent="0.25">
      <c r="A42" s="110" t="str">
        <f t="shared" si="18"/>
        <v>성산여객</v>
      </c>
      <c r="B42" s="111" t="str">
        <f t="shared" si="19"/>
        <v>정태화</v>
      </c>
      <c r="C42" s="112" t="str">
        <f t="shared" si="20"/>
        <v>B</v>
      </c>
      <c r="D42" s="113">
        <f t="shared" si="21"/>
        <v>0.91635458639435363</v>
      </c>
      <c r="E42" s="114">
        <f t="shared" si="22"/>
        <v>93</v>
      </c>
      <c r="F42" s="115" t="str">
        <f t="shared" si="23"/>
        <v>521</v>
      </c>
      <c r="G42" s="116" t="str">
        <f t="shared" si="24"/>
        <v>71바7510</v>
      </c>
      <c r="H42" s="117">
        <f t="shared" si="25"/>
        <v>3</v>
      </c>
      <c r="I42" s="118">
        <f t="shared" si="26"/>
        <v>1899.5119999999999</v>
      </c>
      <c r="J42" s="119">
        <f t="shared" si="27"/>
        <v>2.3353555197045819E-2</v>
      </c>
      <c r="K42" s="119">
        <f t="shared" si="28"/>
        <v>0.32978137053978651</v>
      </c>
      <c r="L42" s="119">
        <f t="shared" si="29"/>
        <v>0.13950951612835297</v>
      </c>
      <c r="M42" s="120">
        <f t="shared" si="30"/>
        <v>6.1269999999999998</v>
      </c>
      <c r="N42" s="121">
        <f t="shared" si="31"/>
        <v>0.36851570298055503</v>
      </c>
      <c r="O42" s="121">
        <f t="shared" si="32"/>
        <v>14.319467315815851</v>
      </c>
      <c r="P42" s="235">
        <f t="shared" si="33"/>
        <v>19</v>
      </c>
      <c r="Q42" s="236">
        <f t="shared" si="34"/>
        <v>7</v>
      </c>
      <c r="R42" s="236">
        <f t="shared" si="35"/>
        <v>272</v>
      </c>
      <c r="T42">
        <v>518</v>
      </c>
      <c r="U42">
        <v>93</v>
      </c>
      <c r="V42" t="s">
        <v>281</v>
      </c>
      <c r="W42">
        <v>1899.5119999999999</v>
      </c>
      <c r="X42">
        <v>745.03800000000001</v>
      </c>
      <c r="Y42">
        <v>2.5499999999999998</v>
      </c>
      <c r="Z42">
        <v>6.1269999999999998</v>
      </c>
      <c r="AA42">
        <v>118.466331</v>
      </c>
      <c r="AB42">
        <v>2.76661</v>
      </c>
      <c r="AC42">
        <v>39.067988999999997</v>
      </c>
      <c r="AD42" s="1">
        <v>265</v>
      </c>
      <c r="AE42">
        <v>7</v>
      </c>
      <c r="AF42">
        <v>272</v>
      </c>
      <c r="AG42">
        <v>73</v>
      </c>
      <c r="AH42">
        <v>16.034192000000001</v>
      </c>
      <c r="AI42">
        <v>793.1</v>
      </c>
      <c r="AJ42">
        <v>0</v>
      </c>
      <c r="AK42">
        <v>19</v>
      </c>
      <c r="AL42">
        <v>3587</v>
      </c>
      <c r="AM42" t="s">
        <v>282</v>
      </c>
      <c r="AN42" t="s">
        <v>407</v>
      </c>
      <c r="AO42">
        <v>1715.8679999999999</v>
      </c>
      <c r="AR42" t="s">
        <v>118</v>
      </c>
      <c r="AS42" t="s">
        <v>119</v>
      </c>
      <c r="AT42" t="s">
        <v>347</v>
      </c>
      <c r="AU42" t="s">
        <v>281</v>
      </c>
      <c r="AV42" t="s">
        <v>202</v>
      </c>
      <c r="AW42">
        <v>3</v>
      </c>
      <c r="BB42">
        <v>0.91635458639435363</v>
      </c>
      <c r="BC42" t="s">
        <v>68</v>
      </c>
      <c r="BF42" t="s">
        <v>118</v>
      </c>
      <c r="BG42" t="s">
        <v>119</v>
      </c>
      <c r="BH42" t="s">
        <v>281</v>
      </c>
      <c r="BI42">
        <v>93</v>
      </c>
      <c r="BJ42">
        <v>3</v>
      </c>
      <c r="BK42" t="s">
        <v>347</v>
      </c>
      <c r="BL42" t="s">
        <v>223</v>
      </c>
      <c r="BM42">
        <v>0.91635458639435363</v>
      </c>
      <c r="BN42" t="s">
        <v>68</v>
      </c>
      <c r="BO42" t="s">
        <v>176</v>
      </c>
      <c r="BP42">
        <v>1899.5119999999999</v>
      </c>
    </row>
    <row r="43" spans="1:68" ht="16.5" x14ac:dyDescent="0.25">
      <c r="A43" s="127" t="str">
        <f t="shared" si="18"/>
        <v>성산여객</v>
      </c>
      <c r="B43" s="128" t="str">
        <f t="shared" si="19"/>
        <v>제갈민</v>
      </c>
      <c r="C43" s="129" t="str">
        <f t="shared" si="20"/>
        <v>C</v>
      </c>
      <c r="D43" s="130">
        <f t="shared" si="21"/>
        <v>0.8709003930428455</v>
      </c>
      <c r="E43" s="131">
        <f t="shared" si="22"/>
        <v>8253</v>
      </c>
      <c r="F43" s="132" t="str">
        <f t="shared" si="23"/>
        <v>521</v>
      </c>
      <c r="G43" s="133" t="str">
        <f t="shared" si="24"/>
        <v>71바7503</v>
      </c>
      <c r="H43" s="134">
        <f t="shared" si="25"/>
        <v>2</v>
      </c>
      <c r="I43" s="135">
        <f t="shared" si="26"/>
        <v>2419.2819999999997</v>
      </c>
      <c r="J43" s="136">
        <f t="shared" si="27"/>
        <v>3.8935053416902315E-2</v>
      </c>
      <c r="K43" s="136">
        <f t="shared" si="28"/>
        <v>0.331784799729891</v>
      </c>
      <c r="L43" s="136">
        <f t="shared" si="29"/>
        <v>0.11284339733854921</v>
      </c>
      <c r="M43" s="137">
        <f t="shared" si="30"/>
        <v>7.0019999999999998</v>
      </c>
      <c r="N43" s="138">
        <f t="shared" si="31"/>
        <v>1.1390003482086779</v>
      </c>
      <c r="O43" s="138">
        <f t="shared" si="32"/>
        <v>2.481393615740334</v>
      </c>
      <c r="P43" s="233">
        <f t="shared" si="33"/>
        <v>13</v>
      </c>
      <c r="Q43" s="234">
        <f t="shared" si="34"/>
        <v>28</v>
      </c>
      <c r="R43" s="234">
        <f t="shared" si="35"/>
        <v>61</v>
      </c>
      <c r="T43">
        <v>518</v>
      </c>
      <c r="U43">
        <v>8253</v>
      </c>
      <c r="V43" t="s">
        <v>283</v>
      </c>
      <c r="W43">
        <v>2458.2959999999998</v>
      </c>
      <c r="X43">
        <v>1051.83</v>
      </c>
      <c r="Y43">
        <v>2.3370000000000002</v>
      </c>
      <c r="Z43">
        <v>7.0019999999999998</v>
      </c>
      <c r="AA43">
        <v>162.24855099999999</v>
      </c>
      <c r="AB43">
        <v>6.3171559999999998</v>
      </c>
      <c r="AC43">
        <v>53.831603000000001</v>
      </c>
      <c r="AD43" s="1">
        <v>273</v>
      </c>
      <c r="AE43">
        <v>28</v>
      </c>
      <c r="AF43">
        <v>61</v>
      </c>
      <c r="AG43">
        <v>77</v>
      </c>
      <c r="AH43">
        <v>15.15142</v>
      </c>
      <c r="AI43">
        <v>364.4</v>
      </c>
      <c r="AJ43">
        <v>0</v>
      </c>
      <c r="AK43">
        <v>13</v>
      </c>
      <c r="AL43">
        <v>1620</v>
      </c>
      <c r="AM43" t="s">
        <v>284</v>
      </c>
      <c r="AN43" t="s">
        <v>408</v>
      </c>
      <c r="AO43">
        <v>2336.9409999999998</v>
      </c>
      <c r="AR43" t="s">
        <v>118</v>
      </c>
      <c r="AS43" t="s">
        <v>119</v>
      </c>
      <c r="AT43" t="s">
        <v>203</v>
      </c>
      <c r="AU43" t="s">
        <v>283</v>
      </c>
      <c r="AV43" t="s">
        <v>202</v>
      </c>
      <c r="AW43">
        <v>2</v>
      </c>
      <c r="BB43">
        <v>0.8709003930428455</v>
      </c>
      <c r="BC43" t="s">
        <v>69</v>
      </c>
      <c r="BF43" t="s">
        <v>118</v>
      </c>
      <c r="BG43" t="s">
        <v>119</v>
      </c>
      <c r="BH43" t="s">
        <v>283</v>
      </c>
      <c r="BI43">
        <v>8253</v>
      </c>
      <c r="BJ43">
        <v>2</v>
      </c>
      <c r="BK43" t="s">
        <v>203</v>
      </c>
      <c r="BL43" t="s">
        <v>212</v>
      </c>
      <c r="BM43">
        <v>0.8709003930428455</v>
      </c>
      <c r="BN43" t="s">
        <v>69</v>
      </c>
      <c r="BO43" t="s">
        <v>177</v>
      </c>
      <c r="BP43">
        <v>2419.2819999999997</v>
      </c>
    </row>
    <row r="44" spans="1:68" ht="16.5" x14ac:dyDescent="0.25">
      <c r="A44" s="110" t="str">
        <f t="shared" si="18"/>
        <v>성산여객</v>
      </c>
      <c r="B44" s="111" t="str">
        <f t="shared" si="19"/>
        <v>조광연</v>
      </c>
      <c r="C44" s="112" t="str">
        <f t="shared" si="20"/>
        <v>F</v>
      </c>
      <c r="D44" s="113">
        <f t="shared" si="21"/>
        <v>0.76039999999999996</v>
      </c>
      <c r="E44" s="114">
        <f t="shared" si="22"/>
        <v>5899</v>
      </c>
      <c r="F44" s="115" t="str">
        <f t="shared" si="23"/>
        <v>586</v>
      </c>
      <c r="G44" s="116" t="str">
        <f t="shared" si="24"/>
        <v>71바7066</v>
      </c>
      <c r="H44" s="117">
        <f t="shared" si="25"/>
        <v>1</v>
      </c>
      <c r="I44" s="118">
        <f t="shared" si="26"/>
        <v>944.21100000000001</v>
      </c>
      <c r="J44" s="119">
        <f t="shared" si="27"/>
        <v>2.861120495320155E-2</v>
      </c>
      <c r="K44" s="119">
        <f t="shared" si="28"/>
        <v>0.400936417817642</v>
      </c>
      <c r="L44" s="119">
        <f t="shared" si="29"/>
        <v>0.17792633214398051</v>
      </c>
      <c r="M44" s="120">
        <f t="shared" si="30"/>
        <v>14.625999999999999</v>
      </c>
      <c r="N44" s="121">
        <f t="shared" si="31"/>
        <v>0.74135971726658556</v>
      </c>
      <c r="O44" s="121">
        <f t="shared" si="32"/>
        <v>34.737998180491438</v>
      </c>
      <c r="P44" s="235">
        <f t="shared" si="33"/>
        <v>8</v>
      </c>
      <c r="Q44" s="236">
        <f t="shared" si="34"/>
        <v>7</v>
      </c>
      <c r="R44" s="236">
        <f t="shared" si="35"/>
        <v>328</v>
      </c>
      <c r="T44">
        <v>518</v>
      </c>
      <c r="U44">
        <v>5899</v>
      </c>
      <c r="V44" t="s">
        <v>285</v>
      </c>
      <c r="W44">
        <v>944.21100000000001</v>
      </c>
      <c r="X44">
        <v>496.815</v>
      </c>
      <c r="Y44">
        <v>1.901</v>
      </c>
      <c r="Z44">
        <v>14.625999999999999</v>
      </c>
      <c r="AA44">
        <v>71.289972000000006</v>
      </c>
      <c r="AB44">
        <v>2.0396920000000001</v>
      </c>
      <c r="AC44">
        <v>28.582746</v>
      </c>
      <c r="AD44" s="1">
        <v>168</v>
      </c>
      <c r="AE44">
        <v>7</v>
      </c>
      <c r="AF44">
        <v>328</v>
      </c>
      <c r="AG44">
        <v>62</v>
      </c>
      <c r="AH44">
        <v>13.244653</v>
      </c>
      <c r="AI44">
        <v>0</v>
      </c>
      <c r="AJ44">
        <v>0</v>
      </c>
      <c r="AK44">
        <v>8</v>
      </c>
      <c r="AL44">
        <v>2983</v>
      </c>
      <c r="AM44" t="s">
        <v>286</v>
      </c>
      <c r="AN44" t="s">
        <v>409</v>
      </c>
      <c r="AO44">
        <v>944.21100000000001</v>
      </c>
      <c r="AR44" t="s">
        <v>118</v>
      </c>
      <c r="AS44" t="s">
        <v>121</v>
      </c>
      <c r="AT44" t="s">
        <v>287</v>
      </c>
      <c r="AU44" t="s">
        <v>285</v>
      </c>
      <c r="AV44" t="s">
        <v>48</v>
      </c>
      <c r="AW44">
        <v>1</v>
      </c>
      <c r="BB44">
        <v>0.76039999999999996</v>
      </c>
      <c r="BC44" t="s">
        <v>70</v>
      </c>
      <c r="BF44" t="s">
        <v>118</v>
      </c>
      <c r="BG44" t="s">
        <v>121</v>
      </c>
      <c r="BH44" t="s">
        <v>285</v>
      </c>
      <c r="BI44">
        <v>5899</v>
      </c>
      <c r="BJ44">
        <v>1</v>
      </c>
      <c r="BK44" t="s">
        <v>287</v>
      </c>
      <c r="BL44" t="s">
        <v>175</v>
      </c>
      <c r="BM44">
        <v>0.76039999999999996</v>
      </c>
      <c r="BN44" t="s">
        <v>70</v>
      </c>
      <c r="BO44" t="s">
        <v>187</v>
      </c>
      <c r="BP44">
        <v>944.21100000000001</v>
      </c>
    </row>
    <row r="45" spans="1:68" ht="16.5" x14ac:dyDescent="0.25">
      <c r="A45" s="127" t="str">
        <f t="shared" si="18"/>
        <v>성산여객</v>
      </c>
      <c r="B45" s="128" t="str">
        <f t="shared" si="19"/>
        <v>최건우</v>
      </c>
      <c r="C45" s="129" t="str">
        <f t="shared" si="20"/>
        <v>F</v>
      </c>
      <c r="D45" s="130">
        <f t="shared" si="21"/>
        <v>0.76141545951647316</v>
      </c>
      <c r="E45" s="131">
        <f t="shared" si="22"/>
        <v>5826</v>
      </c>
      <c r="F45" s="132" t="str">
        <f t="shared" si="23"/>
        <v>521</v>
      </c>
      <c r="G45" s="133" t="str">
        <f t="shared" si="24"/>
        <v>71바7507</v>
      </c>
      <c r="H45" s="134">
        <f t="shared" si="25"/>
        <v>4</v>
      </c>
      <c r="I45" s="135">
        <f t="shared" si="26"/>
        <v>2139.9390000000003</v>
      </c>
      <c r="J45" s="136">
        <f t="shared" si="27"/>
        <v>3.3868162812694128E-2</v>
      </c>
      <c r="K45" s="136">
        <f t="shared" si="28"/>
        <v>0.39320528096157231</v>
      </c>
      <c r="L45" s="136">
        <f t="shared" si="29"/>
        <v>0.21542670141532069</v>
      </c>
      <c r="M45" s="137">
        <f t="shared" si="30"/>
        <v>10.154999999999999</v>
      </c>
      <c r="N45" s="138">
        <f t="shared" si="31"/>
        <v>4.5910794408248884E-2</v>
      </c>
      <c r="O45" s="138">
        <f t="shared" si="32"/>
        <v>5.6470277122146122</v>
      </c>
      <c r="P45" s="233">
        <f t="shared" si="33"/>
        <v>84</v>
      </c>
      <c r="Q45" s="234">
        <f t="shared" si="34"/>
        <v>1</v>
      </c>
      <c r="R45" s="234">
        <f t="shared" si="35"/>
        <v>123</v>
      </c>
      <c r="T45">
        <v>518</v>
      </c>
      <c r="U45">
        <v>5826</v>
      </c>
      <c r="V45" t="s">
        <v>288</v>
      </c>
      <c r="W45">
        <v>2178.1370000000002</v>
      </c>
      <c r="X45">
        <v>1135.701</v>
      </c>
      <c r="Y45">
        <v>1.9179999999999999</v>
      </c>
      <c r="Z45">
        <v>10.154999999999999</v>
      </c>
      <c r="AA45">
        <v>159.99828600000001</v>
      </c>
      <c r="AB45">
        <v>5.4188479999999997</v>
      </c>
      <c r="AC45">
        <v>62.912171000000001</v>
      </c>
      <c r="AD45" s="1">
        <v>461</v>
      </c>
      <c r="AE45">
        <v>1</v>
      </c>
      <c r="AF45">
        <v>123</v>
      </c>
      <c r="AG45">
        <v>75</v>
      </c>
      <c r="AH45">
        <v>13.613502</v>
      </c>
      <c r="AI45">
        <v>864.7</v>
      </c>
      <c r="AJ45">
        <v>0</v>
      </c>
      <c r="AK45">
        <v>84</v>
      </c>
      <c r="AL45">
        <v>33678</v>
      </c>
      <c r="AM45" t="s">
        <v>289</v>
      </c>
      <c r="AN45" t="s">
        <v>410</v>
      </c>
      <c r="AO45">
        <v>1420.181</v>
      </c>
      <c r="AR45" t="s">
        <v>118</v>
      </c>
      <c r="AS45" t="s">
        <v>119</v>
      </c>
      <c r="AT45" t="s">
        <v>246</v>
      </c>
      <c r="AU45" t="s">
        <v>288</v>
      </c>
      <c r="AV45" t="s">
        <v>48</v>
      </c>
      <c r="AW45">
        <v>4</v>
      </c>
      <c r="BB45">
        <v>0.76141545951647316</v>
      </c>
      <c r="BC45" t="s">
        <v>70</v>
      </c>
      <c r="BF45" t="s">
        <v>118</v>
      </c>
      <c r="BG45" t="s">
        <v>119</v>
      </c>
      <c r="BH45" t="s">
        <v>288</v>
      </c>
      <c r="BI45">
        <v>5826</v>
      </c>
      <c r="BJ45">
        <v>4</v>
      </c>
      <c r="BK45" t="s">
        <v>246</v>
      </c>
      <c r="BL45" t="s">
        <v>223</v>
      </c>
      <c r="BM45">
        <v>0.76141545951647316</v>
      </c>
      <c r="BN45" t="s">
        <v>70</v>
      </c>
      <c r="BO45" t="s">
        <v>187</v>
      </c>
      <c r="BP45">
        <v>2139.9390000000003</v>
      </c>
    </row>
    <row r="46" spans="1:68" ht="16.5" x14ac:dyDescent="0.25">
      <c r="A46" s="110" t="str">
        <f t="shared" si="18"/>
        <v>성산여객</v>
      </c>
      <c r="B46" s="111" t="str">
        <f t="shared" si="19"/>
        <v>최종대</v>
      </c>
      <c r="C46" s="112" t="str">
        <f t="shared" si="20"/>
        <v>F</v>
      </c>
      <c r="D46" s="113">
        <f t="shared" si="21"/>
        <v>0.73639999999999994</v>
      </c>
      <c r="E46" s="114">
        <f t="shared" si="22"/>
        <v>7060</v>
      </c>
      <c r="F46" s="115" t="str">
        <f t="shared" si="23"/>
        <v>588</v>
      </c>
      <c r="G46" s="116" t="str">
        <f t="shared" si="24"/>
        <v>71바7085</v>
      </c>
      <c r="H46" s="117">
        <f t="shared" si="25"/>
        <v>1</v>
      </c>
      <c r="I46" s="118">
        <f t="shared" si="26"/>
        <v>3438.1950000000002</v>
      </c>
      <c r="J46" s="119">
        <f t="shared" si="27"/>
        <v>3.4001424044420026E-2</v>
      </c>
      <c r="K46" s="119">
        <f t="shared" si="28"/>
        <v>0.42023025685866539</v>
      </c>
      <c r="L46" s="119">
        <f t="shared" si="29"/>
        <v>0.24547764161136876</v>
      </c>
      <c r="M46" s="120">
        <f t="shared" si="30"/>
        <v>14.961</v>
      </c>
      <c r="N46" s="121">
        <f t="shared" si="31"/>
        <v>1.1343161164506375</v>
      </c>
      <c r="O46" s="121">
        <f t="shared" si="32"/>
        <v>32.982422462949309</v>
      </c>
      <c r="P46" s="235">
        <f t="shared" si="33"/>
        <v>124</v>
      </c>
      <c r="Q46" s="236">
        <f t="shared" si="34"/>
        <v>39</v>
      </c>
      <c r="R46" s="236">
        <f t="shared" si="35"/>
        <v>1134</v>
      </c>
      <c r="T46">
        <v>518</v>
      </c>
      <c r="U46">
        <v>7060</v>
      </c>
      <c r="V46" t="s">
        <v>290</v>
      </c>
      <c r="W46">
        <v>3438.1950000000002</v>
      </c>
      <c r="X46">
        <v>1867.2829999999999</v>
      </c>
      <c r="Y46">
        <v>1.841</v>
      </c>
      <c r="Z46">
        <v>14.961</v>
      </c>
      <c r="AA46">
        <v>289.82242000000002</v>
      </c>
      <c r="AB46">
        <v>9.8543749999999992</v>
      </c>
      <c r="AC46">
        <v>121.79215000000001</v>
      </c>
      <c r="AD46" s="1">
        <v>844</v>
      </c>
      <c r="AE46">
        <v>39</v>
      </c>
      <c r="AF46">
        <v>1134</v>
      </c>
      <c r="AG46">
        <v>66</v>
      </c>
      <c r="AH46">
        <v>11.863109</v>
      </c>
      <c r="AI46">
        <v>82.1</v>
      </c>
      <c r="AJ46">
        <v>0</v>
      </c>
      <c r="AK46">
        <v>124</v>
      </c>
      <c r="AL46">
        <v>46945</v>
      </c>
      <c r="AM46" t="s">
        <v>291</v>
      </c>
      <c r="AN46" t="s">
        <v>411</v>
      </c>
      <c r="AO46">
        <v>3438.1950000000002</v>
      </c>
      <c r="AR46" t="s">
        <v>118</v>
      </c>
      <c r="AS46" t="s">
        <v>122</v>
      </c>
      <c r="AT46" t="s">
        <v>292</v>
      </c>
      <c r="AU46" t="s">
        <v>290</v>
      </c>
      <c r="AV46" t="s">
        <v>48</v>
      </c>
      <c r="AW46">
        <v>1</v>
      </c>
      <c r="BB46">
        <v>0.73639999999999994</v>
      </c>
      <c r="BC46" t="s">
        <v>70</v>
      </c>
      <c r="BF46" t="s">
        <v>118</v>
      </c>
      <c r="BG46" t="s">
        <v>122</v>
      </c>
      <c r="BH46" t="s">
        <v>290</v>
      </c>
      <c r="BI46">
        <v>7060</v>
      </c>
      <c r="BJ46">
        <v>1</v>
      </c>
      <c r="BK46" t="s">
        <v>292</v>
      </c>
      <c r="BL46" t="s">
        <v>175</v>
      </c>
      <c r="BM46">
        <v>0.73639999999999994</v>
      </c>
      <c r="BN46" t="s">
        <v>70</v>
      </c>
      <c r="BO46" t="s">
        <v>187</v>
      </c>
      <c r="BP46">
        <v>3438.1950000000002</v>
      </c>
    </row>
    <row r="47" spans="1:68" ht="16.5" x14ac:dyDescent="0.25">
      <c r="A47" s="127" t="str">
        <f t="shared" si="18"/>
        <v>성산여객</v>
      </c>
      <c r="B47" s="128" t="str">
        <f t="shared" si="19"/>
        <v>하상신</v>
      </c>
      <c r="C47" s="129" t="str">
        <f t="shared" si="20"/>
        <v>D</v>
      </c>
      <c r="D47" s="130">
        <f t="shared" si="21"/>
        <v>0.80275458360719643</v>
      </c>
      <c r="E47" s="131">
        <f t="shared" si="22"/>
        <v>6282</v>
      </c>
      <c r="F47" s="132" t="str">
        <f t="shared" si="23"/>
        <v>521</v>
      </c>
      <c r="G47" s="133" t="str">
        <f t="shared" si="24"/>
        <v>71바7505</v>
      </c>
      <c r="H47" s="134">
        <f t="shared" si="25"/>
        <v>5</v>
      </c>
      <c r="I47" s="135">
        <f t="shared" si="26"/>
        <v>1814.1089999999997</v>
      </c>
      <c r="J47" s="136">
        <f t="shared" si="27"/>
        <v>5.1293068982692501E-2</v>
      </c>
      <c r="K47" s="136">
        <f t="shared" si="28"/>
        <v>0.42491253646479227</v>
      </c>
      <c r="L47" s="136">
        <f t="shared" si="29"/>
        <v>0.12954017647230681</v>
      </c>
      <c r="M47" s="137">
        <f t="shared" si="30"/>
        <v>14.201000000000001</v>
      </c>
      <c r="N47" s="138">
        <f t="shared" si="31"/>
        <v>65.321323029652575</v>
      </c>
      <c r="O47" s="138">
        <f t="shared" si="32"/>
        <v>15.324327259277144</v>
      </c>
      <c r="P47" s="233">
        <f t="shared" si="33"/>
        <v>41</v>
      </c>
      <c r="Q47" s="234">
        <f t="shared" si="34"/>
        <v>1185</v>
      </c>
      <c r="R47" s="234">
        <f t="shared" si="35"/>
        <v>278</v>
      </c>
      <c r="T47">
        <v>518</v>
      </c>
      <c r="U47">
        <v>6282</v>
      </c>
      <c r="V47" t="s">
        <v>293</v>
      </c>
      <c r="W47">
        <v>1814.1089999999999</v>
      </c>
      <c r="X47">
        <v>970.30799999999999</v>
      </c>
      <c r="Y47">
        <v>1.87</v>
      </c>
      <c r="Z47">
        <v>14.201000000000001</v>
      </c>
      <c r="AA47">
        <v>138.74410599999999</v>
      </c>
      <c r="AB47">
        <v>7.1166109999999998</v>
      </c>
      <c r="AC47">
        <v>58.95411</v>
      </c>
      <c r="AD47" s="1">
        <v>235</v>
      </c>
      <c r="AE47">
        <v>1185</v>
      </c>
      <c r="AF47">
        <v>278</v>
      </c>
      <c r="AG47">
        <v>103</v>
      </c>
      <c r="AH47">
        <v>13.075214000000001</v>
      </c>
      <c r="AI47">
        <v>766</v>
      </c>
      <c r="AJ47">
        <v>1.5</v>
      </c>
      <c r="AK47">
        <v>41</v>
      </c>
      <c r="AL47">
        <v>10229</v>
      </c>
      <c r="AM47" t="s">
        <v>294</v>
      </c>
      <c r="AN47" t="s">
        <v>412</v>
      </c>
      <c r="AO47">
        <v>1207.5609999999999</v>
      </c>
      <c r="AR47" t="s">
        <v>118</v>
      </c>
      <c r="AS47" t="s">
        <v>119</v>
      </c>
      <c r="AT47" t="s">
        <v>310</v>
      </c>
      <c r="AU47" t="s">
        <v>293</v>
      </c>
      <c r="AV47" t="s">
        <v>202</v>
      </c>
      <c r="AW47">
        <v>5</v>
      </c>
      <c r="BB47">
        <v>0.80275458360719643</v>
      </c>
      <c r="BC47" t="s">
        <v>67</v>
      </c>
      <c r="BF47" t="s">
        <v>118</v>
      </c>
      <c r="BG47" t="s">
        <v>119</v>
      </c>
      <c r="BH47" t="s">
        <v>293</v>
      </c>
      <c r="BI47">
        <v>6282</v>
      </c>
      <c r="BJ47">
        <v>5</v>
      </c>
      <c r="BK47" t="s">
        <v>310</v>
      </c>
      <c r="BL47" t="s">
        <v>223</v>
      </c>
      <c r="BM47">
        <v>0.80275458360719643</v>
      </c>
      <c r="BN47" t="s">
        <v>67</v>
      </c>
      <c r="BO47" t="s">
        <v>178</v>
      </c>
      <c r="BP47">
        <v>1814.1089999999997</v>
      </c>
    </row>
    <row r="48" spans="1:68" ht="16.5" x14ac:dyDescent="0.25">
      <c r="A48" s="110" t="str">
        <f t="shared" si="18"/>
        <v>성산여객</v>
      </c>
      <c r="B48" s="111" t="str">
        <f t="shared" si="19"/>
        <v>홍능표</v>
      </c>
      <c r="C48" s="112" t="str">
        <f t="shared" si="20"/>
        <v>F</v>
      </c>
      <c r="D48" s="113">
        <f t="shared" si="21"/>
        <v>0.77314405317740453</v>
      </c>
      <c r="E48" s="114">
        <f t="shared" si="22"/>
        <v>1078</v>
      </c>
      <c r="F48" s="115" t="str">
        <f t="shared" si="23"/>
        <v>521</v>
      </c>
      <c r="G48" s="116" t="str">
        <f t="shared" si="24"/>
        <v>71바7508</v>
      </c>
      <c r="H48" s="117">
        <f t="shared" si="25"/>
        <v>4</v>
      </c>
      <c r="I48" s="118">
        <f t="shared" si="26"/>
        <v>2068.2190000000001</v>
      </c>
      <c r="J48" s="119">
        <f t="shared" si="27"/>
        <v>1.2887782195925792E-2</v>
      </c>
      <c r="K48" s="119">
        <f t="shared" si="28"/>
        <v>0.45130925983721071</v>
      </c>
      <c r="L48" s="119">
        <f t="shared" si="29"/>
        <v>0.19340311640111613</v>
      </c>
      <c r="M48" s="120">
        <f t="shared" si="30"/>
        <v>10.131</v>
      </c>
      <c r="N48" s="121">
        <f t="shared" si="31"/>
        <v>0</v>
      </c>
      <c r="O48" s="121">
        <f t="shared" si="32"/>
        <v>6.2372505039359947</v>
      </c>
      <c r="P48" s="235">
        <f t="shared" si="33"/>
        <v>118</v>
      </c>
      <c r="Q48" s="236">
        <f t="shared" si="34"/>
        <v>0</v>
      </c>
      <c r="R48" s="236">
        <f t="shared" si="35"/>
        <v>129</v>
      </c>
      <c r="T48">
        <v>518</v>
      </c>
      <c r="U48">
        <v>1078</v>
      </c>
      <c r="V48" t="s">
        <v>295</v>
      </c>
      <c r="W48">
        <v>2068.2190000000001</v>
      </c>
      <c r="X48">
        <v>1001.249</v>
      </c>
      <c r="Y48">
        <v>2.0659999999999998</v>
      </c>
      <c r="Z48">
        <v>10.131</v>
      </c>
      <c r="AA48">
        <v>161.41303199999999</v>
      </c>
      <c r="AB48">
        <v>2.0802559999999999</v>
      </c>
      <c r="AC48">
        <v>72.847195999999997</v>
      </c>
      <c r="AD48" s="1">
        <v>400</v>
      </c>
      <c r="AE48">
        <v>0</v>
      </c>
      <c r="AF48">
        <v>129</v>
      </c>
      <c r="AG48">
        <v>68</v>
      </c>
      <c r="AH48">
        <v>12.813209000000001</v>
      </c>
      <c r="AI48">
        <v>282.89999999999998</v>
      </c>
      <c r="AJ48">
        <v>0</v>
      </c>
      <c r="AK48">
        <v>118</v>
      </c>
      <c r="AL48">
        <v>43989</v>
      </c>
      <c r="AM48" t="s">
        <v>296</v>
      </c>
      <c r="AN48" t="s">
        <v>413</v>
      </c>
      <c r="AO48">
        <v>1582.86</v>
      </c>
      <c r="AR48" t="s">
        <v>118</v>
      </c>
      <c r="AS48" t="s">
        <v>119</v>
      </c>
      <c r="AT48" t="s">
        <v>201</v>
      </c>
      <c r="AU48" t="s">
        <v>295</v>
      </c>
      <c r="AV48" t="s">
        <v>202</v>
      </c>
      <c r="AW48">
        <v>4</v>
      </c>
      <c r="BB48">
        <v>0.77314405317740453</v>
      </c>
      <c r="BC48" t="s">
        <v>70</v>
      </c>
      <c r="BF48" t="s">
        <v>118</v>
      </c>
      <c r="BG48" t="s">
        <v>119</v>
      </c>
      <c r="BH48" t="s">
        <v>295</v>
      </c>
      <c r="BI48">
        <v>1078</v>
      </c>
      <c r="BJ48">
        <v>4</v>
      </c>
      <c r="BK48" t="s">
        <v>201</v>
      </c>
      <c r="BL48" t="s">
        <v>275</v>
      </c>
      <c r="BM48">
        <v>0.77314405317740453</v>
      </c>
      <c r="BN48" t="s">
        <v>70</v>
      </c>
      <c r="BO48" t="s">
        <v>187</v>
      </c>
      <c r="BP48">
        <v>2068.2190000000001</v>
      </c>
    </row>
    <row r="49" spans="1:68" ht="16.5" x14ac:dyDescent="0.25">
      <c r="A49" s="127" t="str">
        <f t="shared" ref="A49:A51" si="36">BF49</f>
        <v>성산여객</v>
      </c>
      <c r="B49" s="128" t="str">
        <f t="shared" ref="B49:B51" si="37">BH49</f>
        <v>홍화련</v>
      </c>
      <c r="C49" s="129" t="str">
        <f t="shared" ref="C49:C51" si="38">BN49</f>
        <v>C</v>
      </c>
      <c r="D49" s="130">
        <f t="shared" ref="D49:D51" si="39">BM49</f>
        <v>0.89098906405486711</v>
      </c>
      <c r="E49" s="131">
        <f t="shared" ref="E49:E51" si="40">U49</f>
        <v>949</v>
      </c>
      <c r="F49" s="132" t="str">
        <f t="shared" ref="F49:F51" si="41">BG49</f>
        <v>521</v>
      </c>
      <c r="G49" s="133" t="str">
        <f t="shared" ref="G49:G51" si="42">BK49</f>
        <v>71바7509</v>
      </c>
      <c r="H49" s="134">
        <f t="shared" ref="H49:H51" si="43">BJ49</f>
        <v>8</v>
      </c>
      <c r="I49" s="135">
        <f t="shared" ref="I49:I51" si="44">BP49</f>
        <v>1606.9100000000003</v>
      </c>
      <c r="J49" s="136">
        <f t="shared" ref="J49:J51" si="45">AB49/AA49</f>
        <v>2.8806492647221585E-2</v>
      </c>
      <c r="K49" s="136">
        <f t="shared" ref="K49:K51" si="46">AC49/AA49</f>
        <v>0.35210511803143246</v>
      </c>
      <c r="L49" s="136">
        <f t="shared" ref="L49:L51" si="47">AD49/I49</f>
        <v>9.6458420197770858E-2</v>
      </c>
      <c r="M49" s="137">
        <f t="shared" ref="M49:M51" si="48">Z49</f>
        <v>8.7629999999999999</v>
      </c>
      <c r="N49" s="138">
        <f t="shared" ref="N49:N51" si="49">AE49*100/W49</f>
        <v>0.12322593166505959</v>
      </c>
      <c r="O49" s="138">
        <f t="shared" ref="O49:O51" si="50">AF49*100/W49</f>
        <v>3.327100154956609</v>
      </c>
      <c r="P49" s="233">
        <f t="shared" ref="P49:P51" si="51">AK49</f>
        <v>19</v>
      </c>
      <c r="Q49" s="234">
        <f t="shared" ref="Q49:Q51" si="52">AE49</f>
        <v>2</v>
      </c>
      <c r="R49" s="234">
        <f t="shared" ref="R49:R51" si="53">AF49</f>
        <v>54</v>
      </c>
      <c r="T49">
        <v>518</v>
      </c>
      <c r="U49">
        <v>949</v>
      </c>
      <c r="V49" t="s">
        <v>297</v>
      </c>
      <c r="W49">
        <v>1623.0350000000001</v>
      </c>
      <c r="X49">
        <v>697.00900000000001</v>
      </c>
      <c r="Y49">
        <v>2.3290000000000002</v>
      </c>
      <c r="Z49">
        <v>8.7629999999999999</v>
      </c>
      <c r="AA49">
        <v>112.17439899999999</v>
      </c>
      <c r="AB49">
        <v>3.2313510000000001</v>
      </c>
      <c r="AC49">
        <v>39.49718</v>
      </c>
      <c r="AD49" s="1">
        <v>155</v>
      </c>
      <c r="AE49">
        <v>2</v>
      </c>
      <c r="AF49">
        <v>54</v>
      </c>
      <c r="AG49">
        <v>74</v>
      </c>
      <c r="AH49">
        <v>14.468852999999999</v>
      </c>
      <c r="AI49">
        <v>477.7</v>
      </c>
      <c r="AJ49">
        <v>0</v>
      </c>
      <c r="AK49">
        <v>19</v>
      </c>
      <c r="AL49">
        <v>2678</v>
      </c>
      <c r="AM49" t="s">
        <v>298</v>
      </c>
      <c r="AN49" t="s">
        <v>414</v>
      </c>
      <c r="AO49">
        <v>359.12900000000002</v>
      </c>
      <c r="AR49" t="s">
        <v>118</v>
      </c>
      <c r="AS49" t="s">
        <v>119</v>
      </c>
      <c r="AT49" t="s">
        <v>219</v>
      </c>
      <c r="AU49" t="s">
        <v>297</v>
      </c>
      <c r="AV49" t="s">
        <v>48</v>
      </c>
      <c r="AW49">
        <v>8</v>
      </c>
      <c r="BB49">
        <v>0.89098906405486711</v>
      </c>
      <c r="BC49" t="s">
        <v>69</v>
      </c>
      <c r="BF49" t="s">
        <v>118</v>
      </c>
      <c r="BG49" t="s">
        <v>119</v>
      </c>
      <c r="BH49" t="s">
        <v>297</v>
      </c>
      <c r="BI49">
        <v>949</v>
      </c>
      <c r="BJ49">
        <v>8</v>
      </c>
      <c r="BK49" t="s">
        <v>219</v>
      </c>
      <c r="BL49" t="s">
        <v>203</v>
      </c>
      <c r="BM49">
        <v>0.89098906405486711</v>
      </c>
      <c r="BN49" t="s">
        <v>69</v>
      </c>
      <c r="BO49" t="s">
        <v>177</v>
      </c>
      <c r="BP49">
        <v>1606.9100000000003</v>
      </c>
    </row>
    <row r="50" spans="1:68" ht="16.5" x14ac:dyDescent="0.25">
      <c r="A50" s="110" t="str">
        <f t="shared" si="36"/>
        <v>성산여객</v>
      </c>
      <c r="B50" s="111" t="str">
        <f t="shared" si="37"/>
        <v>황성만</v>
      </c>
      <c r="C50" s="112" t="str">
        <f t="shared" si="38"/>
        <v>이상</v>
      </c>
      <c r="D50" s="113">
        <f t="shared" si="39"/>
        <v>0</v>
      </c>
      <c r="E50" s="114">
        <f t="shared" si="40"/>
        <v>7910</v>
      </c>
      <c r="F50" s="115" t="str">
        <f t="shared" si="41"/>
        <v>586</v>
      </c>
      <c r="G50" s="116" t="str">
        <f t="shared" si="42"/>
        <v>71바7094</v>
      </c>
      <c r="H50" s="117">
        <f t="shared" si="43"/>
        <v>1</v>
      </c>
      <c r="I50" s="118">
        <f t="shared" si="44"/>
        <v>2285.0720000000001</v>
      </c>
      <c r="J50" s="119">
        <f t="shared" si="45"/>
        <v>1.1054069197470784E-2</v>
      </c>
      <c r="K50" s="119">
        <f t="shared" si="46"/>
        <v>0.30366432802874072</v>
      </c>
      <c r="L50" s="119">
        <f t="shared" si="47"/>
        <v>0.17067295910150751</v>
      </c>
      <c r="M50" s="120">
        <f t="shared" si="48"/>
        <v>4.226</v>
      </c>
      <c r="N50" s="121">
        <f t="shared" si="49"/>
        <v>0</v>
      </c>
      <c r="O50" s="121">
        <f t="shared" si="50"/>
        <v>1.1815820245488982</v>
      </c>
      <c r="P50" s="235">
        <f t="shared" si="51"/>
        <v>1</v>
      </c>
      <c r="Q50" s="236">
        <f t="shared" si="52"/>
        <v>0</v>
      </c>
      <c r="R50" s="236">
        <f t="shared" si="53"/>
        <v>27</v>
      </c>
      <c r="T50">
        <v>518</v>
      </c>
      <c r="U50">
        <v>7910</v>
      </c>
      <c r="V50" t="s">
        <v>299</v>
      </c>
      <c r="W50">
        <v>2285.0720000000001</v>
      </c>
      <c r="X50">
        <v>613.45399999999995</v>
      </c>
      <c r="Y50">
        <v>3.7250000000000001</v>
      </c>
      <c r="Z50">
        <v>4.226</v>
      </c>
      <c r="AA50">
        <v>141.142413</v>
      </c>
      <c r="AB50">
        <v>1.560198</v>
      </c>
      <c r="AC50">
        <v>42.859915999999998</v>
      </c>
      <c r="AD50" s="1">
        <v>390</v>
      </c>
      <c r="AE50">
        <v>0</v>
      </c>
      <c r="AF50">
        <v>27</v>
      </c>
      <c r="AG50">
        <v>60</v>
      </c>
      <c r="AH50">
        <v>16.189831999999999</v>
      </c>
      <c r="AI50">
        <v>0</v>
      </c>
      <c r="AJ50">
        <v>0</v>
      </c>
      <c r="AK50">
        <v>1</v>
      </c>
      <c r="AL50">
        <v>73</v>
      </c>
      <c r="AM50" t="s">
        <v>300</v>
      </c>
      <c r="AN50" t="s">
        <v>415</v>
      </c>
      <c r="AO50">
        <v>2285.0720000000001</v>
      </c>
      <c r="AR50" t="s">
        <v>118</v>
      </c>
      <c r="AS50" t="s">
        <v>121</v>
      </c>
      <c r="AT50" t="s">
        <v>323</v>
      </c>
      <c r="AU50" t="s">
        <v>299</v>
      </c>
      <c r="AV50" t="s">
        <v>48</v>
      </c>
      <c r="AW50">
        <v>1</v>
      </c>
      <c r="BB50">
        <v>0</v>
      </c>
      <c r="BC50" t="s">
        <v>123</v>
      </c>
      <c r="BF50" t="s">
        <v>118</v>
      </c>
      <c r="BG50" t="s">
        <v>121</v>
      </c>
      <c r="BH50" t="s">
        <v>299</v>
      </c>
      <c r="BI50">
        <v>7910</v>
      </c>
      <c r="BJ50">
        <v>1</v>
      </c>
      <c r="BK50" t="s">
        <v>323</v>
      </c>
      <c r="BL50" t="s">
        <v>175</v>
      </c>
      <c r="BM50">
        <v>0</v>
      </c>
      <c r="BN50" t="s">
        <v>123</v>
      </c>
      <c r="BO50" t="e">
        <v>#N/A</v>
      </c>
      <c r="BP50">
        <v>2285.0720000000001</v>
      </c>
    </row>
    <row r="51" spans="1:68" ht="16.5" x14ac:dyDescent="0.25">
      <c r="A51" s="127" t="str">
        <f t="shared" si="36"/>
        <v>성산여객</v>
      </c>
      <c r="B51" s="128" t="str">
        <f t="shared" si="37"/>
        <v>황준하</v>
      </c>
      <c r="C51" s="129" t="str">
        <f t="shared" si="38"/>
        <v>D</v>
      </c>
      <c r="D51" s="130">
        <f t="shared" si="39"/>
        <v>0.83670987323560375</v>
      </c>
      <c r="E51" s="131">
        <f t="shared" si="40"/>
        <v>7199</v>
      </c>
      <c r="F51" s="132" t="str">
        <f t="shared" si="41"/>
        <v>521</v>
      </c>
      <c r="G51" s="133" t="str">
        <f t="shared" si="42"/>
        <v>71바7505</v>
      </c>
      <c r="H51" s="134">
        <f t="shared" si="43"/>
        <v>9</v>
      </c>
      <c r="I51" s="135">
        <f t="shared" si="44"/>
        <v>1517.0819999999999</v>
      </c>
      <c r="J51" s="136">
        <f t="shared" si="45"/>
        <v>2.9781087702494439E-2</v>
      </c>
      <c r="K51" s="136">
        <f t="shared" si="46"/>
        <v>0.32923898077637204</v>
      </c>
      <c r="L51" s="136">
        <f t="shared" si="47"/>
        <v>8.2395018858571922E-2</v>
      </c>
      <c r="M51" s="137">
        <f t="shared" si="48"/>
        <v>7.516</v>
      </c>
      <c r="N51" s="138">
        <f t="shared" si="49"/>
        <v>9.2941581272469111</v>
      </c>
      <c r="O51" s="138">
        <f t="shared" si="50"/>
        <v>4.8118691013405996</v>
      </c>
      <c r="P51" s="233">
        <f t="shared" si="51"/>
        <v>9</v>
      </c>
      <c r="Q51" s="234">
        <f t="shared" si="52"/>
        <v>141</v>
      </c>
      <c r="R51" s="234">
        <f t="shared" si="53"/>
        <v>73</v>
      </c>
      <c r="T51">
        <v>518</v>
      </c>
      <c r="U51">
        <v>7199</v>
      </c>
      <c r="V51" t="s">
        <v>301</v>
      </c>
      <c r="W51">
        <v>1517.0820000000001</v>
      </c>
      <c r="X51">
        <v>651.721</v>
      </c>
      <c r="Y51">
        <v>2.3279999999999998</v>
      </c>
      <c r="Z51">
        <v>7.516</v>
      </c>
      <c r="AA51">
        <v>105.164124</v>
      </c>
      <c r="AB51">
        <v>3.1319020000000002</v>
      </c>
      <c r="AC51">
        <v>34.624129000000003</v>
      </c>
      <c r="AD51" s="1">
        <v>125</v>
      </c>
      <c r="AE51">
        <v>141</v>
      </c>
      <c r="AF51">
        <v>73</v>
      </c>
      <c r="AG51">
        <v>73</v>
      </c>
      <c r="AH51">
        <v>14.425851</v>
      </c>
      <c r="AI51">
        <v>642</v>
      </c>
      <c r="AJ51">
        <v>0</v>
      </c>
      <c r="AK51">
        <v>9</v>
      </c>
      <c r="AL51">
        <v>985</v>
      </c>
      <c r="AM51" t="s">
        <v>302</v>
      </c>
      <c r="AN51" t="s">
        <v>416</v>
      </c>
      <c r="AO51">
        <v>247.38800000000001</v>
      </c>
      <c r="AR51" t="s">
        <v>118</v>
      </c>
      <c r="AS51" t="s">
        <v>119</v>
      </c>
      <c r="AT51" t="s">
        <v>310</v>
      </c>
      <c r="AU51" t="s">
        <v>301</v>
      </c>
      <c r="AV51" t="s">
        <v>202</v>
      </c>
      <c r="AW51">
        <v>9</v>
      </c>
      <c r="BB51">
        <v>0.83670987323560375</v>
      </c>
      <c r="BC51" t="s">
        <v>67</v>
      </c>
      <c r="BF51" t="s">
        <v>118</v>
      </c>
      <c r="BG51" t="s">
        <v>119</v>
      </c>
      <c r="BH51" t="s">
        <v>301</v>
      </c>
      <c r="BI51">
        <v>7199</v>
      </c>
      <c r="BJ51">
        <v>9</v>
      </c>
      <c r="BK51" t="s">
        <v>310</v>
      </c>
      <c r="BL51" t="s">
        <v>323</v>
      </c>
      <c r="BM51">
        <v>0.83670987323560375</v>
      </c>
      <c r="BN51" t="s">
        <v>67</v>
      </c>
      <c r="BO51" t="s">
        <v>178</v>
      </c>
      <c r="BP51">
        <v>1517.0819999999999</v>
      </c>
    </row>
  </sheetData>
  <sortState xmlns:xlrd2="http://schemas.microsoft.com/office/spreadsheetml/2017/richdata2" ref="T4:AN48">
    <sortCondition ref="AB4:AB48"/>
    <sortCondition descending="1" ref="AD4:AD48"/>
  </sortState>
  <phoneticPr fontId="2" type="noConversion"/>
  <conditionalFormatting sqref="C5:D51">
    <cfRule type="containsText" dxfId="27" priority="1" operator="containsText" text="F">
      <formula>NOT(ISERROR(SEARCH("F",C5)))</formula>
    </cfRule>
    <cfRule type="containsText" dxfId="26" priority="2" operator="containsText" text="D">
      <formula>NOT(ISERROR(SEARCH("D",C5)))</formula>
    </cfRule>
    <cfRule type="containsText" dxfId="25" priority="3" operator="containsText" text="C">
      <formula>NOT(ISERROR(SEARCH("C",C5)))</formula>
    </cfRule>
    <cfRule type="containsText" dxfId="24" priority="4" operator="containsText" text="B">
      <formula>NOT(ISERROR(SEARCH("B",C5)))</formula>
    </cfRule>
    <cfRule type="containsText" dxfId="23" priority="5" operator="containsText" text="A">
      <formula>NOT(ISERROR(SEARCH("A",C5)))</formula>
    </cfRule>
    <cfRule type="containsText" dxfId="2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417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37" t="s">
        <v>418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419</v>
      </c>
    </row>
    <row r="6" spans="1:18" ht="17.25" x14ac:dyDescent="0.25">
      <c r="A6" s="174" t="s">
        <v>420</v>
      </c>
    </row>
    <row r="7" spans="1:18" ht="17.25" x14ac:dyDescent="0.25">
      <c r="A7" s="174"/>
    </row>
    <row r="8" spans="1:18" ht="17.25" x14ac:dyDescent="0.25">
      <c r="A8" s="176" t="s">
        <v>191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421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60" t="s">
        <v>0</v>
      </c>
      <c r="B13" s="261" t="s">
        <v>74</v>
      </c>
      <c r="C13" s="262" t="s">
        <v>65</v>
      </c>
      <c r="D13" s="262" t="s">
        <v>159</v>
      </c>
      <c r="E13" s="263" t="s">
        <v>145</v>
      </c>
      <c r="F13" s="261" t="s">
        <v>150</v>
      </c>
      <c r="G13" s="263" t="s">
        <v>148</v>
      </c>
      <c r="H13" s="263" t="s">
        <v>152</v>
      </c>
      <c r="I13" s="264" t="s">
        <v>154</v>
      </c>
      <c r="J13" s="263" t="s">
        <v>11</v>
      </c>
      <c r="K13" s="263" t="s">
        <v>12</v>
      </c>
      <c r="L13" s="263" t="s">
        <v>13</v>
      </c>
      <c r="M13" s="263" t="s">
        <v>105</v>
      </c>
      <c r="N13" s="263" t="s">
        <v>6</v>
      </c>
      <c r="O13" s="263" t="s">
        <v>7</v>
      </c>
      <c r="P13" s="263" t="s">
        <v>179</v>
      </c>
      <c r="Q13" s="265" t="s">
        <v>181</v>
      </c>
      <c r="R13" s="265" t="s">
        <v>182</v>
      </c>
    </row>
    <row r="14" spans="1:18" ht="16.5" x14ac:dyDescent="0.25">
      <c r="A14" s="266" t="s">
        <v>118</v>
      </c>
      <c r="B14" s="267" t="s">
        <v>196</v>
      </c>
      <c r="C14" s="268" t="s">
        <v>67</v>
      </c>
      <c r="D14" s="269">
        <v>0.81920000000000004</v>
      </c>
      <c r="E14" s="270">
        <v>4</v>
      </c>
      <c r="F14" s="271" t="s">
        <v>122</v>
      </c>
      <c r="G14" s="279" t="s">
        <v>198</v>
      </c>
      <c r="H14" s="272">
        <v>1</v>
      </c>
      <c r="I14" s="273">
        <v>5480.165</v>
      </c>
      <c r="J14" s="274">
        <v>2.7545132497784904E-2</v>
      </c>
      <c r="K14" s="274">
        <v>0.37856887943344003</v>
      </c>
      <c r="L14" s="274">
        <v>0.20510331349512287</v>
      </c>
      <c r="M14" s="275">
        <v>11.952999999999999</v>
      </c>
      <c r="N14" s="276">
        <v>0.47443826965064007</v>
      </c>
      <c r="O14" s="276">
        <v>9.4705177672570073</v>
      </c>
      <c r="P14" s="277">
        <v>103</v>
      </c>
      <c r="Q14" s="278">
        <v>26</v>
      </c>
      <c r="R14" s="278">
        <v>519</v>
      </c>
    </row>
    <row r="15" spans="1:18" ht="16.5" x14ac:dyDescent="0.25">
      <c r="A15" s="266" t="s">
        <v>118</v>
      </c>
      <c r="B15" s="267" t="s">
        <v>199</v>
      </c>
      <c r="C15" s="268" t="s">
        <v>67</v>
      </c>
      <c r="D15" s="269">
        <v>0.8354084192519009</v>
      </c>
      <c r="E15" s="270">
        <v>5804</v>
      </c>
      <c r="F15" s="271" t="s">
        <v>119</v>
      </c>
      <c r="G15" s="279" t="s">
        <v>347</v>
      </c>
      <c r="H15" s="272">
        <v>2</v>
      </c>
      <c r="I15" s="273">
        <v>1666.8130000000001</v>
      </c>
      <c r="J15" s="274">
        <v>2.8124134606536125E-2</v>
      </c>
      <c r="K15" s="274">
        <v>0.3896420664210577</v>
      </c>
      <c r="L15" s="274">
        <v>9.7191466589233458E-2</v>
      </c>
      <c r="M15" s="275">
        <v>7.7169999999999996</v>
      </c>
      <c r="N15" s="276">
        <v>0.17998419738746937</v>
      </c>
      <c r="O15" s="276">
        <v>9.359178264148408</v>
      </c>
      <c r="P15" s="277">
        <v>38</v>
      </c>
      <c r="Q15" s="278">
        <v>3</v>
      </c>
      <c r="R15" s="278">
        <v>156</v>
      </c>
    </row>
    <row r="16" spans="1:18" ht="16.5" x14ac:dyDescent="0.25">
      <c r="A16" s="266" t="s">
        <v>118</v>
      </c>
      <c r="B16" s="267" t="s">
        <v>210</v>
      </c>
      <c r="C16" s="268" t="s">
        <v>67</v>
      </c>
      <c r="D16" s="269">
        <v>0.82251619672812082</v>
      </c>
      <c r="E16" s="270">
        <v>547</v>
      </c>
      <c r="F16" s="271" t="s">
        <v>119</v>
      </c>
      <c r="G16" s="279" t="s">
        <v>212</v>
      </c>
      <c r="H16" s="272">
        <v>2</v>
      </c>
      <c r="I16" s="273">
        <v>2041.579</v>
      </c>
      <c r="J16" s="274">
        <v>1.836755064144989E-2</v>
      </c>
      <c r="K16" s="274">
        <v>0.36186524064001563</v>
      </c>
      <c r="L16" s="274">
        <v>0.18906934289586638</v>
      </c>
      <c r="M16" s="275">
        <v>9.8819999999999997</v>
      </c>
      <c r="N16" s="276">
        <v>0</v>
      </c>
      <c r="O16" s="276">
        <v>9.5024488398440621</v>
      </c>
      <c r="P16" s="277">
        <v>31</v>
      </c>
      <c r="Q16" s="278">
        <v>0</v>
      </c>
      <c r="R16" s="278">
        <v>194</v>
      </c>
    </row>
    <row r="17" spans="1:18" ht="16.5" x14ac:dyDescent="0.25">
      <c r="A17" s="266" t="s">
        <v>118</v>
      </c>
      <c r="B17" s="267" t="s">
        <v>213</v>
      </c>
      <c r="C17" s="268" t="s">
        <v>70</v>
      </c>
      <c r="D17" s="269">
        <v>0.78760000000000008</v>
      </c>
      <c r="E17" s="270">
        <v>3153</v>
      </c>
      <c r="F17" s="271" t="s">
        <v>122</v>
      </c>
      <c r="G17" s="279" t="s">
        <v>215</v>
      </c>
      <c r="H17" s="272">
        <v>1</v>
      </c>
      <c r="I17" s="273">
        <v>5313.2349999999997</v>
      </c>
      <c r="J17" s="274">
        <v>3.507267511894567E-2</v>
      </c>
      <c r="K17" s="274">
        <v>0.41467229110038134</v>
      </c>
      <c r="L17" s="274">
        <v>0.23563798702673608</v>
      </c>
      <c r="M17" s="275">
        <v>14.292</v>
      </c>
      <c r="N17" s="276">
        <v>0.62109054088516702</v>
      </c>
      <c r="O17" s="276">
        <v>20.06310656313903</v>
      </c>
      <c r="P17" s="277">
        <v>211</v>
      </c>
      <c r="Q17" s="278">
        <v>33</v>
      </c>
      <c r="R17" s="278">
        <v>1066</v>
      </c>
    </row>
    <row r="18" spans="1:18" ht="16.5" x14ac:dyDescent="0.25">
      <c r="A18" s="266" t="s">
        <v>118</v>
      </c>
      <c r="B18" s="267" t="s">
        <v>220</v>
      </c>
      <c r="C18" s="268" t="s">
        <v>70</v>
      </c>
      <c r="D18" s="269">
        <v>0.72187949159961207</v>
      </c>
      <c r="E18" s="270">
        <v>9878</v>
      </c>
      <c r="F18" s="271" t="s">
        <v>119</v>
      </c>
      <c r="G18" s="279" t="s">
        <v>222</v>
      </c>
      <c r="H18" s="272">
        <v>2</v>
      </c>
      <c r="I18" s="273">
        <v>2189.674</v>
      </c>
      <c r="J18" s="274">
        <v>2.4648065595916344E-2</v>
      </c>
      <c r="K18" s="274">
        <v>0.35799671212100515</v>
      </c>
      <c r="L18" s="274">
        <v>8.3117395557512214E-2</v>
      </c>
      <c r="M18" s="275">
        <v>9.9640000000000004</v>
      </c>
      <c r="N18" s="276">
        <v>0</v>
      </c>
      <c r="O18" s="276">
        <v>5.5259367376148232</v>
      </c>
      <c r="P18" s="277">
        <v>49</v>
      </c>
      <c r="Q18" s="278">
        <v>84</v>
      </c>
      <c r="R18" s="278">
        <v>128</v>
      </c>
    </row>
    <row r="19" spans="1:18" ht="16.5" x14ac:dyDescent="0.25">
      <c r="A19" s="266" t="s">
        <v>118</v>
      </c>
      <c r="B19" s="267" t="s">
        <v>224</v>
      </c>
      <c r="C19" s="268" t="s">
        <v>70</v>
      </c>
      <c r="D19" s="269">
        <v>0.79620263994655871</v>
      </c>
      <c r="E19" s="270">
        <v>6250</v>
      </c>
      <c r="F19" s="271" t="s">
        <v>119</v>
      </c>
      <c r="G19" s="279" t="s">
        <v>219</v>
      </c>
      <c r="H19" s="272">
        <v>2</v>
      </c>
      <c r="I19" s="273">
        <v>1741.643</v>
      </c>
      <c r="J19" s="274">
        <v>2.6939498770717839E-2</v>
      </c>
      <c r="K19" s="274">
        <v>0.41174509574675994</v>
      </c>
      <c r="L19" s="274">
        <v>0.14985849568482174</v>
      </c>
      <c r="M19" s="275">
        <v>16.581</v>
      </c>
      <c r="N19" s="276">
        <v>0</v>
      </c>
      <c r="O19" s="276">
        <v>34.852148230148195</v>
      </c>
      <c r="P19" s="277">
        <v>83</v>
      </c>
      <c r="Q19" s="278">
        <v>0</v>
      </c>
      <c r="R19" s="278">
        <v>607</v>
      </c>
    </row>
    <row r="20" spans="1:18" ht="16.5" x14ac:dyDescent="0.25">
      <c r="A20" s="266" t="s">
        <v>118</v>
      </c>
      <c r="B20" s="267" t="s">
        <v>226</v>
      </c>
      <c r="C20" s="268" t="s">
        <v>70</v>
      </c>
      <c r="D20" s="269">
        <v>0.76800000000000002</v>
      </c>
      <c r="E20" s="270">
        <v>3942</v>
      </c>
      <c r="F20" s="271" t="s">
        <v>121</v>
      </c>
      <c r="G20" s="279" t="s">
        <v>228</v>
      </c>
      <c r="H20" s="272">
        <v>2</v>
      </c>
      <c r="I20" s="273">
        <v>1090.3589999999999</v>
      </c>
      <c r="J20" s="274">
        <v>2.9259248568421783E-2</v>
      </c>
      <c r="K20" s="274">
        <v>0.38506663220613346</v>
      </c>
      <c r="L20" s="274">
        <v>0.22836515312846503</v>
      </c>
      <c r="M20" s="275">
        <v>7.1139999999999999</v>
      </c>
      <c r="N20" s="276">
        <v>0</v>
      </c>
      <c r="O20" s="276">
        <v>4.5856456451499001</v>
      </c>
      <c r="P20" s="277">
        <v>7</v>
      </c>
      <c r="Q20" s="278">
        <v>0</v>
      </c>
      <c r="R20" s="278">
        <v>58</v>
      </c>
    </row>
    <row r="21" spans="1:18" ht="16.5" x14ac:dyDescent="0.25">
      <c r="A21" s="266" t="s">
        <v>118</v>
      </c>
      <c r="B21" s="267" t="s">
        <v>229</v>
      </c>
      <c r="C21" s="268" t="s">
        <v>70</v>
      </c>
      <c r="D21" s="269">
        <v>0.79920000000000002</v>
      </c>
      <c r="E21" s="270">
        <v>391</v>
      </c>
      <c r="F21" s="271" t="s">
        <v>122</v>
      </c>
      <c r="G21" s="279" t="s">
        <v>231</v>
      </c>
      <c r="H21" s="272">
        <v>1</v>
      </c>
      <c r="I21" s="273">
        <v>5713.4260000000004</v>
      </c>
      <c r="J21" s="274">
        <v>3.9067889588083438E-2</v>
      </c>
      <c r="K21" s="274">
        <v>0.40547685524236537</v>
      </c>
      <c r="L21" s="274">
        <v>0.196204518969879</v>
      </c>
      <c r="M21" s="275">
        <v>13.538</v>
      </c>
      <c r="N21" s="276">
        <v>0.85762903028760673</v>
      </c>
      <c r="O21" s="276">
        <v>27.0940763037799</v>
      </c>
      <c r="P21" s="277">
        <v>178</v>
      </c>
      <c r="Q21" s="278">
        <v>49</v>
      </c>
      <c r="R21" s="278">
        <v>1548</v>
      </c>
    </row>
    <row r="22" spans="1:18" ht="16.5" x14ac:dyDescent="0.25">
      <c r="A22" s="266" t="s">
        <v>118</v>
      </c>
      <c r="B22" s="267" t="s">
        <v>370</v>
      </c>
      <c r="C22" s="268" t="s">
        <v>70</v>
      </c>
      <c r="D22" s="269">
        <v>0.72791666666666677</v>
      </c>
      <c r="E22" s="270">
        <v>5382</v>
      </c>
      <c r="F22" s="271" t="s">
        <v>119</v>
      </c>
      <c r="G22" s="279" t="s">
        <v>349</v>
      </c>
      <c r="H22" s="272">
        <v>1</v>
      </c>
      <c r="I22" s="273">
        <v>1207.7819999999999</v>
      </c>
      <c r="J22" s="274">
        <v>3.1697205834177518E-2</v>
      </c>
      <c r="K22" s="274">
        <v>0.39973574264221323</v>
      </c>
      <c r="L22" s="274">
        <v>0.16890465332319907</v>
      </c>
      <c r="M22" s="275">
        <v>14.772</v>
      </c>
      <c r="N22" s="276">
        <v>0.49677839212705605</v>
      </c>
      <c r="O22" s="276">
        <v>14.572166169060312</v>
      </c>
      <c r="P22" s="277">
        <v>32</v>
      </c>
      <c r="Q22" s="278">
        <v>6</v>
      </c>
      <c r="R22" s="278">
        <v>176</v>
      </c>
    </row>
    <row r="23" spans="1:18" ht="16.5" x14ac:dyDescent="0.25">
      <c r="A23" s="266" t="s">
        <v>118</v>
      </c>
      <c r="B23" s="267" t="s">
        <v>373</v>
      </c>
      <c r="C23" s="268" t="s">
        <v>70</v>
      </c>
      <c r="D23" s="269">
        <v>0.72750000000000004</v>
      </c>
      <c r="E23" s="270">
        <v>6670</v>
      </c>
      <c r="F23" s="271" t="s">
        <v>121</v>
      </c>
      <c r="G23" s="279" t="s">
        <v>323</v>
      </c>
      <c r="H23" s="272">
        <v>2</v>
      </c>
      <c r="I23" s="273">
        <v>2393.8860000000004</v>
      </c>
      <c r="J23" s="274">
        <v>0.10055008212835749</v>
      </c>
      <c r="K23" s="274">
        <v>0.302006430399196</v>
      </c>
      <c r="L23" s="274">
        <v>0.18004199030363183</v>
      </c>
      <c r="M23" s="275">
        <v>6.8940000000000001</v>
      </c>
      <c r="N23" s="276">
        <v>0</v>
      </c>
      <c r="O23" s="276">
        <v>0</v>
      </c>
      <c r="P23" s="277">
        <v>24</v>
      </c>
      <c r="Q23" s="278">
        <v>1</v>
      </c>
      <c r="R23" s="278">
        <v>71</v>
      </c>
    </row>
    <row r="24" spans="1:18" ht="16.5" x14ac:dyDescent="0.25">
      <c r="A24" s="266" t="s">
        <v>118</v>
      </c>
      <c r="B24" s="267" t="s">
        <v>232</v>
      </c>
      <c r="C24" s="268" t="s">
        <v>70</v>
      </c>
      <c r="D24" s="269">
        <v>0.79080000000000006</v>
      </c>
      <c r="E24" s="270">
        <v>2802</v>
      </c>
      <c r="F24" s="271" t="s">
        <v>122</v>
      </c>
      <c r="G24" s="279" t="s">
        <v>234</v>
      </c>
      <c r="H24" s="272">
        <v>1</v>
      </c>
      <c r="I24" s="273">
        <v>5058.5469999999996</v>
      </c>
      <c r="J24" s="274">
        <v>3.0437117473147111E-2</v>
      </c>
      <c r="K24" s="274">
        <v>0.40837758751002556</v>
      </c>
      <c r="L24" s="274">
        <v>0.20816254153613678</v>
      </c>
      <c r="M24" s="275">
        <v>14.835000000000001</v>
      </c>
      <c r="N24" s="276">
        <v>1.1861113477842551</v>
      </c>
      <c r="O24" s="276">
        <v>22.377967428196282</v>
      </c>
      <c r="P24" s="277">
        <v>136</v>
      </c>
      <c r="Q24" s="278">
        <v>60</v>
      </c>
      <c r="R24" s="278">
        <v>1132</v>
      </c>
    </row>
    <row r="25" spans="1:18" ht="16.5" x14ac:dyDescent="0.25">
      <c r="A25" s="266" t="s">
        <v>118</v>
      </c>
      <c r="B25" s="267" t="s">
        <v>235</v>
      </c>
      <c r="C25" s="268" t="s">
        <v>70</v>
      </c>
      <c r="D25" s="269">
        <v>0.68957776522005132</v>
      </c>
      <c r="E25" s="270">
        <v>3192</v>
      </c>
      <c r="F25" s="271" t="s">
        <v>119</v>
      </c>
      <c r="G25" s="279" t="s">
        <v>222</v>
      </c>
      <c r="H25" s="272">
        <v>2</v>
      </c>
      <c r="I25" s="273">
        <v>1961.692</v>
      </c>
      <c r="J25" s="274">
        <v>2.9156556349017194E-2</v>
      </c>
      <c r="K25" s="274">
        <v>0.3511298996979425</v>
      </c>
      <c r="L25" s="274">
        <v>6.5249794565099925E-2</v>
      </c>
      <c r="M25" s="275">
        <v>10.587</v>
      </c>
      <c r="N25" s="276">
        <v>5.0976402003984317E-2</v>
      </c>
      <c r="O25" s="276">
        <v>1.6822212661314824</v>
      </c>
      <c r="P25" s="277">
        <v>19</v>
      </c>
      <c r="Q25" s="278">
        <v>52</v>
      </c>
      <c r="R25" s="278">
        <v>37</v>
      </c>
    </row>
    <row r="26" spans="1:18" ht="16.5" customHeight="1" x14ac:dyDescent="0.25">
      <c r="A26" s="266" t="s">
        <v>118</v>
      </c>
      <c r="B26" s="267" t="s">
        <v>237</v>
      </c>
      <c r="C26" s="268" t="s">
        <v>70</v>
      </c>
      <c r="D26" s="269">
        <v>0.73003931444517156</v>
      </c>
      <c r="E26" s="270">
        <v>3664</v>
      </c>
      <c r="F26" s="271" t="s">
        <v>122</v>
      </c>
      <c r="G26" s="279" t="s">
        <v>240</v>
      </c>
      <c r="H26" s="272">
        <v>12</v>
      </c>
      <c r="I26" s="273">
        <v>25806.331000000006</v>
      </c>
      <c r="J26" s="274">
        <v>3.65099811011525E-2</v>
      </c>
      <c r="K26" s="274">
        <v>0.39877796840613428</v>
      </c>
      <c r="L26" s="274">
        <v>0.19278215101557833</v>
      </c>
      <c r="M26" s="275">
        <v>13.099</v>
      </c>
      <c r="N26" s="276">
        <v>0.99587965449253502</v>
      </c>
      <c r="O26" s="276">
        <v>28.892135034616111</v>
      </c>
      <c r="P26" s="277">
        <v>476</v>
      </c>
      <c r="Q26" s="278">
        <v>257</v>
      </c>
      <c r="R26" s="278">
        <v>7456</v>
      </c>
    </row>
    <row r="27" spans="1:18" ht="16.5" x14ac:dyDescent="0.25">
      <c r="A27" s="266" t="s">
        <v>118</v>
      </c>
      <c r="B27" s="267" t="s">
        <v>241</v>
      </c>
      <c r="C27" s="268" t="s">
        <v>70</v>
      </c>
      <c r="D27" s="269">
        <v>0.70784224915327609</v>
      </c>
      <c r="E27" s="270">
        <v>1037</v>
      </c>
      <c r="F27" s="271" t="s">
        <v>121</v>
      </c>
      <c r="G27" s="279" t="s">
        <v>228</v>
      </c>
      <c r="H27" s="272">
        <v>7</v>
      </c>
      <c r="I27" s="273">
        <v>8836.7489999999998</v>
      </c>
      <c r="J27" s="274">
        <v>3.8986506561751684E-2</v>
      </c>
      <c r="K27" s="274">
        <v>0.38241644633033395</v>
      </c>
      <c r="L27" s="274">
        <v>0.17001516494684149</v>
      </c>
      <c r="M27" s="275">
        <v>9.9689999999999994</v>
      </c>
      <c r="N27" s="276">
        <v>1.3692818478831978</v>
      </c>
      <c r="O27" s="276">
        <v>14.948936537633919</v>
      </c>
      <c r="P27" s="277">
        <v>85</v>
      </c>
      <c r="Q27" s="278">
        <v>127</v>
      </c>
      <c r="R27" s="278">
        <v>1323</v>
      </c>
    </row>
    <row r="28" spans="1:18" ht="16.5" x14ac:dyDescent="0.25">
      <c r="A28" s="266" t="s">
        <v>118</v>
      </c>
      <c r="B28" s="267" t="s">
        <v>244</v>
      </c>
      <c r="C28" s="268" t="s">
        <v>70</v>
      </c>
      <c r="D28" s="269">
        <v>0.76800000000000002</v>
      </c>
      <c r="E28" s="270">
        <v>2085</v>
      </c>
      <c r="F28" s="271" t="s">
        <v>121</v>
      </c>
      <c r="G28" s="279" t="s">
        <v>228</v>
      </c>
      <c r="H28" s="272">
        <v>1</v>
      </c>
      <c r="I28" s="273">
        <v>1075.019</v>
      </c>
      <c r="J28" s="274">
        <v>5.1282436814947492E-2</v>
      </c>
      <c r="K28" s="274">
        <v>0.37077234689556038</v>
      </c>
      <c r="L28" s="274">
        <v>0.16836911719699837</v>
      </c>
      <c r="M28" s="275">
        <v>6.923</v>
      </c>
      <c r="N28" s="276">
        <v>0.37208644684419528</v>
      </c>
      <c r="O28" s="276">
        <v>15.534609155745153</v>
      </c>
      <c r="P28" s="277">
        <v>16</v>
      </c>
      <c r="Q28" s="278">
        <v>4</v>
      </c>
      <c r="R28" s="278">
        <v>167</v>
      </c>
    </row>
    <row r="29" spans="1:18" ht="16.5" x14ac:dyDescent="0.25">
      <c r="A29" s="266" t="s">
        <v>118</v>
      </c>
      <c r="B29" s="267" t="s">
        <v>247</v>
      </c>
      <c r="C29" s="268" t="s">
        <v>70</v>
      </c>
      <c r="D29" s="269">
        <v>0.75439999999999996</v>
      </c>
      <c r="E29" s="270">
        <v>4051</v>
      </c>
      <c r="F29" s="271" t="s">
        <v>122</v>
      </c>
      <c r="G29" s="279" t="s">
        <v>249</v>
      </c>
      <c r="H29" s="272">
        <v>1</v>
      </c>
      <c r="I29" s="273">
        <v>5267.1030000000001</v>
      </c>
      <c r="J29" s="274">
        <v>3.2129357128380748E-2</v>
      </c>
      <c r="K29" s="274">
        <v>0.41729473141600948</v>
      </c>
      <c r="L29" s="274">
        <v>0.19593313440044746</v>
      </c>
      <c r="M29" s="275">
        <v>14.66</v>
      </c>
      <c r="N29" s="276">
        <v>0.51261575860582187</v>
      </c>
      <c r="O29" s="276">
        <v>21.54884763028177</v>
      </c>
      <c r="P29" s="277">
        <v>183</v>
      </c>
      <c r="Q29" s="278">
        <v>27</v>
      </c>
      <c r="R29" s="278">
        <v>1135</v>
      </c>
    </row>
    <row r="30" spans="1:18" ht="16.5" x14ac:dyDescent="0.25">
      <c r="A30" s="266" t="s">
        <v>118</v>
      </c>
      <c r="B30" s="267" t="s">
        <v>250</v>
      </c>
      <c r="C30" s="268" t="s">
        <v>70</v>
      </c>
      <c r="D30" s="269">
        <v>0.73914588509861545</v>
      </c>
      <c r="E30" s="270">
        <v>3282</v>
      </c>
      <c r="F30" s="271" t="s">
        <v>119</v>
      </c>
      <c r="G30" s="279" t="s">
        <v>310</v>
      </c>
      <c r="H30" s="272">
        <v>5</v>
      </c>
      <c r="I30" s="273">
        <v>1880.7049999999999</v>
      </c>
      <c r="J30" s="274">
        <v>2.8619461672989576E-2</v>
      </c>
      <c r="K30" s="274">
        <v>0.41654152784524262</v>
      </c>
      <c r="L30" s="274">
        <v>0.19513958861171743</v>
      </c>
      <c r="M30" s="275">
        <v>11.965999999999999</v>
      </c>
      <c r="N30" s="276">
        <v>5.3171550030440717E-2</v>
      </c>
      <c r="O30" s="276">
        <v>0.69123015039572933</v>
      </c>
      <c r="P30" s="277">
        <v>21</v>
      </c>
      <c r="Q30" s="278">
        <v>999</v>
      </c>
      <c r="R30" s="278">
        <v>135</v>
      </c>
    </row>
    <row r="31" spans="1:18" ht="16.5" x14ac:dyDescent="0.25">
      <c r="A31" s="266" t="s">
        <v>118</v>
      </c>
      <c r="B31" s="267" t="s">
        <v>256</v>
      </c>
      <c r="C31" s="268" t="s">
        <v>67</v>
      </c>
      <c r="D31" s="269">
        <v>0.82301820803630055</v>
      </c>
      <c r="E31" s="270">
        <v>384</v>
      </c>
      <c r="F31" s="271" t="s">
        <v>119</v>
      </c>
      <c r="G31" s="279" t="s">
        <v>219</v>
      </c>
      <c r="H31" s="272">
        <v>2</v>
      </c>
      <c r="I31" s="273">
        <v>1655.0420000000001</v>
      </c>
      <c r="J31" s="274">
        <v>1.9755228503509328E-2</v>
      </c>
      <c r="K31" s="274">
        <v>0.42874152120932202</v>
      </c>
      <c r="L31" s="274">
        <v>0.15347042552394441</v>
      </c>
      <c r="M31" s="275">
        <v>16.062999999999999</v>
      </c>
      <c r="N31" s="276">
        <v>0</v>
      </c>
      <c r="O31" s="276">
        <v>26.766692325632821</v>
      </c>
      <c r="P31" s="277">
        <v>58</v>
      </c>
      <c r="Q31" s="278">
        <v>0</v>
      </c>
      <c r="R31" s="278">
        <v>443</v>
      </c>
    </row>
    <row r="32" spans="1:18" ht="16.5" x14ac:dyDescent="0.25">
      <c r="A32" s="266" t="s">
        <v>118</v>
      </c>
      <c r="B32" s="267" t="s">
        <v>258</v>
      </c>
      <c r="C32" s="268" t="s">
        <v>70</v>
      </c>
      <c r="D32" s="269">
        <v>0.75875000000000004</v>
      </c>
      <c r="E32" s="270">
        <v>7057</v>
      </c>
      <c r="F32" s="271" t="s">
        <v>122</v>
      </c>
      <c r="G32" s="279" t="s">
        <v>260</v>
      </c>
      <c r="H32" s="272">
        <v>1</v>
      </c>
      <c r="I32" s="273">
        <v>3070.3470000000002</v>
      </c>
      <c r="J32" s="274">
        <v>4.1667886070037276E-2</v>
      </c>
      <c r="K32" s="274">
        <v>0.37860822497725383</v>
      </c>
      <c r="L32" s="274">
        <v>0.18564676891569584</v>
      </c>
      <c r="M32" s="275">
        <v>9.516</v>
      </c>
      <c r="N32" s="276">
        <v>0.4234049115621133</v>
      </c>
      <c r="O32" s="276">
        <v>10.910818874869843</v>
      </c>
      <c r="P32" s="277">
        <v>68</v>
      </c>
      <c r="Q32" s="278">
        <v>13</v>
      </c>
      <c r="R32" s="278">
        <v>335</v>
      </c>
    </row>
    <row r="33" spans="1:18" ht="16.5" x14ac:dyDescent="0.25">
      <c r="A33" s="266" t="s">
        <v>118</v>
      </c>
      <c r="B33" s="267" t="s">
        <v>261</v>
      </c>
      <c r="C33" s="268" t="s">
        <v>70</v>
      </c>
      <c r="D33" s="269">
        <v>0.73599999999999999</v>
      </c>
      <c r="E33" s="270">
        <v>8869</v>
      </c>
      <c r="F33" s="271" t="s">
        <v>122</v>
      </c>
      <c r="G33" s="279" t="s">
        <v>292</v>
      </c>
      <c r="H33" s="272">
        <v>1</v>
      </c>
      <c r="I33" s="273">
        <v>1911.2180000000001</v>
      </c>
      <c r="J33" s="274">
        <v>3.6139893696942968E-2</v>
      </c>
      <c r="K33" s="274">
        <v>0.40596893257430849</v>
      </c>
      <c r="L33" s="274">
        <v>0.22917322879964502</v>
      </c>
      <c r="M33" s="275">
        <v>14.592000000000001</v>
      </c>
      <c r="N33" s="276">
        <v>0.575549204747967</v>
      </c>
      <c r="O33" s="276">
        <v>21.504611195583131</v>
      </c>
      <c r="P33" s="277">
        <v>73</v>
      </c>
      <c r="Q33" s="278">
        <v>11</v>
      </c>
      <c r="R33" s="278">
        <v>411</v>
      </c>
    </row>
    <row r="34" spans="1:18" ht="16.5" x14ac:dyDescent="0.25">
      <c r="A34" s="266" t="s">
        <v>118</v>
      </c>
      <c r="B34" s="267" t="s">
        <v>263</v>
      </c>
      <c r="C34" s="268" t="s">
        <v>70</v>
      </c>
      <c r="D34" s="269">
        <v>0.79518518518518511</v>
      </c>
      <c r="E34" s="270">
        <v>319</v>
      </c>
      <c r="F34" s="271" t="s">
        <v>120</v>
      </c>
      <c r="G34" s="279" t="s">
        <v>265</v>
      </c>
      <c r="H34" s="272">
        <v>1</v>
      </c>
      <c r="I34" s="273">
        <v>4385.5150000000003</v>
      </c>
      <c r="J34" s="274">
        <v>4.7318143134518639E-2</v>
      </c>
      <c r="K34" s="274">
        <v>0.36575375814787892</v>
      </c>
      <c r="L34" s="274">
        <v>0.12495681807039766</v>
      </c>
      <c r="M34" s="275">
        <v>6.5140000000000002</v>
      </c>
      <c r="N34" s="276">
        <v>0.50165145940670586</v>
      </c>
      <c r="O34" s="276">
        <v>9.5313777287274117</v>
      </c>
      <c r="P34" s="277">
        <v>24</v>
      </c>
      <c r="Q34" s="278">
        <v>22</v>
      </c>
      <c r="R34" s="278">
        <v>418</v>
      </c>
    </row>
    <row r="35" spans="1:18" ht="16.5" x14ac:dyDescent="0.25">
      <c r="A35" s="266" t="s">
        <v>118</v>
      </c>
      <c r="B35" s="267" t="s">
        <v>266</v>
      </c>
      <c r="C35" s="268" t="s">
        <v>70</v>
      </c>
      <c r="D35" s="269">
        <v>0.66159999999999997</v>
      </c>
      <c r="E35" s="270">
        <v>7629</v>
      </c>
      <c r="F35" s="271" t="s">
        <v>121</v>
      </c>
      <c r="G35" s="279" t="s">
        <v>268</v>
      </c>
      <c r="H35" s="272">
        <v>1</v>
      </c>
      <c r="I35" s="273">
        <v>1277.1880000000001</v>
      </c>
      <c r="J35" s="274">
        <v>2.5443630282765826E-2</v>
      </c>
      <c r="K35" s="274">
        <v>0.43090596898539063</v>
      </c>
      <c r="L35" s="274">
        <v>0.2004403423771598</v>
      </c>
      <c r="M35" s="275">
        <v>9.7119999999999997</v>
      </c>
      <c r="N35" s="276">
        <v>0</v>
      </c>
      <c r="O35" s="276">
        <v>0</v>
      </c>
      <c r="P35" s="277">
        <v>34</v>
      </c>
      <c r="Q35" s="278">
        <v>0</v>
      </c>
      <c r="R35" s="278">
        <v>0</v>
      </c>
    </row>
    <row r="36" spans="1:18" ht="16.5" x14ac:dyDescent="0.25">
      <c r="A36" s="266" t="s">
        <v>118</v>
      </c>
      <c r="B36" s="267" t="s">
        <v>269</v>
      </c>
      <c r="C36" s="268" t="s">
        <v>67</v>
      </c>
      <c r="D36" s="269">
        <v>0.83823457009412605</v>
      </c>
      <c r="E36" s="270">
        <v>8913</v>
      </c>
      <c r="F36" s="271" t="s">
        <v>119</v>
      </c>
      <c r="G36" s="279" t="s">
        <v>206</v>
      </c>
      <c r="H36" s="272">
        <v>2</v>
      </c>
      <c r="I36" s="273">
        <v>2222.67</v>
      </c>
      <c r="J36" s="274">
        <v>8.1745456509043791E-3</v>
      </c>
      <c r="K36" s="274">
        <v>0.36342006038888347</v>
      </c>
      <c r="L36" s="274">
        <v>0.1678161850387147</v>
      </c>
      <c r="M36" s="275">
        <v>14</v>
      </c>
      <c r="N36" s="276">
        <v>4.4990934326733165E-2</v>
      </c>
      <c r="O36" s="276">
        <v>4.4091115640198497</v>
      </c>
      <c r="P36" s="277">
        <v>25</v>
      </c>
      <c r="Q36" s="278">
        <v>1</v>
      </c>
      <c r="R36" s="278">
        <v>98</v>
      </c>
    </row>
    <row r="37" spans="1:18" ht="16.5" x14ac:dyDescent="0.25">
      <c r="A37" s="266" t="s">
        <v>118</v>
      </c>
      <c r="B37" s="267" t="s">
        <v>271</v>
      </c>
      <c r="C37" s="268" t="s">
        <v>70</v>
      </c>
      <c r="D37" s="269">
        <v>0.75133991879996187</v>
      </c>
      <c r="E37" s="270">
        <v>6551</v>
      </c>
      <c r="F37" s="271" t="s">
        <v>119</v>
      </c>
      <c r="G37" s="279" t="s">
        <v>219</v>
      </c>
      <c r="H37" s="272">
        <v>7</v>
      </c>
      <c r="I37" s="273">
        <v>1527.25</v>
      </c>
      <c r="J37" s="274">
        <v>1.106422906615174E-2</v>
      </c>
      <c r="K37" s="274">
        <v>0.4248801274831373</v>
      </c>
      <c r="L37" s="274">
        <v>0.18137174660337207</v>
      </c>
      <c r="M37" s="275">
        <v>13.349</v>
      </c>
      <c r="N37" s="276">
        <v>6.5477164838762481E-2</v>
      </c>
      <c r="O37" s="276">
        <v>10.148960550008185</v>
      </c>
      <c r="P37" s="277">
        <v>64</v>
      </c>
      <c r="Q37" s="278">
        <v>137</v>
      </c>
      <c r="R37" s="278">
        <v>188</v>
      </c>
    </row>
    <row r="38" spans="1:18" ht="16.5" x14ac:dyDescent="0.25">
      <c r="A38" s="266" t="s">
        <v>118</v>
      </c>
      <c r="B38" s="267" t="s">
        <v>273</v>
      </c>
      <c r="C38" s="268" t="s">
        <v>70</v>
      </c>
      <c r="D38" s="269">
        <v>0.77357180246855739</v>
      </c>
      <c r="E38" s="270">
        <v>7053</v>
      </c>
      <c r="F38" s="271" t="s">
        <v>122</v>
      </c>
      <c r="G38" s="279" t="s">
        <v>275</v>
      </c>
      <c r="H38" s="272">
        <v>2</v>
      </c>
      <c r="I38" s="273">
        <v>4098.9120000000003</v>
      </c>
      <c r="J38" s="274">
        <v>2.9683949611574709E-2</v>
      </c>
      <c r="K38" s="274">
        <v>0.39909997908684514</v>
      </c>
      <c r="L38" s="274">
        <v>0.18077968007119938</v>
      </c>
      <c r="M38" s="275">
        <v>13.488</v>
      </c>
      <c r="N38" s="276">
        <v>0.73190153874979502</v>
      </c>
      <c r="O38" s="276">
        <v>15.467519185579002</v>
      </c>
      <c r="P38" s="277">
        <v>104</v>
      </c>
      <c r="Q38" s="278">
        <v>30</v>
      </c>
      <c r="R38" s="278">
        <v>634</v>
      </c>
    </row>
    <row r="39" spans="1:18" ht="16.5" x14ac:dyDescent="0.25">
      <c r="A39" s="266" t="s">
        <v>118</v>
      </c>
      <c r="B39" s="267" t="s">
        <v>399</v>
      </c>
      <c r="C39" s="268" t="s">
        <v>70</v>
      </c>
      <c r="D39" s="269">
        <v>0.75080000000000002</v>
      </c>
      <c r="E39" s="270">
        <v>1222</v>
      </c>
      <c r="F39" s="271" t="s">
        <v>121</v>
      </c>
      <c r="G39" s="279" t="s">
        <v>287</v>
      </c>
      <c r="H39" s="272">
        <v>1</v>
      </c>
      <c r="I39" s="273">
        <v>808.60799999999995</v>
      </c>
      <c r="J39" s="274">
        <v>2.8096176957138785E-2</v>
      </c>
      <c r="K39" s="274">
        <v>0.38507480263439775</v>
      </c>
      <c r="L39" s="274">
        <v>0.16819027266611264</v>
      </c>
      <c r="M39" s="275">
        <v>14.57</v>
      </c>
      <c r="N39" s="276">
        <v>0.74201590882108515</v>
      </c>
      <c r="O39" s="276">
        <v>30.793660216075036</v>
      </c>
      <c r="P39" s="277">
        <v>1</v>
      </c>
      <c r="Q39" s="278">
        <v>6</v>
      </c>
      <c r="R39" s="278">
        <v>249</v>
      </c>
    </row>
    <row r="40" spans="1:18" ht="16.5" x14ac:dyDescent="0.25">
      <c r="A40" s="266" t="s">
        <v>118</v>
      </c>
      <c r="B40" s="267" t="s">
        <v>403</v>
      </c>
      <c r="C40" s="268" t="s">
        <v>70</v>
      </c>
      <c r="D40" s="269">
        <v>0.67670982229176369</v>
      </c>
      <c r="E40" s="270">
        <v>7544</v>
      </c>
      <c r="F40" s="271" t="s">
        <v>120</v>
      </c>
      <c r="G40" s="279" t="s">
        <v>317</v>
      </c>
      <c r="H40" s="272">
        <v>2</v>
      </c>
      <c r="I40" s="273">
        <v>4558.1080000000002</v>
      </c>
      <c r="J40" s="274">
        <v>4.2165534372868498E-2</v>
      </c>
      <c r="K40" s="274">
        <v>0.40612140802929808</v>
      </c>
      <c r="L40" s="274">
        <v>0.18406759997788555</v>
      </c>
      <c r="M40" s="275">
        <v>9.6579999999999995</v>
      </c>
      <c r="N40" s="276">
        <v>0.65816781875286845</v>
      </c>
      <c r="O40" s="276">
        <v>9.4776165900413059</v>
      </c>
      <c r="P40" s="277">
        <v>72</v>
      </c>
      <c r="Q40" s="278">
        <v>30</v>
      </c>
      <c r="R40" s="278">
        <v>432</v>
      </c>
    </row>
    <row r="41" spans="1:18" ht="16.5" x14ac:dyDescent="0.25">
      <c r="A41" s="266" t="s">
        <v>118</v>
      </c>
      <c r="B41" s="267" t="s">
        <v>285</v>
      </c>
      <c r="C41" s="268" t="s">
        <v>70</v>
      </c>
      <c r="D41" s="269">
        <v>0.76039999999999996</v>
      </c>
      <c r="E41" s="270">
        <v>5899</v>
      </c>
      <c r="F41" s="271" t="s">
        <v>121</v>
      </c>
      <c r="G41" s="279" t="s">
        <v>287</v>
      </c>
      <c r="H41" s="272">
        <v>1</v>
      </c>
      <c r="I41" s="273">
        <v>944.21100000000001</v>
      </c>
      <c r="J41" s="274">
        <v>2.861120495320155E-2</v>
      </c>
      <c r="K41" s="274">
        <v>0.400936417817642</v>
      </c>
      <c r="L41" s="274">
        <v>0.17792633214398051</v>
      </c>
      <c r="M41" s="275">
        <v>14.625999999999999</v>
      </c>
      <c r="N41" s="276">
        <v>0.74135971726658556</v>
      </c>
      <c r="O41" s="276">
        <v>34.737998180491438</v>
      </c>
      <c r="P41" s="277">
        <v>8</v>
      </c>
      <c r="Q41" s="278">
        <v>7</v>
      </c>
      <c r="R41" s="278">
        <v>328</v>
      </c>
    </row>
    <row r="42" spans="1:18" ht="16.5" x14ac:dyDescent="0.25">
      <c r="A42" s="266" t="s">
        <v>118</v>
      </c>
      <c r="B42" s="267" t="s">
        <v>288</v>
      </c>
      <c r="C42" s="268" t="s">
        <v>70</v>
      </c>
      <c r="D42" s="269">
        <v>0.76141545951647316</v>
      </c>
      <c r="E42" s="270">
        <v>5826</v>
      </c>
      <c r="F42" s="271" t="s">
        <v>119</v>
      </c>
      <c r="G42" s="279" t="s">
        <v>246</v>
      </c>
      <c r="H42" s="272">
        <v>4</v>
      </c>
      <c r="I42" s="273">
        <v>2139.9390000000003</v>
      </c>
      <c r="J42" s="274">
        <v>3.3868162812694128E-2</v>
      </c>
      <c r="K42" s="274">
        <v>0.39320528096157231</v>
      </c>
      <c r="L42" s="274">
        <v>0.21164876222202733</v>
      </c>
      <c r="M42" s="275">
        <v>10.154999999999999</v>
      </c>
      <c r="N42" s="276">
        <v>4.6730303994646567E-2</v>
      </c>
      <c r="O42" s="276">
        <v>5.5141758713682956</v>
      </c>
      <c r="P42" s="277">
        <v>84</v>
      </c>
      <c r="Q42" s="278">
        <v>1</v>
      </c>
      <c r="R42" s="278">
        <v>123</v>
      </c>
    </row>
    <row r="43" spans="1:18" ht="16.5" x14ac:dyDescent="0.25">
      <c r="A43" s="266" t="s">
        <v>118</v>
      </c>
      <c r="B43" s="267" t="s">
        <v>290</v>
      </c>
      <c r="C43" s="268" t="s">
        <v>70</v>
      </c>
      <c r="D43" s="269">
        <v>0.73639999999999994</v>
      </c>
      <c r="E43" s="270">
        <v>7060</v>
      </c>
      <c r="F43" s="271" t="s">
        <v>122</v>
      </c>
      <c r="G43" s="279" t="s">
        <v>292</v>
      </c>
      <c r="H43" s="272">
        <v>1</v>
      </c>
      <c r="I43" s="273">
        <v>3438.1950000000002</v>
      </c>
      <c r="J43" s="274">
        <v>3.4001424044420026E-2</v>
      </c>
      <c r="K43" s="274">
        <v>0.42023025685866539</v>
      </c>
      <c r="L43" s="274">
        <v>0.24547764161136876</v>
      </c>
      <c r="M43" s="275">
        <v>14.961</v>
      </c>
      <c r="N43" s="276">
        <v>1.1343161164506375</v>
      </c>
      <c r="O43" s="276">
        <v>32.982422462949309</v>
      </c>
      <c r="P43" s="277">
        <v>124</v>
      </c>
      <c r="Q43" s="278">
        <v>39</v>
      </c>
      <c r="R43" s="278">
        <v>1134</v>
      </c>
    </row>
    <row r="44" spans="1:18" ht="16.5" x14ac:dyDescent="0.25">
      <c r="A44" s="266" t="s">
        <v>118</v>
      </c>
      <c r="B44" s="267" t="s">
        <v>293</v>
      </c>
      <c r="C44" s="268" t="s">
        <v>67</v>
      </c>
      <c r="D44" s="269">
        <v>0.80275458360719643</v>
      </c>
      <c r="E44" s="270">
        <v>6282</v>
      </c>
      <c r="F44" s="271" t="s">
        <v>119</v>
      </c>
      <c r="G44" s="279" t="s">
        <v>310</v>
      </c>
      <c r="H44" s="272">
        <v>5</v>
      </c>
      <c r="I44" s="273">
        <v>1814.1089999999997</v>
      </c>
      <c r="J44" s="274">
        <v>5.1293068982692501E-2</v>
      </c>
      <c r="K44" s="274">
        <v>0.42491253646479227</v>
      </c>
      <c r="L44" s="274">
        <v>0.12954017647230678</v>
      </c>
      <c r="M44" s="275">
        <v>14.201000000000001</v>
      </c>
      <c r="N44" s="276">
        <v>0.16537043804975338</v>
      </c>
      <c r="O44" s="276">
        <v>2.2049391739967117</v>
      </c>
      <c r="P44" s="277">
        <v>41</v>
      </c>
      <c r="Q44" s="278">
        <v>1185</v>
      </c>
      <c r="R44" s="278">
        <v>278</v>
      </c>
    </row>
    <row r="45" spans="1:18" ht="16.5" x14ac:dyDescent="0.25">
      <c r="A45" s="266" t="s">
        <v>118</v>
      </c>
      <c r="B45" s="267" t="s">
        <v>295</v>
      </c>
      <c r="C45" s="268" t="s">
        <v>70</v>
      </c>
      <c r="D45" s="269">
        <v>0.77314405317740453</v>
      </c>
      <c r="E45" s="270">
        <v>1078</v>
      </c>
      <c r="F45" s="271" t="s">
        <v>119</v>
      </c>
      <c r="G45" s="279" t="s">
        <v>201</v>
      </c>
      <c r="H45" s="272">
        <v>4</v>
      </c>
      <c r="I45" s="273">
        <v>2068.2190000000001</v>
      </c>
      <c r="J45" s="274">
        <v>1.2887782195925792E-2</v>
      </c>
      <c r="K45" s="274">
        <v>0.45130925983721071</v>
      </c>
      <c r="L45" s="274">
        <v>0.19340311640111613</v>
      </c>
      <c r="M45" s="275">
        <v>10.131</v>
      </c>
      <c r="N45" s="276">
        <v>0</v>
      </c>
      <c r="O45" s="276">
        <v>6.2372505039359947</v>
      </c>
      <c r="P45" s="277">
        <v>118</v>
      </c>
      <c r="Q45" s="278">
        <v>0</v>
      </c>
      <c r="R45" s="278">
        <v>129</v>
      </c>
    </row>
    <row r="46" spans="1:18" ht="16.5" x14ac:dyDescent="0.25">
      <c r="A46" s="266" t="s">
        <v>118</v>
      </c>
      <c r="B46" s="267" t="s">
        <v>301</v>
      </c>
      <c r="C46" s="268" t="s">
        <v>67</v>
      </c>
      <c r="D46" s="269">
        <v>0.83670987323560375</v>
      </c>
      <c r="E46" s="270">
        <v>7199</v>
      </c>
      <c r="F46" s="271" t="s">
        <v>119</v>
      </c>
      <c r="G46" s="279" t="s">
        <v>310</v>
      </c>
      <c r="H46" s="272">
        <v>9</v>
      </c>
      <c r="I46" s="273">
        <v>1517.0819999999999</v>
      </c>
      <c r="J46" s="274">
        <v>2.9781087702494439E-2</v>
      </c>
      <c r="K46" s="274">
        <v>0.32923898077637204</v>
      </c>
      <c r="L46" s="274">
        <v>8.2395018858571908E-2</v>
      </c>
      <c r="M46" s="275">
        <v>7.516</v>
      </c>
      <c r="N46" s="276">
        <v>0.1977480452605726</v>
      </c>
      <c r="O46" s="276">
        <v>3.2958007543428769</v>
      </c>
      <c r="P46" s="277">
        <v>9</v>
      </c>
      <c r="Q46" s="278">
        <v>141</v>
      </c>
      <c r="R46" s="278">
        <v>73</v>
      </c>
    </row>
  </sheetData>
  <phoneticPr fontId="2" type="noConversion"/>
  <conditionalFormatting sqref="C14:D46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FDA-BEA8-48F5-96BD-140A5A1FC252}">
  <sheetPr>
    <tabColor rgb="FFFF0000"/>
  </sheetPr>
  <dimension ref="A1:M32"/>
  <sheetViews>
    <sheetView showGridLines="0" workbookViewId="0"/>
  </sheetViews>
  <sheetFormatPr defaultRowHeight="13.5" x14ac:dyDescent="0.25"/>
  <cols>
    <col min="1" max="11" width="9.140625" style="285"/>
    <col min="12" max="12" width="0" style="285" hidden="1" customWidth="1"/>
    <col min="13" max="16384" width="9.140625" style="285"/>
  </cols>
  <sheetData>
    <row r="1" spans="1:13" x14ac:dyDescent="0.25">
      <c r="A1" s="280"/>
      <c r="B1" s="281"/>
      <c r="C1" s="282"/>
      <c r="D1" s="283"/>
      <c r="E1" s="283"/>
      <c r="F1" s="284"/>
      <c r="G1" s="283"/>
      <c r="H1" s="283"/>
      <c r="I1" s="283"/>
      <c r="J1" s="283"/>
      <c r="K1" s="283"/>
      <c r="L1" s="283"/>
      <c r="M1" s="283"/>
    </row>
    <row r="2" spans="1:13" ht="41.25" x14ac:dyDescent="0.25">
      <c r="A2" s="294" t="s">
        <v>324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</row>
    <row r="4" spans="1:13" ht="17.25" x14ac:dyDescent="0.25">
      <c r="A4" s="286" t="s">
        <v>325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</row>
    <row r="5" spans="1:13" ht="26.25" x14ac:dyDescent="0.25">
      <c r="A5" s="288" t="s">
        <v>326</v>
      </c>
    </row>
    <row r="6" spans="1:13" ht="26.25" x14ac:dyDescent="0.25">
      <c r="A6" s="288" t="s">
        <v>327</v>
      </c>
    </row>
    <row r="7" spans="1:13" ht="26.25" x14ac:dyDescent="0.25">
      <c r="A7" s="288"/>
    </row>
    <row r="8" spans="1:13" ht="17.25" x14ac:dyDescent="0.25">
      <c r="A8" s="289" t="s">
        <v>328</v>
      </c>
    </row>
    <row r="9" spans="1:13" ht="40.5" x14ac:dyDescent="0.25">
      <c r="A9" s="260" t="s">
        <v>0</v>
      </c>
      <c r="B9" s="261" t="s">
        <v>74</v>
      </c>
      <c r="C9" s="262" t="s">
        <v>65</v>
      </c>
      <c r="D9" s="262" t="s">
        <v>159</v>
      </c>
      <c r="E9" s="263" t="s">
        <v>145</v>
      </c>
      <c r="F9" s="261" t="s">
        <v>150</v>
      </c>
      <c r="G9" s="263" t="s">
        <v>148</v>
      </c>
      <c r="H9" s="263" t="s">
        <v>152</v>
      </c>
      <c r="I9" s="264" t="s">
        <v>154</v>
      </c>
      <c r="J9" s="263" t="s">
        <v>11</v>
      </c>
      <c r="K9" s="263" t="s">
        <v>12</v>
      </c>
      <c r="L9" s="263" t="s">
        <v>13</v>
      </c>
      <c r="M9" s="263" t="s">
        <v>179</v>
      </c>
    </row>
    <row r="10" spans="1:13" ht="16.5" x14ac:dyDescent="0.25">
      <c r="A10" s="266" t="s">
        <v>118</v>
      </c>
      <c r="B10" s="267" t="s">
        <v>196</v>
      </c>
      <c r="C10" s="268" t="s">
        <v>67</v>
      </c>
      <c r="D10" s="269">
        <v>0.81920000000000004</v>
      </c>
      <c r="E10" s="270">
        <v>4</v>
      </c>
      <c r="F10" s="271" t="s">
        <v>122</v>
      </c>
      <c r="G10" s="279" t="s">
        <v>198</v>
      </c>
      <c r="H10" s="272">
        <v>1</v>
      </c>
      <c r="I10" s="273">
        <v>5480.165</v>
      </c>
      <c r="J10" s="274">
        <v>2.7545132497784904E-2</v>
      </c>
      <c r="K10" s="274">
        <v>0.37856887943344003</v>
      </c>
      <c r="L10" s="274">
        <v>0.20510331349512287</v>
      </c>
      <c r="M10" s="290">
        <v>103</v>
      </c>
    </row>
    <row r="11" spans="1:13" ht="16.5" x14ac:dyDescent="0.25">
      <c r="A11" s="266" t="s">
        <v>118</v>
      </c>
      <c r="B11" s="267" t="s">
        <v>199</v>
      </c>
      <c r="C11" s="268" t="s">
        <v>67</v>
      </c>
      <c r="D11" s="269">
        <v>0.8354084192519009</v>
      </c>
      <c r="E11" s="270">
        <v>5804</v>
      </c>
      <c r="F11" s="271" t="s">
        <v>119</v>
      </c>
      <c r="G11" s="279" t="s">
        <v>347</v>
      </c>
      <c r="H11" s="272">
        <v>2</v>
      </c>
      <c r="I11" s="273">
        <v>1666.8130000000001</v>
      </c>
      <c r="J11" s="274">
        <v>2.8124134606536125E-2</v>
      </c>
      <c r="K11" s="274">
        <v>0.3896420664210577</v>
      </c>
      <c r="L11" s="274">
        <v>9.7191466589233458E-2</v>
      </c>
      <c r="M11" s="290">
        <v>38</v>
      </c>
    </row>
    <row r="12" spans="1:13" ht="16.5" x14ac:dyDescent="0.25">
      <c r="A12" s="266" t="s">
        <v>118</v>
      </c>
      <c r="B12" s="267" t="s">
        <v>210</v>
      </c>
      <c r="C12" s="268" t="s">
        <v>67</v>
      </c>
      <c r="D12" s="269">
        <v>0.82251619672812082</v>
      </c>
      <c r="E12" s="270">
        <v>547</v>
      </c>
      <c r="F12" s="271" t="s">
        <v>119</v>
      </c>
      <c r="G12" s="279" t="s">
        <v>212</v>
      </c>
      <c r="H12" s="272">
        <v>2</v>
      </c>
      <c r="I12" s="273">
        <v>2041.579</v>
      </c>
      <c r="J12" s="274">
        <v>1.836755064144989E-2</v>
      </c>
      <c r="K12" s="274">
        <v>0.36186524064001563</v>
      </c>
      <c r="L12" s="274">
        <v>0.18906934289586638</v>
      </c>
      <c r="M12" s="290">
        <v>31</v>
      </c>
    </row>
    <row r="13" spans="1:13" ht="16.5" x14ac:dyDescent="0.25">
      <c r="A13" s="266" t="s">
        <v>118</v>
      </c>
      <c r="B13" s="267" t="s">
        <v>213</v>
      </c>
      <c r="C13" s="268" t="s">
        <v>70</v>
      </c>
      <c r="D13" s="269">
        <v>0.78760000000000008</v>
      </c>
      <c r="E13" s="270">
        <v>3153</v>
      </c>
      <c r="F13" s="271" t="s">
        <v>122</v>
      </c>
      <c r="G13" s="279" t="s">
        <v>215</v>
      </c>
      <c r="H13" s="272">
        <v>1</v>
      </c>
      <c r="I13" s="273">
        <v>5313.2349999999997</v>
      </c>
      <c r="J13" s="274">
        <v>3.507267511894567E-2</v>
      </c>
      <c r="K13" s="274">
        <v>0.41467229110038134</v>
      </c>
      <c r="L13" s="274">
        <v>0.23563798702673608</v>
      </c>
      <c r="M13" s="290">
        <v>211</v>
      </c>
    </row>
    <row r="14" spans="1:13" ht="16.5" x14ac:dyDescent="0.25">
      <c r="A14" s="266" t="s">
        <v>118</v>
      </c>
      <c r="B14" s="267" t="s">
        <v>220</v>
      </c>
      <c r="C14" s="268" t="s">
        <v>70</v>
      </c>
      <c r="D14" s="269">
        <v>0.72187949159961207</v>
      </c>
      <c r="E14" s="270">
        <v>9878</v>
      </c>
      <c r="F14" s="271" t="s">
        <v>119</v>
      </c>
      <c r="G14" s="279" t="s">
        <v>222</v>
      </c>
      <c r="H14" s="272">
        <v>2</v>
      </c>
      <c r="I14" s="273">
        <v>2189.674</v>
      </c>
      <c r="J14" s="274">
        <v>2.4648065595916344E-2</v>
      </c>
      <c r="K14" s="274">
        <v>0.35799671212100515</v>
      </c>
      <c r="L14" s="274">
        <v>8.3117395557512214E-2</v>
      </c>
      <c r="M14" s="290">
        <v>49</v>
      </c>
    </row>
    <row r="15" spans="1:13" ht="16.5" x14ac:dyDescent="0.25">
      <c r="A15" s="266" t="s">
        <v>118</v>
      </c>
      <c r="B15" s="267" t="s">
        <v>224</v>
      </c>
      <c r="C15" s="268" t="s">
        <v>70</v>
      </c>
      <c r="D15" s="269">
        <v>0.79620263994655871</v>
      </c>
      <c r="E15" s="270">
        <v>6250</v>
      </c>
      <c r="F15" s="271" t="s">
        <v>119</v>
      </c>
      <c r="G15" s="279" t="s">
        <v>219</v>
      </c>
      <c r="H15" s="272">
        <v>2</v>
      </c>
      <c r="I15" s="273">
        <v>1741.643</v>
      </c>
      <c r="J15" s="274">
        <v>2.6939498770717839E-2</v>
      </c>
      <c r="K15" s="274">
        <v>0.41174509574675994</v>
      </c>
      <c r="L15" s="274">
        <v>0.14985849568482174</v>
      </c>
      <c r="M15" s="290">
        <v>83</v>
      </c>
    </row>
    <row r="16" spans="1:13" ht="16.5" x14ac:dyDescent="0.25">
      <c r="A16" s="266" t="s">
        <v>118</v>
      </c>
      <c r="B16" s="267" t="s">
        <v>229</v>
      </c>
      <c r="C16" s="268" t="s">
        <v>70</v>
      </c>
      <c r="D16" s="269">
        <v>0.79920000000000002</v>
      </c>
      <c r="E16" s="270">
        <v>391</v>
      </c>
      <c r="F16" s="271" t="s">
        <v>122</v>
      </c>
      <c r="G16" s="279" t="s">
        <v>231</v>
      </c>
      <c r="H16" s="272">
        <v>1</v>
      </c>
      <c r="I16" s="273">
        <v>5713.4260000000004</v>
      </c>
      <c r="J16" s="274">
        <v>3.9067889588083438E-2</v>
      </c>
      <c r="K16" s="274">
        <v>0.40547685524236537</v>
      </c>
      <c r="L16" s="274">
        <v>0.196204518969879</v>
      </c>
      <c r="M16" s="290">
        <v>178</v>
      </c>
    </row>
    <row r="17" spans="1:13" ht="16.5" x14ac:dyDescent="0.25">
      <c r="A17" s="266" t="s">
        <v>118</v>
      </c>
      <c r="B17" s="267" t="s">
        <v>370</v>
      </c>
      <c r="C17" s="268" t="s">
        <v>70</v>
      </c>
      <c r="D17" s="269">
        <v>0.72791666666666677</v>
      </c>
      <c r="E17" s="270">
        <v>5382</v>
      </c>
      <c r="F17" s="271" t="s">
        <v>119</v>
      </c>
      <c r="G17" s="279" t="s">
        <v>349</v>
      </c>
      <c r="H17" s="272">
        <v>1</v>
      </c>
      <c r="I17" s="273">
        <v>1207.7819999999999</v>
      </c>
      <c r="J17" s="274">
        <v>3.1697205834177518E-2</v>
      </c>
      <c r="K17" s="274">
        <v>0.39973574264221323</v>
      </c>
      <c r="L17" s="274">
        <v>0.16890465332319907</v>
      </c>
      <c r="M17" s="290">
        <v>32</v>
      </c>
    </row>
    <row r="18" spans="1:13" ht="16.5" x14ac:dyDescent="0.25">
      <c r="A18" s="266" t="s">
        <v>118</v>
      </c>
      <c r="B18" s="267" t="s">
        <v>232</v>
      </c>
      <c r="C18" s="268" t="s">
        <v>70</v>
      </c>
      <c r="D18" s="269">
        <v>0.79080000000000006</v>
      </c>
      <c r="E18" s="270">
        <v>2802</v>
      </c>
      <c r="F18" s="271" t="s">
        <v>122</v>
      </c>
      <c r="G18" s="279" t="s">
        <v>234</v>
      </c>
      <c r="H18" s="272">
        <v>1</v>
      </c>
      <c r="I18" s="273">
        <v>5058.5469999999996</v>
      </c>
      <c r="J18" s="274">
        <v>3.0437117473147111E-2</v>
      </c>
      <c r="K18" s="274">
        <v>0.40837758751002556</v>
      </c>
      <c r="L18" s="274">
        <v>0.20816254153613678</v>
      </c>
      <c r="M18" s="290">
        <v>136</v>
      </c>
    </row>
    <row r="19" spans="1:13" ht="16.5" x14ac:dyDescent="0.25">
      <c r="A19" s="266" t="s">
        <v>118</v>
      </c>
      <c r="B19" s="267" t="s">
        <v>237</v>
      </c>
      <c r="C19" s="268" t="s">
        <v>70</v>
      </c>
      <c r="D19" s="269">
        <v>0.73003931444517156</v>
      </c>
      <c r="E19" s="270">
        <v>3664</v>
      </c>
      <c r="F19" s="271" t="s">
        <v>122</v>
      </c>
      <c r="G19" s="279" t="s">
        <v>240</v>
      </c>
      <c r="H19" s="272">
        <v>12</v>
      </c>
      <c r="I19" s="273">
        <v>25806.331000000006</v>
      </c>
      <c r="J19" s="274">
        <v>3.65099811011525E-2</v>
      </c>
      <c r="K19" s="274">
        <v>0.39877796840613428</v>
      </c>
      <c r="L19" s="274">
        <v>0.19278215101557833</v>
      </c>
      <c r="M19" s="290">
        <v>476</v>
      </c>
    </row>
    <row r="20" spans="1:13" ht="16.5" x14ac:dyDescent="0.25">
      <c r="A20" s="266" t="s">
        <v>118</v>
      </c>
      <c r="B20" s="267" t="s">
        <v>241</v>
      </c>
      <c r="C20" s="268" t="s">
        <v>70</v>
      </c>
      <c r="D20" s="269">
        <v>0.70784224915327609</v>
      </c>
      <c r="E20" s="270">
        <v>1037</v>
      </c>
      <c r="F20" s="271" t="s">
        <v>121</v>
      </c>
      <c r="G20" s="279" t="s">
        <v>228</v>
      </c>
      <c r="H20" s="272">
        <v>7</v>
      </c>
      <c r="I20" s="273">
        <v>8836.7489999999998</v>
      </c>
      <c r="J20" s="274">
        <v>3.8986506561751684E-2</v>
      </c>
      <c r="K20" s="274">
        <v>0.38241644633033395</v>
      </c>
      <c r="L20" s="274">
        <v>0.17001516494684149</v>
      </c>
      <c r="M20" s="290">
        <v>85</v>
      </c>
    </row>
    <row r="21" spans="1:13" ht="16.5" x14ac:dyDescent="0.25">
      <c r="A21" s="266" t="s">
        <v>118</v>
      </c>
      <c r="B21" s="267" t="s">
        <v>247</v>
      </c>
      <c r="C21" s="268" t="s">
        <v>70</v>
      </c>
      <c r="D21" s="269">
        <v>0.75439999999999996</v>
      </c>
      <c r="E21" s="270">
        <v>4051</v>
      </c>
      <c r="F21" s="271" t="s">
        <v>122</v>
      </c>
      <c r="G21" s="279" t="s">
        <v>249</v>
      </c>
      <c r="H21" s="272">
        <v>1</v>
      </c>
      <c r="I21" s="273">
        <v>5267.1030000000001</v>
      </c>
      <c r="J21" s="274">
        <v>3.2129357128380748E-2</v>
      </c>
      <c r="K21" s="274">
        <v>0.41729473141600948</v>
      </c>
      <c r="L21" s="274">
        <v>0.19593313440044746</v>
      </c>
      <c r="M21" s="290">
        <v>183</v>
      </c>
    </row>
    <row r="22" spans="1:13" ht="16.5" x14ac:dyDescent="0.25">
      <c r="A22" s="266" t="s">
        <v>118</v>
      </c>
      <c r="B22" s="267" t="s">
        <v>256</v>
      </c>
      <c r="C22" s="268" t="s">
        <v>67</v>
      </c>
      <c r="D22" s="269">
        <v>0.82301820803630055</v>
      </c>
      <c r="E22" s="270">
        <v>384</v>
      </c>
      <c r="F22" s="271" t="s">
        <v>119</v>
      </c>
      <c r="G22" s="279" t="s">
        <v>219</v>
      </c>
      <c r="H22" s="272">
        <v>2</v>
      </c>
      <c r="I22" s="273">
        <v>1655.0420000000001</v>
      </c>
      <c r="J22" s="274">
        <v>1.9755228503509328E-2</v>
      </c>
      <c r="K22" s="274">
        <v>0.42874152120932202</v>
      </c>
      <c r="L22" s="274">
        <v>0.15347042552394441</v>
      </c>
      <c r="M22" s="290">
        <v>58</v>
      </c>
    </row>
    <row r="23" spans="1:13" ht="16.5" x14ac:dyDescent="0.25">
      <c r="A23" s="266" t="s">
        <v>118</v>
      </c>
      <c r="B23" s="267" t="s">
        <v>258</v>
      </c>
      <c r="C23" s="268" t="s">
        <v>70</v>
      </c>
      <c r="D23" s="269">
        <v>0.75875000000000004</v>
      </c>
      <c r="E23" s="270">
        <v>7057</v>
      </c>
      <c r="F23" s="271" t="s">
        <v>122</v>
      </c>
      <c r="G23" s="279" t="s">
        <v>260</v>
      </c>
      <c r="H23" s="272">
        <v>1</v>
      </c>
      <c r="I23" s="273">
        <v>3070.3470000000002</v>
      </c>
      <c r="J23" s="274">
        <v>4.1667886070037276E-2</v>
      </c>
      <c r="K23" s="274">
        <v>0.37860822497725383</v>
      </c>
      <c r="L23" s="274">
        <v>0.18564676891569584</v>
      </c>
      <c r="M23" s="290">
        <v>68</v>
      </c>
    </row>
    <row r="24" spans="1:13" ht="16.5" x14ac:dyDescent="0.25">
      <c r="A24" s="266" t="s">
        <v>118</v>
      </c>
      <c r="B24" s="267" t="s">
        <v>261</v>
      </c>
      <c r="C24" s="268" t="s">
        <v>70</v>
      </c>
      <c r="D24" s="269">
        <v>0.73599999999999999</v>
      </c>
      <c r="E24" s="270">
        <v>8869</v>
      </c>
      <c r="F24" s="271" t="s">
        <v>122</v>
      </c>
      <c r="G24" s="279" t="s">
        <v>292</v>
      </c>
      <c r="H24" s="272">
        <v>1</v>
      </c>
      <c r="I24" s="273">
        <v>1911.2180000000001</v>
      </c>
      <c r="J24" s="274">
        <v>3.6139893696942968E-2</v>
      </c>
      <c r="K24" s="274">
        <v>0.40596893257430849</v>
      </c>
      <c r="L24" s="274">
        <v>0.22917322879964502</v>
      </c>
      <c r="M24" s="290">
        <v>73</v>
      </c>
    </row>
    <row r="25" spans="1:13" ht="16.5" x14ac:dyDescent="0.25">
      <c r="A25" s="266" t="s">
        <v>118</v>
      </c>
      <c r="B25" s="267" t="s">
        <v>266</v>
      </c>
      <c r="C25" s="268" t="s">
        <v>70</v>
      </c>
      <c r="D25" s="269">
        <v>0.66159999999999997</v>
      </c>
      <c r="E25" s="270">
        <v>7629</v>
      </c>
      <c r="F25" s="271" t="s">
        <v>121</v>
      </c>
      <c r="G25" s="279" t="s">
        <v>268</v>
      </c>
      <c r="H25" s="272">
        <v>1</v>
      </c>
      <c r="I25" s="273">
        <v>1277.1880000000001</v>
      </c>
      <c r="J25" s="274">
        <v>2.5443630282765826E-2</v>
      </c>
      <c r="K25" s="274">
        <v>0.43090596898539063</v>
      </c>
      <c r="L25" s="274">
        <v>0.2004403423771598</v>
      </c>
      <c r="M25" s="290">
        <v>34</v>
      </c>
    </row>
    <row r="26" spans="1:13" ht="16.5" x14ac:dyDescent="0.25">
      <c r="A26" s="266" t="s">
        <v>118</v>
      </c>
      <c r="B26" s="267" t="s">
        <v>271</v>
      </c>
      <c r="C26" s="268" t="s">
        <v>70</v>
      </c>
      <c r="D26" s="269">
        <v>0.75133991879996187</v>
      </c>
      <c r="E26" s="270">
        <v>6551</v>
      </c>
      <c r="F26" s="271" t="s">
        <v>119</v>
      </c>
      <c r="G26" s="279" t="s">
        <v>219</v>
      </c>
      <c r="H26" s="272">
        <v>7</v>
      </c>
      <c r="I26" s="273">
        <v>1527.25</v>
      </c>
      <c r="J26" s="274">
        <v>1.106422906615174E-2</v>
      </c>
      <c r="K26" s="274">
        <v>0.4248801274831373</v>
      </c>
      <c r="L26" s="274">
        <v>0.18137174660337207</v>
      </c>
      <c r="M26" s="290">
        <v>64</v>
      </c>
    </row>
    <row r="27" spans="1:13" ht="16.5" x14ac:dyDescent="0.25">
      <c r="A27" s="266" t="s">
        <v>118</v>
      </c>
      <c r="B27" s="267" t="s">
        <v>273</v>
      </c>
      <c r="C27" s="268" t="s">
        <v>70</v>
      </c>
      <c r="D27" s="269">
        <v>0.77357180246855739</v>
      </c>
      <c r="E27" s="270">
        <v>7053</v>
      </c>
      <c r="F27" s="271" t="s">
        <v>122</v>
      </c>
      <c r="G27" s="279" t="s">
        <v>275</v>
      </c>
      <c r="H27" s="272">
        <v>2</v>
      </c>
      <c r="I27" s="273">
        <v>4098.9120000000003</v>
      </c>
      <c r="J27" s="274">
        <v>2.9683949611574709E-2</v>
      </c>
      <c r="K27" s="274">
        <v>0.39909997908684514</v>
      </c>
      <c r="L27" s="274">
        <v>0.18077968007119938</v>
      </c>
      <c r="M27" s="290">
        <v>104</v>
      </c>
    </row>
    <row r="28" spans="1:13" ht="16.5" x14ac:dyDescent="0.25">
      <c r="A28" s="266" t="s">
        <v>118</v>
      </c>
      <c r="B28" s="267" t="s">
        <v>403</v>
      </c>
      <c r="C28" s="268" t="s">
        <v>70</v>
      </c>
      <c r="D28" s="269">
        <v>0.67670982229176369</v>
      </c>
      <c r="E28" s="270">
        <v>7544</v>
      </c>
      <c r="F28" s="271" t="s">
        <v>120</v>
      </c>
      <c r="G28" s="279" t="s">
        <v>317</v>
      </c>
      <c r="H28" s="272">
        <v>2</v>
      </c>
      <c r="I28" s="273">
        <v>4558.1080000000002</v>
      </c>
      <c r="J28" s="274">
        <v>4.2165534372868498E-2</v>
      </c>
      <c r="K28" s="274">
        <v>0.40612140802929808</v>
      </c>
      <c r="L28" s="274">
        <v>0.18406759997788555</v>
      </c>
      <c r="M28" s="290">
        <v>72</v>
      </c>
    </row>
    <row r="29" spans="1:13" ht="16.5" x14ac:dyDescent="0.25">
      <c r="A29" s="266" t="s">
        <v>118</v>
      </c>
      <c r="B29" s="267" t="s">
        <v>288</v>
      </c>
      <c r="C29" s="268" t="s">
        <v>70</v>
      </c>
      <c r="D29" s="269">
        <v>0.76141545951647316</v>
      </c>
      <c r="E29" s="270">
        <v>5826</v>
      </c>
      <c r="F29" s="271" t="s">
        <v>119</v>
      </c>
      <c r="G29" s="279" t="s">
        <v>246</v>
      </c>
      <c r="H29" s="272">
        <v>4</v>
      </c>
      <c r="I29" s="273">
        <v>2139.9390000000003</v>
      </c>
      <c r="J29" s="274">
        <v>3.3868162812694128E-2</v>
      </c>
      <c r="K29" s="274">
        <v>0.39320528096157231</v>
      </c>
      <c r="L29" s="274">
        <v>0.21164876222202733</v>
      </c>
      <c r="M29" s="290">
        <v>84</v>
      </c>
    </row>
    <row r="30" spans="1:13" ht="16.5" x14ac:dyDescent="0.25">
      <c r="A30" s="266" t="s">
        <v>118</v>
      </c>
      <c r="B30" s="267" t="s">
        <v>290</v>
      </c>
      <c r="C30" s="268" t="s">
        <v>70</v>
      </c>
      <c r="D30" s="269">
        <v>0.73639999999999994</v>
      </c>
      <c r="E30" s="270">
        <v>7060</v>
      </c>
      <c r="F30" s="271" t="s">
        <v>122</v>
      </c>
      <c r="G30" s="279" t="s">
        <v>292</v>
      </c>
      <c r="H30" s="272">
        <v>1</v>
      </c>
      <c r="I30" s="273">
        <v>3438.1950000000002</v>
      </c>
      <c r="J30" s="274">
        <v>3.4001424044420026E-2</v>
      </c>
      <c r="K30" s="274">
        <v>0.42023025685866539</v>
      </c>
      <c r="L30" s="274">
        <v>0.24547764161136876</v>
      </c>
      <c r="M30" s="290">
        <v>124</v>
      </c>
    </row>
    <row r="31" spans="1:13" ht="16.5" x14ac:dyDescent="0.25">
      <c r="A31" s="266" t="s">
        <v>118</v>
      </c>
      <c r="B31" s="267" t="s">
        <v>293</v>
      </c>
      <c r="C31" s="268" t="s">
        <v>67</v>
      </c>
      <c r="D31" s="269">
        <v>0.80275458360719643</v>
      </c>
      <c r="E31" s="270">
        <v>6282</v>
      </c>
      <c r="F31" s="271" t="s">
        <v>119</v>
      </c>
      <c r="G31" s="279" t="s">
        <v>310</v>
      </c>
      <c r="H31" s="272">
        <v>5</v>
      </c>
      <c r="I31" s="273">
        <v>1814.1089999999997</v>
      </c>
      <c r="J31" s="274">
        <v>5.1293068982692501E-2</v>
      </c>
      <c r="K31" s="274">
        <v>0.42491253646479227</v>
      </c>
      <c r="L31" s="274">
        <v>0.12954017647230678</v>
      </c>
      <c r="M31" s="290">
        <v>41</v>
      </c>
    </row>
    <row r="32" spans="1:13" ht="16.5" x14ac:dyDescent="0.25">
      <c r="A32" s="266" t="s">
        <v>118</v>
      </c>
      <c r="B32" s="267" t="s">
        <v>295</v>
      </c>
      <c r="C32" s="268" t="s">
        <v>70</v>
      </c>
      <c r="D32" s="269">
        <v>0.77314405317740453</v>
      </c>
      <c r="E32" s="270">
        <v>1078</v>
      </c>
      <c r="F32" s="271" t="s">
        <v>119</v>
      </c>
      <c r="G32" s="279" t="s">
        <v>201</v>
      </c>
      <c r="H32" s="272">
        <v>4</v>
      </c>
      <c r="I32" s="273">
        <v>2068.2190000000001</v>
      </c>
      <c r="J32" s="274">
        <v>1.2887782195925792E-2</v>
      </c>
      <c r="K32" s="274">
        <v>0.45130925983721071</v>
      </c>
      <c r="L32" s="274">
        <v>0.19340311640111613</v>
      </c>
      <c r="M32" s="290">
        <v>118</v>
      </c>
    </row>
  </sheetData>
  <mergeCells count="1">
    <mergeCell ref="A2:M2"/>
  </mergeCells>
  <phoneticPr fontId="2" type="noConversion"/>
  <conditionalFormatting sqref="C10:D32">
    <cfRule type="containsText" dxfId="15" priority="1" operator="containsText" text="F">
      <formula>NOT(ISERROR(SEARCH("F",C10)))</formula>
    </cfRule>
    <cfRule type="containsText" dxfId="14" priority="2" operator="containsText" text="D">
      <formula>NOT(ISERROR(SEARCH("D",C10)))</formula>
    </cfRule>
    <cfRule type="containsText" dxfId="13" priority="3" operator="containsText" text="C">
      <formula>NOT(ISERROR(SEARCH("C",C10)))</formula>
    </cfRule>
    <cfRule type="containsText" dxfId="12" priority="4" operator="containsText" text="B">
      <formula>NOT(ISERROR(SEARCH("B",C10)))</formula>
    </cfRule>
    <cfRule type="containsText" dxfId="11" priority="5" operator="containsText" text="A">
      <formula>NOT(ISERROR(SEARCH("A",C10)))</formula>
    </cfRule>
    <cfRule type="containsText" dxfId="1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2024-08-02T02:38:38Z</dcterms:modified>
</cp:coreProperties>
</file>