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F16A3FF3-966F-43CB-A0D8-E2E5D353055D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운전자별!$A$1:$R$108</definedName>
    <definedName name="_xlnm.Print_Area" localSheetId="1">종합!$A$1:$L$127</definedName>
    <definedName name="_xlnm.Print_Area" localSheetId="3">차량별!$A$1:$T$53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8" i="7" l="1"/>
  <c r="Q108" i="7"/>
  <c r="P108" i="7"/>
  <c r="O108" i="7"/>
  <c r="N108" i="7"/>
  <c r="M108" i="7"/>
  <c r="K108" i="7"/>
  <c r="J108" i="7"/>
  <c r="I108" i="7"/>
  <c r="L108" i="7" s="1"/>
  <c r="H108" i="7"/>
  <c r="G108" i="7"/>
  <c r="F108" i="7"/>
  <c r="E108" i="7"/>
  <c r="D108" i="7"/>
  <c r="C108" i="7"/>
  <c r="B108" i="7"/>
  <c r="A108" i="7"/>
  <c r="R107" i="7"/>
  <c r="Q107" i="7"/>
  <c r="P107" i="7"/>
  <c r="O107" i="7"/>
  <c r="N107" i="7"/>
  <c r="M107" i="7"/>
  <c r="K107" i="7"/>
  <c r="J107" i="7"/>
  <c r="I107" i="7"/>
  <c r="L107" i="7" s="1"/>
  <c r="H107" i="7"/>
  <c r="G107" i="7"/>
  <c r="F107" i="7"/>
  <c r="E107" i="7"/>
  <c r="D107" i="7"/>
  <c r="C107" i="7"/>
  <c r="B107" i="7"/>
  <c r="A107" i="7"/>
  <c r="R106" i="7"/>
  <c r="Q106" i="7"/>
  <c r="P106" i="7"/>
  <c r="O106" i="7"/>
  <c r="N106" i="7"/>
  <c r="M106" i="7"/>
  <c r="K106" i="7"/>
  <c r="J106" i="7"/>
  <c r="I106" i="7"/>
  <c r="L106" i="7" s="1"/>
  <c r="H106" i="7"/>
  <c r="G106" i="7"/>
  <c r="F106" i="7"/>
  <c r="E106" i="7"/>
  <c r="D106" i="7"/>
  <c r="C106" i="7"/>
  <c r="B106" i="7"/>
  <c r="A106" i="7"/>
  <c r="T53" i="60"/>
  <c r="S53" i="60"/>
  <c r="R53" i="60"/>
  <c r="Q53" i="60"/>
  <c r="P53" i="60"/>
  <c r="O53" i="60"/>
  <c r="N53" i="60"/>
  <c r="M53" i="60"/>
  <c r="L53" i="60"/>
  <c r="K53" i="60"/>
  <c r="J53" i="60"/>
  <c r="I53" i="60"/>
  <c r="H53" i="60"/>
  <c r="G53" i="60"/>
  <c r="F53" i="60"/>
  <c r="E53" i="60"/>
  <c r="D53" i="60"/>
  <c r="C53" i="60"/>
  <c r="B53" i="60"/>
  <c r="A53" i="60"/>
  <c r="T52" i="60"/>
  <c r="S52" i="60"/>
  <c r="R52" i="60"/>
  <c r="Q52" i="60"/>
  <c r="P52" i="60"/>
  <c r="O52" i="60"/>
  <c r="N52" i="60"/>
  <c r="M52" i="60"/>
  <c r="L52" i="60"/>
  <c r="K52" i="60"/>
  <c r="J52" i="60"/>
  <c r="I52" i="60"/>
  <c r="H52" i="60"/>
  <c r="G52" i="60"/>
  <c r="F52" i="60"/>
  <c r="E52" i="60"/>
  <c r="D52" i="60"/>
  <c r="C52" i="60"/>
  <c r="B52" i="60"/>
  <c r="A52" i="60"/>
  <c r="T51" i="60"/>
  <c r="S51" i="60"/>
  <c r="R51" i="60"/>
  <c r="Q51" i="60"/>
  <c r="P51" i="60"/>
  <c r="O51" i="60"/>
  <c r="N51" i="60"/>
  <c r="M51" i="60"/>
  <c r="L51" i="60"/>
  <c r="K51" i="60"/>
  <c r="J51" i="60"/>
  <c r="I51" i="60"/>
  <c r="H51" i="60"/>
  <c r="G51" i="60"/>
  <c r="F51" i="60"/>
  <c r="E51" i="60"/>
  <c r="D51" i="60"/>
  <c r="C51" i="60"/>
  <c r="B51" i="60"/>
  <c r="A51" i="60"/>
  <c r="T50" i="60"/>
  <c r="S50" i="60"/>
  <c r="R50" i="60"/>
  <c r="Q50" i="60"/>
  <c r="P50" i="60"/>
  <c r="O50" i="60"/>
  <c r="N50" i="60"/>
  <c r="M50" i="60"/>
  <c r="L50" i="60"/>
  <c r="K50" i="60"/>
  <c r="J50" i="60"/>
  <c r="I50" i="60"/>
  <c r="H50" i="60"/>
  <c r="G50" i="60"/>
  <c r="F50" i="60"/>
  <c r="E50" i="60"/>
  <c r="D50" i="60"/>
  <c r="C50" i="60"/>
  <c r="B50" i="60"/>
  <c r="A50" i="60"/>
  <c r="T49" i="60"/>
  <c r="S49" i="60"/>
  <c r="R49" i="60"/>
  <c r="Q49" i="60"/>
  <c r="P49" i="60"/>
  <c r="O49" i="60"/>
  <c r="N49" i="60"/>
  <c r="M49" i="60"/>
  <c r="L49" i="60"/>
  <c r="K49" i="60"/>
  <c r="J49" i="60"/>
  <c r="I49" i="60"/>
  <c r="H49" i="60"/>
  <c r="G49" i="60"/>
  <c r="F49" i="60"/>
  <c r="E49" i="60"/>
  <c r="D49" i="60"/>
  <c r="C49" i="60"/>
  <c r="B49" i="60"/>
  <c r="A49" i="60"/>
  <c r="T48" i="60"/>
  <c r="S48" i="60"/>
  <c r="R48" i="60"/>
  <c r="Q48" i="60"/>
  <c r="P48" i="60"/>
  <c r="O48" i="60"/>
  <c r="N48" i="60"/>
  <c r="M48" i="60"/>
  <c r="L48" i="60"/>
  <c r="K48" i="60"/>
  <c r="J48" i="60"/>
  <c r="I48" i="60"/>
  <c r="H48" i="60"/>
  <c r="G48" i="60"/>
  <c r="F48" i="60"/>
  <c r="E48" i="60"/>
  <c r="D48" i="60"/>
  <c r="C48" i="60"/>
  <c r="B48" i="60"/>
  <c r="A48" i="60"/>
  <c r="T47" i="60"/>
  <c r="S47" i="60"/>
  <c r="R47" i="60"/>
  <c r="Q47" i="60"/>
  <c r="P47" i="60"/>
  <c r="O47" i="60"/>
  <c r="N47" i="60"/>
  <c r="M47" i="60"/>
  <c r="L47" i="60"/>
  <c r="K47" i="60"/>
  <c r="J47" i="60"/>
  <c r="I47" i="60"/>
  <c r="H47" i="60"/>
  <c r="G47" i="60"/>
  <c r="F47" i="60"/>
  <c r="E47" i="60"/>
  <c r="D47" i="60"/>
  <c r="C47" i="60"/>
  <c r="B47" i="60"/>
  <c r="A47" i="60"/>
  <c r="T46" i="60"/>
  <c r="S46" i="60"/>
  <c r="R46" i="60"/>
  <c r="Q46" i="60"/>
  <c r="P46" i="60"/>
  <c r="O46" i="60"/>
  <c r="N46" i="60"/>
  <c r="M46" i="60"/>
  <c r="L46" i="60"/>
  <c r="K46" i="60"/>
  <c r="J46" i="60"/>
  <c r="I46" i="60"/>
  <c r="H46" i="60"/>
  <c r="G46" i="60"/>
  <c r="F46" i="60"/>
  <c r="E46" i="60"/>
  <c r="D46" i="60"/>
  <c r="C46" i="60"/>
  <c r="B46" i="60"/>
  <c r="A46" i="60"/>
  <c r="I6" i="7" l="1"/>
  <c r="I7" i="7"/>
  <c r="I8" i="7"/>
  <c r="I9" i="7"/>
  <c r="I10" i="7"/>
  <c r="I11" i="7"/>
  <c r="I12" i="7"/>
  <c r="I13" i="7"/>
  <c r="I14" i="7"/>
  <c r="I15" i="7"/>
  <c r="I16" i="7"/>
  <c r="L16" i="7" s="1"/>
  <c r="I17" i="7"/>
  <c r="L17" i="7" s="1"/>
  <c r="I18" i="7"/>
  <c r="L18" i="7" s="1"/>
  <c r="I19" i="7"/>
  <c r="L19" i="7" s="1"/>
  <c r="I20" i="7"/>
  <c r="L20" i="7" s="1"/>
  <c r="I21" i="7"/>
  <c r="L21" i="7" s="1"/>
  <c r="I22" i="7"/>
  <c r="I23" i="7"/>
  <c r="I24" i="7"/>
  <c r="I25" i="7"/>
  <c r="L25" i="7" s="1"/>
  <c r="I26" i="7"/>
  <c r="L26" i="7" s="1"/>
  <c r="I27" i="7"/>
  <c r="L27" i="7" s="1"/>
  <c r="I28" i="7"/>
  <c r="L28" i="7" s="1"/>
  <c r="I29" i="7"/>
  <c r="L29" i="7" s="1"/>
  <c r="I30" i="7"/>
  <c r="I31" i="7"/>
  <c r="I32" i="7"/>
  <c r="I33" i="7"/>
  <c r="L33" i="7" s="1"/>
  <c r="I34" i="7"/>
  <c r="L34" i="7" s="1"/>
  <c r="I35" i="7"/>
  <c r="L35" i="7" s="1"/>
  <c r="I36" i="7"/>
  <c r="L36" i="7" s="1"/>
  <c r="I37" i="7"/>
  <c r="L37" i="7" s="1"/>
  <c r="I38" i="7"/>
  <c r="L38" i="7" s="1"/>
  <c r="I39" i="7"/>
  <c r="I40" i="7"/>
  <c r="L40" i="7" s="1"/>
  <c r="I41" i="7"/>
  <c r="L41" i="7" s="1"/>
  <c r="I42" i="7"/>
  <c r="L42" i="7" s="1"/>
  <c r="I43" i="7"/>
  <c r="L43" i="7" s="1"/>
  <c r="I44" i="7"/>
  <c r="L44" i="7" s="1"/>
  <c r="I45" i="7"/>
  <c r="L45" i="7" s="1"/>
  <c r="I46" i="7"/>
  <c r="I47" i="7"/>
  <c r="I48" i="7"/>
  <c r="I49" i="7"/>
  <c r="I50" i="7"/>
  <c r="I51" i="7"/>
  <c r="L51" i="7" s="1"/>
  <c r="I52" i="7"/>
  <c r="L52" i="7" s="1"/>
  <c r="I53" i="7"/>
  <c r="L53" i="7" s="1"/>
  <c r="I54" i="7"/>
  <c r="L54" i="7" s="1"/>
  <c r="I55" i="7"/>
  <c r="I56" i="7"/>
  <c r="I57" i="7"/>
  <c r="L57" i="7" s="1"/>
  <c r="I58" i="7"/>
  <c r="L58" i="7" s="1"/>
  <c r="I59" i="7"/>
  <c r="L59" i="7" s="1"/>
  <c r="I60" i="7"/>
  <c r="L60" i="7" s="1"/>
  <c r="I61" i="7"/>
  <c r="L61" i="7" s="1"/>
  <c r="I62" i="7"/>
  <c r="I63" i="7"/>
  <c r="I64" i="7"/>
  <c r="L64" i="7" s="1"/>
  <c r="I65" i="7"/>
  <c r="L65" i="7" s="1"/>
  <c r="I66" i="7"/>
  <c r="L66" i="7" s="1"/>
  <c r="I67" i="7"/>
  <c r="L67" i="7" s="1"/>
  <c r="I68" i="7"/>
  <c r="L68" i="7" s="1"/>
  <c r="I69" i="7"/>
  <c r="L69" i="7" s="1"/>
  <c r="I70" i="7"/>
  <c r="I71" i="7"/>
  <c r="I72" i="7"/>
  <c r="L72" i="7" s="1"/>
  <c r="I73" i="7"/>
  <c r="L73" i="7" s="1"/>
  <c r="I74" i="7"/>
  <c r="L74" i="7" s="1"/>
  <c r="I75" i="7"/>
  <c r="L75" i="7" s="1"/>
  <c r="I76" i="7"/>
  <c r="L76" i="7" s="1"/>
  <c r="I77" i="7"/>
  <c r="L77" i="7" s="1"/>
  <c r="I78" i="7"/>
  <c r="I79" i="7"/>
  <c r="I80" i="7"/>
  <c r="I81" i="7"/>
  <c r="L81" i="7" s="1"/>
  <c r="I82" i="7"/>
  <c r="L82" i="7" s="1"/>
  <c r="I83" i="7"/>
  <c r="L83" i="7" s="1"/>
  <c r="I84" i="7"/>
  <c r="L84" i="7" s="1"/>
  <c r="I85" i="7"/>
  <c r="L85" i="7" s="1"/>
  <c r="I86" i="7"/>
  <c r="I87" i="7"/>
  <c r="I88" i="7"/>
  <c r="L88" i="7" s="1"/>
  <c r="I89" i="7"/>
  <c r="L89" i="7" s="1"/>
  <c r="I90" i="7"/>
  <c r="L90" i="7" s="1"/>
  <c r="I91" i="7"/>
  <c r="L91" i="7" s="1"/>
  <c r="I92" i="7"/>
  <c r="L92" i="7" s="1"/>
  <c r="I93" i="7"/>
  <c r="L93" i="7" s="1"/>
  <c r="I94" i="7"/>
  <c r="I95" i="7"/>
  <c r="I96" i="7"/>
  <c r="L96" i="7" s="1"/>
  <c r="I97" i="7"/>
  <c r="L97" i="7" s="1"/>
  <c r="I98" i="7"/>
  <c r="L98" i="7" s="1"/>
  <c r="I99" i="7"/>
  <c r="L99" i="7" s="1"/>
  <c r="I100" i="7"/>
  <c r="L100" i="7" s="1"/>
  <c r="I101" i="7"/>
  <c r="L101" i="7" s="1"/>
  <c r="I102" i="7"/>
  <c r="I103" i="7"/>
  <c r="I104" i="7"/>
  <c r="I105" i="7"/>
  <c r="L105" i="7" s="1"/>
  <c r="L56" i="7"/>
  <c r="I5" i="7"/>
  <c r="A15" i="7"/>
  <c r="B15" i="7"/>
  <c r="C15" i="7"/>
  <c r="D15" i="7"/>
  <c r="E15" i="7"/>
  <c r="F15" i="7"/>
  <c r="G15" i="7"/>
  <c r="H15" i="7"/>
  <c r="L15" i="7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L22" i="7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L23" i="7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L24" i="7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L30" i="7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L31" i="7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L32" i="7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L39" i="7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L46" i="7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L47" i="7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L48" i="7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L49" i="7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L50" i="7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L55" i="7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L62" i="7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L63" i="7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L70" i="7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L71" i="7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L78" i="7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L79" i="7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L80" i="7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L86" i="7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L87" i="7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L94" i="7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L102" i="7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L103" i="7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L104" i="7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J105" i="7"/>
  <c r="K105" i="7"/>
  <c r="M105" i="7"/>
  <c r="N105" i="7"/>
  <c r="O105" i="7"/>
  <c r="P105" i="7"/>
  <c r="Q105" i="7"/>
  <c r="R10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5" i="60" l="1"/>
  <c r="F38" i="60"/>
  <c r="F30" i="60"/>
  <c r="F22" i="60"/>
  <c r="F14" i="60"/>
  <c r="F33" i="60"/>
  <c r="F42" i="60"/>
  <c r="F34" i="60"/>
  <c r="F26" i="60"/>
  <c r="F18" i="60"/>
  <c r="F41" i="60"/>
  <c r="F24" i="60"/>
  <c r="F16" i="60"/>
  <c r="F45" i="60"/>
  <c r="F37" i="60"/>
  <c r="F29" i="60"/>
  <c r="F21" i="60"/>
  <c r="F13" i="60"/>
  <c r="F43" i="60"/>
  <c r="F35" i="60"/>
  <c r="F27" i="60"/>
  <c r="F19" i="60"/>
  <c r="F11" i="60"/>
  <c r="F40" i="60"/>
  <c r="F39" i="60"/>
  <c r="F15" i="60"/>
  <c r="F44" i="60"/>
  <c r="F36" i="60"/>
  <c r="F28" i="60"/>
  <c r="F20" i="60"/>
  <c r="F12" i="60"/>
  <c r="F32" i="60"/>
  <c r="F31" i="60"/>
  <c r="F23" i="60"/>
  <c r="F17" i="60"/>
  <c r="B24" i="12" l="1"/>
  <c r="J47" i="12" a="1"/>
  <c r="J47" i="12" l="1"/>
  <c r="A7" i="7"/>
  <c r="B7" i="7"/>
  <c r="C7" i="7"/>
  <c r="D7" i="7"/>
  <c r="E7" i="7"/>
  <c r="F7" i="7"/>
  <c r="G7" i="7"/>
  <c r="H7" i="7"/>
  <c r="L7" i="7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L8" i="7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L9" i="7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L10" i="7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L11" i="7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L12" i="7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L13" i="7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L14" i="7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L6" i="7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L5" i="7"/>
  <c r="H5" i="7"/>
  <c r="G5" i="7"/>
  <c r="F5" i="7"/>
  <c r="E5" i="7"/>
  <c r="D5" i="7"/>
  <c r="C5" i="7"/>
  <c r="B5" i="7"/>
  <c r="B118" i="12" l="1"/>
  <c r="B119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4" i="12" l="1"/>
  <c r="B115" i="12" l="1"/>
  <c r="H115" i="12" s="1"/>
  <c r="B116" i="12"/>
  <c r="B117" i="12"/>
  <c r="J10" i="12" l="1"/>
  <c r="J29" i="12" s="1"/>
  <c r="N23" i="12"/>
  <c r="K25" i="12"/>
  <c r="D25" i="12" l="1"/>
  <c r="F47" i="12" a="1"/>
  <c r="N47" i="12" a="1"/>
  <c r="I47" i="12" a="1"/>
  <c r="D47" i="12" a="1"/>
  <c r="E47" i="12" a="1"/>
  <c r="H47" i="12" a="1"/>
  <c r="G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14" i="12" l="1"/>
  <c r="D119" i="12"/>
  <c r="E119" i="12"/>
  <c r="E118" i="12"/>
  <c r="F119" i="12"/>
  <c r="F118" i="12"/>
  <c r="G117" i="12"/>
  <c r="F115" i="12"/>
  <c r="E115" i="12"/>
  <c r="D114" i="12"/>
  <c r="I118" i="12"/>
  <c r="E117" i="12"/>
  <c r="I117" i="12"/>
  <c r="G115" i="12"/>
  <c r="E114" i="12"/>
  <c r="H119" i="12"/>
  <c r="D117" i="12"/>
  <c r="G118" i="12"/>
  <c r="G119" i="12"/>
  <c r="J114" i="12"/>
  <c r="F114" i="12"/>
  <c r="H114" i="12"/>
  <c r="I119" i="12"/>
  <c r="J117" i="12"/>
  <c r="D118" i="12"/>
  <c r="F117" i="12"/>
  <c r="G114" i="12"/>
  <c r="J119" i="12"/>
  <c r="G116" i="12"/>
  <c r="J118" i="12"/>
  <c r="J116" i="12"/>
  <c r="I115" i="12"/>
  <c r="H117" i="12"/>
  <c r="D116" i="12"/>
  <c r="H118" i="12"/>
  <c r="F116" i="12"/>
  <c r="I116" i="12"/>
  <c r="E116" i="12"/>
  <c r="J115" i="12"/>
  <c r="D115" i="12"/>
  <c r="H11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<sst xmlns="http://schemas.openxmlformats.org/spreadsheetml/2006/main" count="3027" uniqueCount="652">
  <si>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</si>
  <si>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</si>
  <si>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</si>
  <si>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</si>
  <si>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</si>
  <si>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</si>
  <si>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</si>
  <si>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</si>
  <si>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</si>
  <si>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</si>
  <si>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</si>
  <si>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</si>
  <si>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</si>
  <si>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</si>
  <si>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</si>
  <si>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</si>
  <si>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</si>
  <si>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</si>
  <si>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</si>
  <si>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</si>
  <si>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</si>
  <si>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</si>
  <si>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</si>
  <si>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</si>
  <si>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</si>
  <si>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</si>
  <si>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</si>
  <si>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</si>
  <si>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</si>
  <si>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</si>
  <si>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</si>
  <si>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</si>
  <si>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</si>
  <si>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</si>
  <si>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</si>
  <si>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</si>
  <si>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</si>
  <si>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</si>
  <si>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</si>
  <si>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</si>
  <si>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</si>
  <si>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</si>
  <si>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</si>
  <si>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</si>
  <si>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</si>
  <si>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</si>
  <si>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</si>
  <si>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</si>
  <si>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</si>
  <si>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</si>
  <si>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</si>
  <si>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</si>
  <si>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</si>
  <si>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</si>
  <si>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</si>
  <si>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</si>
  <si>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</si>
  <si>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</si>
  <si>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</si>
  <si>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</si>
  <si>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</si>
  <si>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</si>
  <si>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</si>
  <si>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</si>
  <si>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</si>
  <si>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</si>
  <si>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</si>
  <si>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</si>
  <si>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</si>
  <si>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</si>
  <si>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</si>
  <si>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</si>
  <si>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</si>
  <si>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</si>
  <si>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</si>
  <si>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</si>
  <si>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</si>
  <si>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</si>
  <si>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</si>
  <si>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</si>
  <si>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</si>
  <si>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</si>
  <si>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</si>
  <si>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</si>
  <si>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</si>
  <si>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</si>
  <si>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</si>
  <si>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</si>
  <si>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</si>
  <si>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</si>
  <si>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</si>
  <si>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</si>
  <si>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</si>
  <si>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</si>
  <si>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</si>
  <si>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</si>
  <si>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</si>
  <si>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</si>
  <si>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</si>
  <si>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</si>
  <si>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</si>
  <si>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</si>
  <si>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</si>
  <si>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</si>
  <si>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</si>
  <si>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</si>
  <si>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</si>
  <si>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</si>
  <si>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</si>
  <si>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</si>
  <si>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</si>
  <si>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</si>
  <si>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</si>
  <si>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</si>
  <si>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</si>
  <si>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</si>
  <si>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</si>
  <si>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</si>
  <si>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</si>
  <si>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성원운수</t>
  </si>
  <si>
    <t>535</t>
  </si>
  <si>
    <t>536</t>
  </si>
  <si>
    <t>537</t>
  </si>
  <si>
    <t>538</t>
  </si>
  <si>
    <t>539</t>
  </si>
  <si>
    <t>순환54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</si>
  <si>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</si>
  <si>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</si>
  <si>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</si>
  <si>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</si>
  <si>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</si>
  <si>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</si>
  <si>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</si>
  <si>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</si>
  <si>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</si>
  <si>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</si>
  <si>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</si>
  <si>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</si>
  <si>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</si>
  <si>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</si>
  <si>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</si>
  <si>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</si>
  <si>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</si>
  <si>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</si>
  <si>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</si>
  <si>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</si>
  <si>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</si>
  <si>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</si>
  <si>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</si>
  <si>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</si>
  <si>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</si>
  <si>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</si>
  <si>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</si>
  <si>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</si>
  <si>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</si>
  <si>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</si>
  <si>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</si>
  <si>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</si>
  <si>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</si>
  <si>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</si>
  <si>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</si>
  <si>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</si>
  <si>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</si>
  <si>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</si>
  <si>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</si>
  <si>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</si>
  <si>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</si>
  <si>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</si>
  <si>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</si>
  <si>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</si>
  <si>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</si>
  <si>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</si>
  <si>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</si>
  <si>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</si>
  <si>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</si>
  <si>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</si>
  <si>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</si>
  <si>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</si>
  <si>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</si>
  <si>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</si>
  <si>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</si>
  <si>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</si>
  <si>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</si>
  <si>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</si>
  <si>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</si>
  <si>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</si>
  <si>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</si>
  <si>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</si>
  <si>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</si>
  <si>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</si>
  <si>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</si>
  <si>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</si>
  <si>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</si>
  <si>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</si>
  <si>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</si>
  <si>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</si>
  <si>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</si>
  <si>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</si>
  <si>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HD</t>
  </si>
  <si>
    <t>WC</t>
  </si>
  <si>
    <t>성원운수</t>
    <phoneticPr fontId="2" type="noConversion"/>
  </si>
  <si>
    <t>71바5564</t>
  </si>
  <si>
    <t>535535</t>
  </si>
  <si>
    <t>성원운수535C3</t>
  </si>
  <si>
    <t>71바6955</t>
  </si>
  <si>
    <t>성원운수535C2</t>
  </si>
  <si>
    <t>71바6956</t>
  </si>
  <si>
    <t>WD</t>
  </si>
  <si>
    <t>71바6957</t>
  </si>
  <si>
    <t>성원운수535D2</t>
  </si>
  <si>
    <t>71바6958</t>
  </si>
  <si>
    <t>성원운수535D1</t>
  </si>
  <si>
    <t>71바6959</t>
  </si>
  <si>
    <t>성원운수535F1</t>
  </si>
  <si>
    <t>71바6961</t>
  </si>
  <si>
    <t>성원운수535D3</t>
  </si>
  <si>
    <t>71바6962</t>
  </si>
  <si>
    <t>성원운수535A1</t>
  </si>
  <si>
    <t>71바6963</t>
  </si>
  <si>
    <t>성원운수535B1</t>
  </si>
  <si>
    <t>71바6964</t>
  </si>
  <si>
    <t>성원운수535C4</t>
  </si>
  <si>
    <t>71바6966</t>
  </si>
  <si>
    <t>성원운수535C5</t>
  </si>
  <si>
    <t>71바6967</t>
  </si>
  <si>
    <t>성원운수535C1</t>
  </si>
  <si>
    <t>71바5551</t>
  </si>
  <si>
    <t>536536</t>
  </si>
  <si>
    <t>성원운수536C2</t>
  </si>
  <si>
    <t>71바5555</t>
  </si>
  <si>
    <t>성원운수536C3</t>
  </si>
  <si>
    <t>71바5556</t>
  </si>
  <si>
    <t>성원운수536A1</t>
  </si>
  <si>
    <t>71바5557</t>
  </si>
  <si>
    <t>성원운수536C1</t>
  </si>
  <si>
    <t>71바5558</t>
  </si>
  <si>
    <t>71바5559</t>
  </si>
  <si>
    <t>성원운수536F1</t>
  </si>
  <si>
    <t>71바5560</t>
  </si>
  <si>
    <t>성원운수536D1</t>
  </si>
  <si>
    <t>71바5563</t>
  </si>
  <si>
    <t>성원운수536B2</t>
  </si>
  <si>
    <t>71바5565</t>
  </si>
  <si>
    <t>성원운수536B1</t>
  </si>
  <si>
    <t>71바5566</t>
  </si>
  <si>
    <t>74사1183</t>
  </si>
  <si>
    <t>성원운수536D2</t>
  </si>
  <si>
    <t>71바6603</t>
  </si>
  <si>
    <t>저상</t>
  </si>
  <si>
    <t>EC</t>
  </si>
  <si>
    <t>537537</t>
  </si>
  <si>
    <t>71바6607</t>
  </si>
  <si>
    <t>71바6609</t>
  </si>
  <si>
    <t>성원운수537B1</t>
  </si>
  <si>
    <t>71바6610</t>
  </si>
  <si>
    <t>하이</t>
  </si>
  <si>
    <t>HH</t>
  </si>
  <si>
    <t>성원운수537C1</t>
  </si>
  <si>
    <t>71바6613</t>
  </si>
  <si>
    <t>71바6614</t>
  </si>
  <si>
    <t>성원운수537D1</t>
  </si>
  <si>
    <t>71바6301</t>
  </si>
  <si>
    <t>71바6302</t>
  </si>
  <si>
    <t>71바6303</t>
  </si>
  <si>
    <t>71바6305</t>
  </si>
  <si>
    <t>71바6307</t>
  </si>
  <si>
    <t>71바6309</t>
  </si>
  <si>
    <t>71바6311</t>
  </si>
  <si>
    <t>71바6601</t>
  </si>
  <si>
    <t>71바6605</t>
  </si>
  <si>
    <t>71바6615</t>
  </si>
  <si>
    <t>71바6616</t>
  </si>
  <si>
    <t>72바1927</t>
  </si>
  <si>
    <t>강석수</t>
  </si>
  <si>
    <t>5192701</t>
  </si>
  <si>
    <t>강원식</t>
  </si>
  <si>
    <t>5199814</t>
  </si>
  <si>
    <t>고기영</t>
  </si>
  <si>
    <t>519934</t>
  </si>
  <si>
    <t>고재문</t>
  </si>
  <si>
    <t>5193431</t>
  </si>
  <si>
    <t>고준엽</t>
  </si>
  <si>
    <t>5192474</t>
  </si>
  <si>
    <t>공영식</t>
  </si>
  <si>
    <t>5196223</t>
  </si>
  <si>
    <t>구자엽</t>
  </si>
  <si>
    <t>5197553</t>
  </si>
  <si>
    <t>권혁기</t>
  </si>
  <si>
    <t>5195547</t>
  </si>
  <si>
    <t>김덕희</t>
  </si>
  <si>
    <t>5193495</t>
  </si>
  <si>
    <t>김병길</t>
  </si>
  <si>
    <t>5191613</t>
  </si>
  <si>
    <t>김상배</t>
  </si>
  <si>
    <t>5197817</t>
  </si>
  <si>
    <t>김성식</t>
  </si>
  <si>
    <t>5196501</t>
  </si>
  <si>
    <t>김옥란</t>
  </si>
  <si>
    <t>5199682</t>
  </si>
  <si>
    <t>김익찬</t>
  </si>
  <si>
    <t>5193459</t>
  </si>
  <si>
    <t>김진구</t>
  </si>
  <si>
    <t>5199344</t>
  </si>
  <si>
    <t>김창국</t>
  </si>
  <si>
    <t>5194814</t>
  </si>
  <si>
    <t>김태화</t>
  </si>
  <si>
    <t>5196360</t>
  </si>
  <si>
    <t>김형구</t>
  </si>
  <si>
    <t>5199091</t>
  </si>
  <si>
    <t>김호진</t>
  </si>
  <si>
    <t>5194555</t>
  </si>
  <si>
    <t>노매화</t>
  </si>
  <si>
    <t>5193968</t>
  </si>
  <si>
    <t>명대식</t>
  </si>
  <si>
    <t>5193421</t>
  </si>
  <si>
    <t>민권식</t>
  </si>
  <si>
    <t>5193300</t>
  </si>
  <si>
    <t>민응채</t>
  </si>
  <si>
    <t>5199231</t>
  </si>
  <si>
    <t>박갑열</t>
  </si>
  <si>
    <t>5195357</t>
  </si>
  <si>
    <t>박대식</t>
  </si>
  <si>
    <t>5197026</t>
  </si>
  <si>
    <t>박상국</t>
  </si>
  <si>
    <t>5199350</t>
  </si>
  <si>
    <t>박성귀</t>
  </si>
  <si>
    <t>5193410</t>
  </si>
  <si>
    <t>박승연</t>
  </si>
  <si>
    <t>5197351</t>
  </si>
  <si>
    <t>박용철</t>
  </si>
  <si>
    <t>5195528</t>
  </si>
  <si>
    <t>박윤식</t>
  </si>
  <si>
    <t>5197337</t>
  </si>
  <si>
    <t>박재구</t>
  </si>
  <si>
    <t>5192165</t>
  </si>
  <si>
    <t>박정호</t>
  </si>
  <si>
    <t>5194000</t>
  </si>
  <si>
    <t>71바6617</t>
  </si>
  <si>
    <t>박판석</t>
  </si>
  <si>
    <t>5198553</t>
  </si>
  <si>
    <t>박현재</t>
  </si>
  <si>
    <t>5193204</t>
  </si>
  <si>
    <t>백건호</t>
  </si>
  <si>
    <t>519175</t>
  </si>
  <si>
    <t>서기섭</t>
  </si>
  <si>
    <t>519655</t>
  </si>
  <si>
    <t>서창열</t>
  </si>
  <si>
    <t>5191255</t>
  </si>
  <si>
    <t>석균업</t>
  </si>
  <si>
    <t>5197885</t>
  </si>
  <si>
    <t>손영선</t>
  </si>
  <si>
    <t>5195331</t>
  </si>
  <si>
    <t>송범섭</t>
  </si>
  <si>
    <t>5197838</t>
  </si>
  <si>
    <t>신목선</t>
  </si>
  <si>
    <t>5192928</t>
  </si>
  <si>
    <t>심상만</t>
  </si>
  <si>
    <t>5195911</t>
  </si>
  <si>
    <t>연광옥</t>
  </si>
  <si>
    <t>5191540</t>
  </si>
  <si>
    <t>오달영</t>
  </si>
  <si>
    <t>5195540</t>
  </si>
  <si>
    <t>우대암</t>
  </si>
  <si>
    <t>5194390</t>
  </si>
  <si>
    <t>이광의</t>
  </si>
  <si>
    <t>5192836</t>
  </si>
  <si>
    <t>이기섭</t>
  </si>
  <si>
    <t>5196004</t>
  </si>
  <si>
    <t>이병일</t>
  </si>
  <si>
    <t>5192121</t>
  </si>
  <si>
    <t>이병주</t>
  </si>
  <si>
    <t>5197625</t>
  </si>
  <si>
    <t>이봉안</t>
  </si>
  <si>
    <t>519707</t>
  </si>
  <si>
    <t>이석현</t>
  </si>
  <si>
    <t>519337</t>
  </si>
  <si>
    <t>이성식</t>
  </si>
  <si>
    <t>5199370</t>
  </si>
  <si>
    <t>이성열</t>
  </si>
  <si>
    <t>5199910</t>
  </si>
  <si>
    <t>이수상</t>
  </si>
  <si>
    <t>5198686</t>
  </si>
  <si>
    <t>71바6308</t>
  </si>
  <si>
    <t>이연만</t>
  </si>
  <si>
    <t>5199946</t>
  </si>
  <si>
    <t>이영숙</t>
  </si>
  <si>
    <t>5199939</t>
  </si>
  <si>
    <t>이유원</t>
  </si>
  <si>
    <t>5193535</t>
  </si>
  <si>
    <t>이을락</t>
  </si>
  <si>
    <t>5198465</t>
  </si>
  <si>
    <t>이응수</t>
  </si>
  <si>
    <t>5197382</t>
  </si>
  <si>
    <t>이일선</t>
  </si>
  <si>
    <t>5193907</t>
  </si>
  <si>
    <t>이장근</t>
  </si>
  <si>
    <t>5199842</t>
  </si>
  <si>
    <t>이종섭</t>
  </si>
  <si>
    <t>51919</t>
  </si>
  <si>
    <t>이종표</t>
  </si>
  <si>
    <t>5199392</t>
  </si>
  <si>
    <t>이준복</t>
  </si>
  <si>
    <t>5196795</t>
  </si>
  <si>
    <t>이택웅</t>
  </si>
  <si>
    <t>5191572</t>
  </si>
  <si>
    <t>이한</t>
  </si>
  <si>
    <t>5195070</t>
  </si>
  <si>
    <t>이훈범</t>
  </si>
  <si>
    <t>5199641</t>
  </si>
  <si>
    <t>임만순</t>
  </si>
  <si>
    <t>5195131</t>
  </si>
  <si>
    <t>임미숙</t>
  </si>
  <si>
    <t>5193339</t>
  </si>
  <si>
    <t>임재국</t>
  </si>
  <si>
    <t>5191131</t>
  </si>
  <si>
    <t>임준수</t>
  </si>
  <si>
    <t>5197416</t>
  </si>
  <si>
    <t>장기륜</t>
  </si>
  <si>
    <t>5191928</t>
  </si>
  <si>
    <t>장달주</t>
  </si>
  <si>
    <t>5193292</t>
  </si>
  <si>
    <t>장태준</t>
  </si>
  <si>
    <t>5197086</t>
  </si>
  <si>
    <t>정대성</t>
  </si>
  <si>
    <t>5193818</t>
  </si>
  <si>
    <t>정연환</t>
  </si>
  <si>
    <t>5197261</t>
  </si>
  <si>
    <t>정재화</t>
  </si>
  <si>
    <t>5196559</t>
  </si>
  <si>
    <t>정찬배</t>
  </si>
  <si>
    <t>5191997</t>
  </si>
  <si>
    <t>정춘호</t>
  </si>
  <si>
    <t>519232</t>
  </si>
  <si>
    <t>조강구</t>
  </si>
  <si>
    <t>5195643</t>
  </si>
  <si>
    <t>조성만</t>
  </si>
  <si>
    <t>5192817</t>
  </si>
  <si>
    <t>조성배</t>
  </si>
  <si>
    <t>5197119</t>
  </si>
  <si>
    <t>조승호</t>
  </si>
  <si>
    <t>5198667</t>
  </si>
  <si>
    <t>조영기</t>
  </si>
  <si>
    <t>519153</t>
  </si>
  <si>
    <t>조우제</t>
  </si>
  <si>
    <t>5198654</t>
  </si>
  <si>
    <t>차양근</t>
  </si>
  <si>
    <t>5192232</t>
  </si>
  <si>
    <t>최한국</t>
  </si>
  <si>
    <t>5195936</t>
  </si>
  <si>
    <t>최현호</t>
  </si>
  <si>
    <t>5199077</t>
  </si>
  <si>
    <t>하동호</t>
  </si>
  <si>
    <t>519355</t>
  </si>
  <si>
    <t>하순기</t>
  </si>
  <si>
    <t>5196041</t>
  </si>
  <si>
    <t>한용안</t>
  </si>
  <si>
    <t>5193400</t>
  </si>
  <si>
    <t>함상수</t>
  </si>
  <si>
    <t>5191241</t>
  </si>
  <si>
    <t>홍성진</t>
  </si>
  <si>
    <t>519509</t>
  </si>
  <si>
    <t>홍진환</t>
  </si>
  <si>
    <t>5197240</t>
  </si>
  <si>
    <t>586586</t>
  </si>
  <si>
    <t>성산여객586F3</t>
  </si>
  <si>
    <t>=</t>
  </si>
  <si>
    <t>성산여객586F2</t>
  </si>
  <si>
    <t>성산여객586F4</t>
  </si>
  <si>
    <t>성산여객586F6</t>
  </si>
  <si>
    <t>성산여객586F5</t>
  </si>
  <si>
    <t>성산여객586이상1</t>
  </si>
  <si>
    <t>71바6960</t>
  </si>
  <si>
    <t>성산여객586F8</t>
  </si>
  <si>
    <t>성산여객586F1</t>
  </si>
  <si>
    <t>588588</t>
  </si>
  <si>
    <t>성산여객588C1</t>
  </si>
  <si>
    <t>▽</t>
  </si>
  <si>
    <t>성산여객588C4</t>
  </si>
  <si>
    <t>성산여객588F2</t>
  </si>
  <si>
    <t>성산여객588C3</t>
  </si>
  <si>
    <t>성산여객588F1</t>
  </si>
  <si>
    <t>성산여객588F3</t>
  </si>
  <si>
    <t>71바5552</t>
  </si>
  <si>
    <t>성산여객588D1</t>
  </si>
  <si>
    <t>71바5553</t>
  </si>
  <si>
    <t>성산여객588D2</t>
  </si>
  <si>
    <t>성산여객588D3</t>
  </si>
  <si>
    <t>성산여객588C5</t>
  </si>
  <si>
    <t>성산여객588F4</t>
  </si>
  <si>
    <t>성산여객588F5</t>
  </si>
  <si>
    <t>성산여객588D4</t>
  </si>
  <si>
    <t>성산여객588C2</t>
  </si>
  <si>
    <t>71바5562</t>
  </si>
  <si>
    <t>성원운수535F2</t>
  </si>
  <si>
    <t>71바6612</t>
  </si>
  <si>
    <t>71바6306</t>
  </si>
  <si>
    <t>성원운수536C4</t>
  </si>
  <si>
    <t>성원운수536B3</t>
  </si>
  <si>
    <t>성원운수537D2</t>
  </si>
  <si>
    <t>강건구</t>
  </si>
  <si>
    <t>5194191</t>
  </si>
  <si>
    <t>51941911251.326</t>
  </si>
  <si>
    <t>51927011642.027</t>
  </si>
  <si>
    <t>강세진</t>
  </si>
  <si>
    <t>5198855</t>
  </si>
  <si>
    <t>5198855340.102</t>
  </si>
  <si>
    <t>51998141685.399</t>
  </si>
  <si>
    <t>5199341953.917</t>
  </si>
  <si>
    <t>5193431572.102</t>
  </si>
  <si>
    <t>5192474600.367</t>
  </si>
  <si>
    <t>51962231950.696</t>
  </si>
  <si>
    <t>51975531467.428</t>
  </si>
  <si>
    <t>5195547793.309</t>
  </si>
  <si>
    <t>51934951637.732</t>
  </si>
  <si>
    <t>51916131304.42</t>
  </si>
  <si>
    <t>51978172410.362</t>
  </si>
  <si>
    <t>김석균</t>
  </si>
  <si>
    <t>5195010</t>
  </si>
  <si>
    <t>51950101107.852</t>
  </si>
  <si>
    <t>51965012219.933</t>
  </si>
  <si>
    <t>5199682680.331</t>
  </si>
  <si>
    <t>51934591577.941</t>
  </si>
  <si>
    <t>51993441223.51</t>
  </si>
  <si>
    <t>51948141904.544</t>
  </si>
  <si>
    <t>51963601222.084</t>
  </si>
  <si>
    <t>51990911319.819</t>
  </si>
  <si>
    <t>5194555720.567</t>
  </si>
  <si>
    <t>51939682063.978</t>
  </si>
  <si>
    <t>마재인</t>
  </si>
  <si>
    <t>5191701</t>
  </si>
  <si>
    <t>51917011605.409</t>
  </si>
  <si>
    <t>51934212282.716</t>
  </si>
  <si>
    <t>51933001161.209</t>
  </si>
  <si>
    <t>5199231735.01</t>
  </si>
  <si>
    <t>51953571258.437</t>
  </si>
  <si>
    <t>51970262429.773</t>
  </si>
  <si>
    <t>51993502057.004</t>
  </si>
  <si>
    <t>5193410408.012</t>
  </si>
  <si>
    <t>51973511859.797</t>
  </si>
  <si>
    <t>박안식</t>
  </si>
  <si>
    <t>519293</t>
  </si>
  <si>
    <t>519293664.946</t>
  </si>
  <si>
    <t>5195528981.17</t>
  </si>
  <si>
    <t>51973371158.884</t>
  </si>
  <si>
    <t>51921651225.048</t>
  </si>
  <si>
    <t>박재범</t>
  </si>
  <si>
    <t>5197401</t>
  </si>
  <si>
    <t>5197401697.561</t>
  </si>
  <si>
    <t>51940001771.168</t>
  </si>
  <si>
    <t>51985532023.688</t>
  </si>
  <si>
    <t>51932041653.93</t>
  </si>
  <si>
    <t>5191751709.076</t>
  </si>
  <si>
    <t>5196552048.585</t>
  </si>
  <si>
    <t>51912551765.15</t>
  </si>
  <si>
    <t>51978851758.003</t>
  </si>
  <si>
    <t>51953311753.823</t>
  </si>
  <si>
    <t>51978381632.605</t>
  </si>
  <si>
    <t>5192928310.531</t>
  </si>
  <si>
    <t>5195911385.95</t>
  </si>
  <si>
    <t>여운종</t>
  </si>
  <si>
    <t>5192169</t>
  </si>
  <si>
    <t>5192169809.422</t>
  </si>
  <si>
    <t>51915401044.624</t>
  </si>
  <si>
    <t>51955402137.129</t>
  </si>
  <si>
    <t>5194390318.152</t>
  </si>
  <si>
    <t>이경화</t>
  </si>
  <si>
    <t>5198885</t>
  </si>
  <si>
    <t>51988851554.501</t>
  </si>
  <si>
    <t>51928361925.215</t>
  </si>
  <si>
    <t>51960041815.124</t>
  </si>
  <si>
    <t>5192121346.144</t>
  </si>
  <si>
    <t>51976251336.908</t>
  </si>
  <si>
    <t>519707479.734</t>
  </si>
  <si>
    <t>5193371669.575</t>
  </si>
  <si>
    <t>51993701471.337</t>
  </si>
  <si>
    <t>51999101297.294</t>
  </si>
  <si>
    <t>51986861002.791</t>
  </si>
  <si>
    <t>5199946335.324</t>
  </si>
  <si>
    <t>51999391583.238</t>
  </si>
  <si>
    <t>51935351722.495</t>
  </si>
  <si>
    <t>5198465498.698</t>
  </si>
  <si>
    <t>51973821938.139</t>
  </si>
  <si>
    <t>5193907344.041</t>
  </si>
  <si>
    <t>5199842307.58</t>
  </si>
  <si>
    <t>519191761.226</t>
  </si>
  <si>
    <t>51993921105.113</t>
  </si>
  <si>
    <t>5196795572.368</t>
  </si>
  <si>
    <t>51915724572.135</t>
  </si>
  <si>
    <t>5195070345.852</t>
  </si>
  <si>
    <t>51996411967.817</t>
  </si>
  <si>
    <t>5195131564.676</t>
  </si>
  <si>
    <t>51933391894.688</t>
  </si>
  <si>
    <t>임병규</t>
  </si>
  <si>
    <t>5193809</t>
  </si>
  <si>
    <t>51938091244.866</t>
  </si>
  <si>
    <t>5191131481.062</t>
  </si>
  <si>
    <t>51974161677.179</t>
  </si>
  <si>
    <t>51919281635.358</t>
  </si>
  <si>
    <t>51932921830.723</t>
  </si>
  <si>
    <t>51970861787.684</t>
  </si>
  <si>
    <t>51938181611.155</t>
  </si>
  <si>
    <t>51972612026.42</t>
  </si>
  <si>
    <t>51965591933.947</t>
  </si>
  <si>
    <t>51919971869.704</t>
  </si>
  <si>
    <t>5192321524.912</t>
  </si>
  <si>
    <t>51956431760.215</t>
  </si>
  <si>
    <t>51928172262.412</t>
  </si>
  <si>
    <t>5197119431.088</t>
  </si>
  <si>
    <t>51986671875.356</t>
  </si>
  <si>
    <t>5191531906.319</t>
  </si>
  <si>
    <t>51986541385.19</t>
  </si>
  <si>
    <t>5192232825.977</t>
  </si>
  <si>
    <t>최광진</t>
  </si>
  <si>
    <t>5191495</t>
  </si>
  <si>
    <t>51914951614.99</t>
  </si>
  <si>
    <t>51959361306.336</t>
  </si>
  <si>
    <t>51990771446.157</t>
  </si>
  <si>
    <t>5193552156.096</t>
  </si>
  <si>
    <t>51960411872.091</t>
  </si>
  <si>
    <t>5193400345.91</t>
  </si>
  <si>
    <t>51912411669.571</t>
  </si>
  <si>
    <t>5195091785.575</t>
  </si>
  <si>
    <t>5197240352.034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</si>
  <si>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</si>
  <si>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</si>
  <si>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</si>
  <si>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</si>
  <si>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</si>
  <si>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분석기간: 24.07.01-24.07.30</t>
  </si>
  <si>
    <t>24'07</t>
  </si>
  <si>
    <t>0%(0명)</t>
  </si>
  <si>
    <t>7%(1명)</t>
  </si>
  <si>
    <t>22%(2명)</t>
  </si>
  <si>
    <t>8%(1명)</t>
  </si>
  <si>
    <t>100%(1명)</t>
  </si>
  <si>
    <t>14%(2명)</t>
  </si>
  <si>
    <t>14%(1명)</t>
  </si>
  <si>
    <t>33%(3명)</t>
  </si>
  <si>
    <t>50%(7명)</t>
  </si>
  <si>
    <t>54%(7명)</t>
  </si>
  <si>
    <t>43%(3명)</t>
  </si>
  <si>
    <t>21%(3명)</t>
  </si>
  <si>
    <t>31%(4명)</t>
  </si>
  <si>
    <t>100%(5명)</t>
  </si>
  <si>
    <t>1%(1명)</t>
  </si>
  <si>
    <t>3%(3명)</t>
  </si>
  <si>
    <t>11%(11명)</t>
  </si>
  <si>
    <t>17%(18명)</t>
  </si>
  <si>
    <t>33%(36명)</t>
  </si>
  <si>
    <t>36%(35명)</t>
  </si>
  <si>
    <t>개선율(유카전)</t>
  </si>
  <si>
    <t>28위/(32개사)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</si>
</sst>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28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7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9" fontId="67" fillId="15" borderId="0" xfId="563" applyFont="1" applyFill="1" applyBorder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4" fontId="10" fillId="0" borderId="0" xfId="1" applyNumberFormat="1" applyFont="1" applyFill="1" applyBorder="1">
      <alignment vertical="center"/>
    </xf>
    <xf numFmtId="188" fontId="54" fillId="10" borderId="50" xfId="2" applyNumberFormat="1" applyFont="1" applyFill="1" applyBorder="1" applyAlignment="1">
      <alignment horizontal="center" vertical="center"/>
    </xf>
    <xf numFmtId="188" fontId="54" fillId="10" borderId="51" xfId="2" applyNumberFormat="1" applyFont="1" applyFill="1" applyBorder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4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성원운수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6-4F04-BF54-6657119E8830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88A-44E6-B24B-D83629BF819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2.3676337393819513</c:v>
                </c:pt>
                <c:pt idx="1">
                  <c:v>2.6697324306695966</c:v>
                </c:pt>
                <c:pt idx="2">
                  <c:v>2.6985631415359173</c:v>
                </c:pt>
                <c:pt idx="3">
                  <c:v>2.7009818178321834</c:v>
                </c:pt>
                <c:pt idx="4">
                  <c:v>2.6861201211380132</c:v>
                </c:pt>
                <c:pt idx="5">
                  <c:v>2.36</c:v>
                </c:pt>
                <c:pt idx="6">
                  <c:v>2.3014242446656747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3"/>
          <c:min val="2.2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8.771929824561403E-3</c:v>
                </c:pt>
                <c:pt idx="1">
                  <c:v>2.6315789473684209E-2</c:v>
                </c:pt>
                <c:pt idx="2">
                  <c:v>0.10526315789473684</c:v>
                </c:pt>
                <c:pt idx="3">
                  <c:v>0.16666666666666666</c:v>
                </c:pt>
                <c:pt idx="4">
                  <c:v>0.33333333333333331</c:v>
                </c:pt>
                <c:pt idx="5">
                  <c:v>0.35964912280701755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0.22222222222222221</c:v>
                </c:pt>
                <c:pt idx="2">
                  <c:v>0.21428571428571427</c:v>
                </c:pt>
                <c:pt idx="3">
                  <c:v>0.30769230769230771</c:v>
                </c:pt>
                <c:pt idx="4">
                  <c:v>0.42857142857142855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0.5</c:v>
                </c:pt>
                <c:pt idx="3">
                  <c:v>0.53846153846153844</c:v>
                </c:pt>
                <c:pt idx="4">
                  <c:v>0.42857142857142855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1</c:v>
                </c:pt>
                <c:pt idx="1">
                  <c:v>0.22222222222222221</c:v>
                </c:pt>
                <c:pt idx="2">
                  <c:v>0.14285714285714285</c:v>
                </c:pt>
                <c:pt idx="3">
                  <c:v>7.6923076923076927E-2</c:v>
                </c:pt>
                <c:pt idx="4">
                  <c:v>0.14285714285714285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0.22222222222222221</c:v>
                </c:pt>
                <c:pt idx="2">
                  <c:v>7.1428571428571425E-2</c:v>
                </c:pt>
                <c:pt idx="3">
                  <c:v>7.6923076923076927E-2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7.1428571428571425E-2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773206</xdr:colOff>
      <xdr:row>8</xdr:row>
      <xdr:rowOff>347383</xdr:rowOff>
    </xdr:from>
    <xdr:to>
      <xdr:col>2</xdr:col>
      <xdr:colOff>336176</xdr:colOff>
      <xdr:row>14</xdr:row>
      <xdr:rowOff>67235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74059" y="2532530"/>
          <a:ext cx="493058" cy="20506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336175</xdr:colOff>
      <xdr:row>9</xdr:row>
      <xdr:rowOff>246529</xdr:rowOff>
    </xdr:from>
    <xdr:to>
      <xdr:col>2</xdr:col>
      <xdr:colOff>437032</xdr:colOff>
      <xdr:row>11</xdr:row>
      <xdr:rowOff>145677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37028" y="33057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324971</xdr:colOff>
      <xdr:row>7</xdr:row>
      <xdr:rowOff>11205</xdr:rowOff>
    </xdr:from>
    <xdr:to>
      <xdr:col>3</xdr:col>
      <xdr:colOff>235327</xdr:colOff>
      <xdr:row>8</xdr:row>
      <xdr:rowOff>358588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355912" y="2061881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683559</xdr:colOff>
      <xdr:row>8</xdr:row>
      <xdr:rowOff>134471</xdr:rowOff>
    </xdr:from>
    <xdr:to>
      <xdr:col>3</xdr:col>
      <xdr:colOff>145676</xdr:colOff>
      <xdr:row>8</xdr:row>
      <xdr:rowOff>336176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714500" y="2319618"/>
          <a:ext cx="336176" cy="2017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432547</xdr:colOff>
      <xdr:row>8</xdr:row>
      <xdr:rowOff>123265</xdr:rowOff>
    </xdr:from>
    <xdr:to>
      <xdr:col>3</xdr:col>
      <xdr:colOff>795618</xdr:colOff>
      <xdr:row>8</xdr:row>
      <xdr:rowOff>141195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 flipV="1">
          <a:off x="2337547" y="2308412"/>
          <a:ext cx="363071" cy="179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129988</xdr:colOff>
      <xdr:row>8</xdr:row>
      <xdr:rowOff>73959</xdr:rowOff>
    </xdr:from>
    <xdr:to>
      <xdr:col>4</xdr:col>
      <xdr:colOff>286874</xdr:colOff>
      <xdr:row>8</xdr:row>
      <xdr:rowOff>555813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034988" y="225910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831476</xdr:colOff>
      <xdr:row>6</xdr:row>
      <xdr:rowOff>159123</xdr:rowOff>
    </xdr:from>
    <xdr:to>
      <xdr:col>5</xdr:col>
      <xdr:colOff>114303</xdr:colOff>
      <xdr:row>8</xdr:row>
      <xdr:rowOff>293595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2736476" y="19968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235323</xdr:colOff>
      <xdr:row>8</xdr:row>
      <xdr:rowOff>168088</xdr:rowOff>
    </xdr:from>
    <xdr:to>
      <xdr:col>4</xdr:col>
      <xdr:colOff>616323</xdr:colOff>
      <xdr:row>8</xdr:row>
      <xdr:rowOff>246529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014382" y="2353235"/>
          <a:ext cx="381000" cy="784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31374</xdr:colOff>
      <xdr:row>9</xdr:row>
      <xdr:rowOff>210671</xdr:rowOff>
    </xdr:from>
    <xdr:to>
      <xdr:col>6</xdr:col>
      <xdr:colOff>188261</xdr:colOff>
      <xdr:row>11</xdr:row>
      <xdr:rowOff>109819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306DEA7B-F5D1-46FE-8226-1A6E79F17C48}"/>
            </a:ext>
          </a:extLst>
        </xdr:cNvPr>
        <xdr:cNvSpPr txBox="1"/>
      </xdr:nvSpPr>
      <xdr:spPr>
        <a:xfrm>
          <a:off x="3684492" y="32698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DDC2458-3F91-492C-AE2A-167B024F664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-12.1%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22411</xdr:colOff>
      <xdr:row>8</xdr:row>
      <xdr:rowOff>235324</xdr:rowOff>
    </xdr:from>
    <xdr:to>
      <xdr:col>5</xdr:col>
      <xdr:colOff>481852</xdr:colOff>
      <xdr:row>14</xdr:row>
      <xdr:rowOff>123265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D22800F4-AC12-43A2-9456-EA8CACBED718}"/>
            </a:ext>
          </a:extLst>
        </xdr:cNvPr>
        <xdr:cNvCxnSpPr/>
      </xdr:nvCxnSpPr>
      <xdr:spPr>
        <a:xfrm>
          <a:off x="3675529" y="2420471"/>
          <a:ext cx="459441" cy="22187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587185</xdr:colOff>
      <xdr:row>14</xdr:row>
      <xdr:rowOff>60511</xdr:rowOff>
    </xdr:from>
    <xdr:to>
      <xdr:col>6</xdr:col>
      <xdr:colOff>744072</xdr:colOff>
      <xdr:row>15</xdr:row>
      <xdr:rowOff>251012</xdr:rowOff>
    </xdr:to>
    <xdr:sp macro="" textlink="$K$17">
      <xdr:nvSpPr>
        <xdr:cNvPr id="15" name="TextBox 14">
          <a:extLst>
            <a:ext uri="{FF2B5EF4-FFF2-40B4-BE49-F238E27FC236}">
              <a16:creationId xmlns:a16="http://schemas.microsoft.com/office/drawing/2014/main" id="{DED9DC8B-CE23-4ACB-8D3A-8AA7D84D2F35}"/>
            </a:ext>
          </a:extLst>
        </xdr:cNvPr>
        <xdr:cNvSpPr txBox="1"/>
      </xdr:nvSpPr>
      <xdr:spPr>
        <a:xfrm>
          <a:off x="4240303" y="45764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9A4D52C-66A8-42FB-8CD7-AA5A71CB87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-2.5%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701487</xdr:colOff>
      <xdr:row>14</xdr:row>
      <xdr:rowOff>219635</xdr:rowOff>
    </xdr:from>
    <xdr:to>
      <xdr:col>6</xdr:col>
      <xdr:colOff>123265</xdr:colOff>
      <xdr:row>16</xdr:row>
      <xdr:rowOff>33618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AF93373-692A-4D14-BFD0-C3365FBC8AA0}"/>
            </a:ext>
          </a:extLst>
        </xdr:cNvPr>
        <xdr:cNvCxnSpPr/>
      </xdr:nvCxnSpPr>
      <xdr:spPr>
        <a:xfrm>
          <a:off x="4354605" y="4735606"/>
          <a:ext cx="295836" cy="3966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B2" sqref="B2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27" width="9.140625" style="4"/>
    <col min="28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0" t="s">
        <v>112</v>
      </c>
      <c r="C2" s="58"/>
      <c r="D2" s="58"/>
      <c r="E2" s="58"/>
      <c r="F2" s="58"/>
      <c r="G2" s="58"/>
      <c r="H2" s="58"/>
      <c r="I2" s="58"/>
      <c r="J2" s="58"/>
      <c r="K2" s="66" t="s">
        <v>628</v>
      </c>
      <c r="L2" s="59"/>
    </row>
    <row r="3" spans="1:28" ht="15.75" customHeight="1">
      <c r="B3" s="62"/>
      <c r="C3" s="62"/>
      <c r="D3" s="62"/>
      <c r="E3" s="62"/>
      <c r="F3" s="62"/>
      <c r="G3" s="62"/>
    </row>
    <row r="4" spans="1:28" ht="16.5" customHeight="1">
      <c r="B4" s="63" t="s">
        <v>114</v>
      </c>
      <c r="C4" s="282" t="s">
        <v>38</v>
      </c>
      <c r="D4" s="282"/>
      <c r="E4" s="63" t="s">
        <v>113</v>
      </c>
      <c r="F4" s="63" t="s">
        <v>64</v>
      </c>
      <c r="G4" s="95" t="s">
        <v>116</v>
      </c>
      <c r="H4" s="39"/>
      <c r="I4" s="39"/>
      <c r="J4" s="99" t="s">
        <v>35</v>
      </c>
      <c r="K4" s="99" t="s">
        <v>36</v>
      </c>
    </row>
    <row r="5" spans="1:28" ht="48.75" customHeight="1">
      <c r="B5" s="65" t="s">
        <v>629</v>
      </c>
      <c r="C5" s="283" t="s">
        <v>200</v>
      </c>
      <c r="D5" s="283"/>
      <c r="E5" s="64">
        <v>6</v>
      </c>
      <c r="F5" s="65">
        <v>51</v>
      </c>
      <c r="G5" s="96" t="s">
        <v>67</v>
      </c>
      <c r="H5" s="39"/>
      <c r="I5" s="39"/>
      <c r="J5" s="98" t="s">
        <v>50</v>
      </c>
      <c r="K5" s="97"/>
    </row>
    <row r="6" spans="1:28" ht="15.75" customHeight="1">
      <c r="B6" s="51"/>
      <c r="C6" s="51"/>
      <c r="D6" s="51"/>
      <c r="E6" s="51"/>
      <c r="F6" s="51"/>
      <c r="G6" s="51"/>
      <c r="H6" s="51"/>
      <c r="I6" s="51"/>
      <c r="M6" s="248"/>
    </row>
    <row r="7" spans="1:28" ht="16.5" customHeight="1">
      <c r="B7" s="53" t="s">
        <v>131</v>
      </c>
      <c r="C7" s="53"/>
      <c r="D7" s="52"/>
      <c r="E7" s="52"/>
      <c r="F7" s="52"/>
      <c r="G7" s="52"/>
      <c r="H7" s="52"/>
      <c r="I7" s="52"/>
      <c r="J7" s="52"/>
      <c r="K7" s="52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1"/>
      <c r="P9" s="281"/>
    </row>
    <row r="10" spans="1:28" ht="23.25" customHeight="1" thickBot="1">
      <c r="G10" s="6"/>
      <c r="H10" s="206" t="s">
        <v>91</v>
      </c>
      <c r="I10" s="207" t="s">
        <v>92</v>
      </c>
      <c r="J10" s="208" t="str">
        <f>C5</f>
        <v>성원운수</v>
      </c>
      <c r="K10" s="209" t="s">
        <v>93</v>
      </c>
      <c r="X10" s="248"/>
      <c r="Z10" s="40"/>
      <c r="AA10" s="20"/>
      <c r="AB10" s="20"/>
    </row>
    <row r="11" spans="1:28" ht="23.25" customHeight="1" thickTop="1">
      <c r="G11" s="6"/>
      <c r="H11" s="243">
        <v>1</v>
      </c>
      <c r="I11" s="203">
        <v>2.0099999999999998</v>
      </c>
      <c r="J11" s="204">
        <v>2.3676337393819513</v>
      </c>
      <c r="K11" s="205"/>
      <c r="M11" s="2"/>
      <c r="Y11" s="249"/>
      <c r="Z11" s="251"/>
      <c r="AA11" s="50"/>
      <c r="AB11" s="20"/>
    </row>
    <row r="12" spans="1:28" ht="23.25" customHeight="1">
      <c r="G12" s="6"/>
      <c r="H12" s="244">
        <v>2</v>
      </c>
      <c r="I12" s="197">
        <v>2.3662575846193561</v>
      </c>
      <c r="J12" s="204">
        <v>2.6697324306695966</v>
      </c>
      <c r="K12" s="245">
        <v>0.12759519610769932</v>
      </c>
      <c r="M12" s="252"/>
      <c r="Y12" s="249"/>
      <c r="Z12" s="251"/>
      <c r="AA12" s="50"/>
      <c r="AB12" s="20"/>
    </row>
    <row r="13" spans="1:28" ht="23.25" customHeight="1">
      <c r="G13" s="6"/>
      <c r="H13" s="244">
        <v>3</v>
      </c>
      <c r="I13" s="197">
        <v>2.37</v>
      </c>
      <c r="J13" s="204">
        <v>2.6985631415359173</v>
      </c>
      <c r="K13" s="247">
        <v>1.0799101263900601E-2</v>
      </c>
      <c r="M13" s="252"/>
      <c r="Y13" s="249"/>
      <c r="Z13" s="251"/>
      <c r="AA13" s="50"/>
      <c r="AB13" s="20"/>
    </row>
    <row r="14" spans="1:28" ht="23.25" customHeight="1">
      <c r="G14" s="6"/>
      <c r="H14" s="244">
        <v>4</v>
      </c>
      <c r="I14" s="197">
        <v>2.33</v>
      </c>
      <c r="J14" s="204">
        <v>2.7009818178321834</v>
      </c>
      <c r="K14" s="247">
        <v>8.9628301040578506E-4</v>
      </c>
      <c r="M14" s="252"/>
      <c r="Y14" s="249"/>
      <c r="Z14" s="251"/>
      <c r="AA14" s="50"/>
      <c r="AB14" s="20"/>
    </row>
    <row r="15" spans="1:28" ht="23.25" customHeight="1">
      <c r="G15" s="6"/>
      <c r="H15" s="244">
        <v>5</v>
      </c>
      <c r="I15" s="197">
        <v>2.29</v>
      </c>
      <c r="J15" s="204">
        <v>2.6861201211380132</v>
      </c>
      <c r="K15" s="247">
        <v>-5.5023312619327802E-3</v>
      </c>
      <c r="M15" s="252"/>
      <c r="Y15" s="249"/>
      <c r="Z15" s="251"/>
      <c r="AA15" s="50"/>
      <c r="AB15" s="20"/>
    </row>
    <row r="16" spans="1:28" ht="23.25" customHeight="1">
      <c r="G16" s="6"/>
      <c r="H16" s="244">
        <v>6</v>
      </c>
      <c r="I16" s="197">
        <v>2.0664933427553414</v>
      </c>
      <c r="J16" s="204">
        <v>2.36</v>
      </c>
      <c r="K16" s="247">
        <v>-0.12140935864024127</v>
      </c>
      <c r="M16" s="252"/>
      <c r="Y16" s="249"/>
      <c r="Z16" s="251"/>
      <c r="AA16" s="50"/>
      <c r="AB16" s="20"/>
    </row>
    <row r="17" spans="2:28" ht="23.25" customHeight="1">
      <c r="G17" s="6"/>
      <c r="H17" s="244">
        <v>7</v>
      </c>
      <c r="I17" s="197">
        <v>2.13</v>
      </c>
      <c r="J17" s="204">
        <v>2.3014242446656747</v>
      </c>
      <c r="K17" s="247">
        <v>-2.4820235311154737E-2</v>
      </c>
      <c r="M17" s="252"/>
      <c r="Y17" s="249"/>
      <c r="Z17" s="251"/>
      <c r="AA17" s="50"/>
      <c r="AB17" s="20"/>
    </row>
    <row r="18" spans="2:28" ht="23.25" customHeight="1">
      <c r="G18" s="6"/>
      <c r="H18" s="246" t="s">
        <v>650</v>
      </c>
      <c r="I18" s="198">
        <v>5.9701492537313383E-2</v>
      </c>
      <c r="J18" s="199">
        <v>-2.7964415954623068E-2</v>
      </c>
      <c r="K18" s="200">
        <v>-8.7665908491936451E-2</v>
      </c>
      <c r="M18" s="252"/>
      <c r="Y18" s="249"/>
      <c r="Z18" s="251"/>
      <c r="AA18" s="50"/>
      <c r="AB18" s="20"/>
    </row>
    <row r="19" spans="2:28" ht="23.25" customHeight="1">
      <c r="H19" s="201" t="s">
        <v>109</v>
      </c>
      <c r="I19" s="202"/>
      <c r="J19" s="285" t="s">
        <v>651</v>
      </c>
      <c r="K19" s="286"/>
      <c r="M19" s="252"/>
      <c r="X19" s="2"/>
      <c r="Y19" s="2"/>
      <c r="AB19" s="20"/>
    </row>
    <row r="20" spans="2:28" ht="9" customHeight="1">
      <c r="M20" s="252"/>
      <c r="X20" s="2"/>
      <c r="Y20" s="2"/>
      <c r="AB20" s="50"/>
    </row>
    <row r="21" spans="2:28" ht="16.5" customHeight="1">
      <c r="B21" s="53" t="s">
        <v>132</v>
      </c>
      <c r="C21" s="53"/>
      <c r="D21" s="52"/>
      <c r="E21" s="52"/>
      <c r="F21" s="52"/>
      <c r="G21" s="52"/>
      <c r="H21" s="52"/>
      <c r="I21" s="52"/>
      <c r="J21" s="52"/>
      <c r="K21" s="52"/>
      <c r="M21" s="252"/>
      <c r="X21" s="2"/>
      <c r="Y21" s="2"/>
      <c r="AB21" s="50"/>
    </row>
    <row r="22" spans="2:28" ht="27.75" customHeight="1">
      <c r="B22" s="57" t="s">
        <v>62</v>
      </c>
      <c r="C22" s="57" t="s">
        <v>101</v>
      </c>
      <c r="D22" s="57" t="s">
        <v>103</v>
      </c>
      <c r="E22" s="57" t="s">
        <v>104</v>
      </c>
      <c r="F22" s="57" t="s">
        <v>105</v>
      </c>
      <c r="G22" s="57" t="s">
        <v>106</v>
      </c>
      <c r="H22" s="57" t="s">
        <v>6</v>
      </c>
      <c r="I22" s="57" t="s">
        <v>7</v>
      </c>
      <c r="J22" s="57" t="s">
        <v>107</v>
      </c>
      <c r="K22" s="57" t="s">
        <v>72</v>
      </c>
      <c r="M22" s="252"/>
      <c r="X22" s="2"/>
      <c r="Y22" s="2"/>
      <c r="AB22" s="50"/>
    </row>
    <row r="23" spans="2:28" ht="23.25" customHeight="1">
      <c r="B23" s="77" t="s">
        <v>100</v>
      </c>
      <c r="C23" s="78">
        <v>7</v>
      </c>
      <c r="D23" s="79">
        <v>2.0966943106046632E-2</v>
      </c>
      <c r="E23" s="79">
        <v>0.34918580012920813</v>
      </c>
      <c r="F23" s="79">
        <v>0.17214696080935904</v>
      </c>
      <c r="G23" s="80">
        <v>13.642531811268087</v>
      </c>
      <c r="H23" s="81">
        <v>0.23169009484557068</v>
      </c>
      <c r="I23" s="81">
        <v>13.887296246282647</v>
      </c>
      <c r="J23" s="82">
        <v>2.1318458931757065</v>
      </c>
      <c r="K23" s="83" t="s">
        <v>69</v>
      </c>
      <c r="M23" s="252"/>
      <c r="N23" s="253" t="str">
        <f>C5</f>
        <v>성원운수</v>
      </c>
      <c r="Y23" s="2"/>
      <c r="AB23" s="4"/>
    </row>
    <row r="24" spans="2:28" ht="22.5" customHeight="1">
      <c r="B24" s="239" t="str">
        <f>C5</f>
        <v>성원운수</v>
      </c>
      <c r="C24" s="70">
        <v>7</v>
      </c>
      <c r="D24" s="71">
        <v>1.6812493774965052E-2</v>
      </c>
      <c r="E24" s="71">
        <v>0.36753627777916426</v>
      </c>
      <c r="F24" s="71">
        <v>0.15968201974808269</v>
      </c>
      <c r="G24" s="72">
        <v>10.872437500000002</v>
      </c>
      <c r="H24" s="73">
        <v>0.10271582384412885</v>
      </c>
      <c r="I24" s="73">
        <v>3.1795683270950081</v>
      </c>
      <c r="J24" s="74">
        <v>2.3014242446656747</v>
      </c>
      <c r="K24" s="75" t="s">
        <v>67</v>
      </c>
      <c r="M24" s="252"/>
      <c r="N24" s="40" t="s">
        <v>67</v>
      </c>
      <c r="O24" s="40">
        <v>104</v>
      </c>
      <c r="Y24" s="2"/>
      <c r="AB24" s="4"/>
    </row>
    <row r="25" spans="2:28" ht="22.5" customHeight="1">
      <c r="B25" s="54" t="s">
        <v>108</v>
      </c>
      <c r="C25" s="54"/>
      <c r="D25" s="68">
        <f>D24/D23-1</f>
        <v>-0.19814282463920474</v>
      </c>
      <c r="E25" s="68">
        <f t="shared" ref="E25:J25" si="0">E24/E23-1</f>
        <v>5.255218752642854E-2</v>
      </c>
      <c r="F25" s="68">
        <f t="shared" si="0"/>
        <v>-7.2408719867441795E-2</v>
      </c>
      <c r="G25" s="68">
        <f t="shared" si="0"/>
        <v>-0.20304840403451496</v>
      </c>
      <c r="H25" s="68">
        <f t="shared" si="0"/>
        <v>-0.55666717684848621</v>
      </c>
      <c r="I25" s="68">
        <f t="shared" si="0"/>
        <v>-0.77104482609808833</v>
      </c>
      <c r="J25" s="68">
        <f t="shared" si="0"/>
        <v>7.9545314242839504E-2</v>
      </c>
      <c r="K25" s="69" t="str">
        <f>J19</f>
        <v>28위/(32개사)</v>
      </c>
      <c r="M25" s="2" t="s">
        <v>188</v>
      </c>
      <c r="N25" s="254">
        <v>8.771929824561403E-3</v>
      </c>
      <c r="O25" s="40">
        <v>1</v>
      </c>
      <c r="X25" s="2"/>
      <c r="Y25" s="2"/>
      <c r="AB25" s="4"/>
    </row>
    <row r="26" spans="2:28" ht="22.5" customHeight="1">
      <c r="M26" s="2" t="s">
        <v>189</v>
      </c>
      <c r="N26" s="254">
        <v>2.6315789473684209E-2</v>
      </c>
      <c r="O26" s="40">
        <v>3</v>
      </c>
      <c r="X26" s="2"/>
      <c r="Y26" s="2"/>
      <c r="AB26" s="4"/>
    </row>
    <row r="27" spans="2:28" ht="17.25" customHeight="1">
      <c r="B27" s="53" t="s">
        <v>133</v>
      </c>
      <c r="C27" s="53"/>
      <c r="D27" s="52"/>
      <c r="E27" s="52"/>
      <c r="F27" s="52"/>
      <c r="G27" s="52"/>
      <c r="H27" s="52"/>
      <c r="I27" s="52"/>
      <c r="J27" s="52"/>
      <c r="K27" s="52"/>
      <c r="M27" s="2" t="s">
        <v>118</v>
      </c>
      <c r="N27" s="254">
        <v>0.10526315789473684</v>
      </c>
      <c r="O27" s="40">
        <v>11</v>
      </c>
      <c r="X27" s="2"/>
      <c r="Y27" s="2"/>
      <c r="AB27" s="4"/>
    </row>
    <row r="28" spans="2:28" ht="22.5" customHeight="1">
      <c r="B28" s="61"/>
      <c r="C28" s="61"/>
      <c r="M28" s="2" t="s">
        <v>190</v>
      </c>
      <c r="N28" s="254">
        <v>0.16666666666666666</v>
      </c>
      <c r="O28" s="40">
        <v>18</v>
      </c>
      <c r="X28" s="2"/>
      <c r="Y28" s="2"/>
      <c r="AB28" s="4"/>
    </row>
    <row r="29" spans="2:28" ht="22.5" customHeight="1" thickBot="1">
      <c r="H29" s="210" t="s">
        <v>91</v>
      </c>
      <c r="I29" s="211" t="s">
        <v>92</v>
      </c>
      <c r="J29" s="212" t="str">
        <f>J10</f>
        <v>성원운수</v>
      </c>
      <c r="K29" s="213" t="s">
        <v>117</v>
      </c>
      <c r="M29" s="2" t="s">
        <v>191</v>
      </c>
      <c r="N29" s="254">
        <v>0.33333333333333331</v>
      </c>
      <c r="O29" s="40">
        <v>36</v>
      </c>
      <c r="X29" s="2"/>
      <c r="Y29" s="2"/>
      <c r="AB29" s="4"/>
    </row>
    <row r="30" spans="2:28" ht="22.5" customHeight="1" thickTop="1">
      <c r="H30" s="218" t="s">
        <v>111</v>
      </c>
      <c r="I30" s="219" t="s">
        <v>69</v>
      </c>
      <c r="J30" s="220" t="s">
        <v>67</v>
      </c>
      <c r="K30" s="221"/>
      <c r="M30" s="2" t="s">
        <v>76</v>
      </c>
      <c r="N30" s="254">
        <v>0.35964912280701755</v>
      </c>
      <c r="O30" s="40">
        <v>35</v>
      </c>
      <c r="X30" s="2"/>
      <c r="Z30" s="40"/>
      <c r="AA30" s="20"/>
      <c r="AB30" s="20"/>
    </row>
    <row r="31" spans="2:28" ht="21" customHeight="1">
      <c r="H31" s="214" t="s">
        <v>94</v>
      </c>
      <c r="I31" s="215">
        <v>4.5564191905655319E-2</v>
      </c>
      <c r="J31" s="216" t="s">
        <v>644</v>
      </c>
      <c r="K31" s="217">
        <v>-3.6792262081093915E-2</v>
      </c>
      <c r="M31" s="2"/>
      <c r="X31" s="2"/>
      <c r="Z31" s="40"/>
      <c r="AA31" s="20"/>
      <c r="AB31" s="20"/>
    </row>
    <row r="32" spans="2:28" ht="21" customHeight="1">
      <c r="H32" s="189" t="s">
        <v>95</v>
      </c>
      <c r="I32" s="181">
        <v>6.968641114982578E-2</v>
      </c>
      <c r="J32" s="190" t="s">
        <v>645</v>
      </c>
      <c r="K32" s="191">
        <v>-4.3370621676141571E-2</v>
      </c>
      <c r="L32" s="4"/>
      <c r="M32" s="2"/>
      <c r="X32" s="2"/>
      <c r="Z32" s="40"/>
      <c r="AA32" s="20"/>
      <c r="AB32" s="20"/>
    </row>
    <row r="33" spans="2:28" ht="21" customHeight="1">
      <c r="H33" s="188" t="s">
        <v>96</v>
      </c>
      <c r="I33" s="181">
        <v>0.13669257571696597</v>
      </c>
      <c r="J33" s="190" t="s">
        <v>646</v>
      </c>
      <c r="K33" s="191">
        <v>-3.1429417822229133E-2</v>
      </c>
      <c r="L33" s="4"/>
      <c r="M33" s="2"/>
      <c r="X33" s="2"/>
      <c r="Z33" s="40"/>
      <c r="AA33" s="20"/>
      <c r="AB33" s="20"/>
    </row>
    <row r="34" spans="2:28" ht="21" customHeight="1">
      <c r="H34" s="188" t="s">
        <v>99</v>
      </c>
      <c r="I34" s="181">
        <v>0.22728491021173949</v>
      </c>
      <c r="J34" s="190" t="s">
        <v>647</v>
      </c>
      <c r="K34" s="191">
        <v>-6.0618243545072836E-2</v>
      </c>
      <c r="L34" s="4"/>
      <c r="M34" s="2"/>
      <c r="X34" s="2"/>
      <c r="Z34" s="40"/>
      <c r="AA34" s="20"/>
      <c r="AB34" s="20"/>
    </row>
    <row r="35" spans="2:28" ht="21" customHeight="1">
      <c r="H35" s="192" t="s">
        <v>97</v>
      </c>
      <c r="I35" s="181">
        <v>0.24658268560707586</v>
      </c>
      <c r="J35" s="190" t="s">
        <v>648</v>
      </c>
      <c r="K35" s="191">
        <v>8.6750647726257457E-2</v>
      </c>
      <c r="L35" s="4"/>
      <c r="M35" s="2"/>
      <c r="X35" s="2"/>
      <c r="Z35" s="40"/>
      <c r="AA35" s="20"/>
      <c r="AB35" s="20"/>
    </row>
    <row r="36" spans="2:28" ht="21" customHeight="1">
      <c r="H36" s="193" t="s">
        <v>98</v>
      </c>
      <c r="I36" s="194">
        <v>0.27418922540873758</v>
      </c>
      <c r="J36" s="195" t="s">
        <v>649</v>
      </c>
      <c r="K36" s="196">
        <v>8.5459897398279971E-2</v>
      </c>
      <c r="L36" s="4"/>
      <c r="M36" s="2"/>
      <c r="X36" s="2"/>
      <c r="Z36" s="40"/>
      <c r="AA36" s="20"/>
      <c r="AB36" s="20"/>
    </row>
    <row r="37" spans="2:28" ht="22.5" customHeight="1">
      <c r="L37" s="4"/>
      <c r="M37" s="2"/>
      <c r="X37" s="2"/>
      <c r="Z37" s="40"/>
      <c r="AA37" s="20"/>
      <c r="AB37" s="20"/>
    </row>
    <row r="38" spans="2:28" ht="18" customHeight="1">
      <c r="B38" s="53" t="s">
        <v>134</v>
      </c>
      <c r="C38" s="53"/>
      <c r="D38" s="52"/>
      <c r="E38" s="52"/>
      <c r="F38" s="52"/>
      <c r="G38" s="52"/>
      <c r="H38" s="52"/>
      <c r="I38" s="52"/>
      <c r="J38" s="52"/>
      <c r="K38" s="52"/>
      <c r="L38" s="4"/>
      <c r="M38" s="2"/>
      <c r="X38" s="2"/>
      <c r="Z38" s="40"/>
      <c r="AA38" s="20"/>
      <c r="AB38" s="20"/>
    </row>
    <row r="39" spans="2:28" ht="30.75" customHeight="1">
      <c r="B39" s="57" t="s">
        <v>62</v>
      </c>
      <c r="C39" s="57" t="s">
        <v>102</v>
      </c>
      <c r="D39" s="57" t="s">
        <v>103</v>
      </c>
      <c r="E39" s="57" t="s">
        <v>104</v>
      </c>
      <c r="F39" s="57" t="s">
        <v>105</v>
      </c>
      <c r="G39" s="57" t="s">
        <v>106</v>
      </c>
      <c r="H39" s="57" t="s">
        <v>6</v>
      </c>
      <c r="I39" s="57" t="s">
        <v>7</v>
      </c>
      <c r="J39" s="57" t="s">
        <v>107</v>
      </c>
      <c r="K39" s="57" t="s">
        <v>72</v>
      </c>
      <c r="L39" s="4"/>
      <c r="M39" s="2"/>
      <c r="N39" s="40" t="s">
        <v>127</v>
      </c>
      <c r="X39" s="2"/>
      <c r="Z39" s="40"/>
      <c r="AA39" s="20"/>
      <c r="AB39" s="20"/>
    </row>
    <row r="40" spans="2:28" ht="22.5" customHeight="1">
      <c r="B40" s="241" t="s">
        <v>119</v>
      </c>
      <c r="C40" s="78">
        <v>1</v>
      </c>
      <c r="D40" s="79">
        <v>4.144163073170163E-2</v>
      </c>
      <c r="E40" s="79">
        <v>0.41850599719517023</v>
      </c>
      <c r="F40" s="79">
        <v>0.21628460949815453</v>
      </c>
      <c r="G40" s="80">
        <v>10.767718749999998</v>
      </c>
      <c r="H40" s="81">
        <v>0.69028206871696896</v>
      </c>
      <c r="I40" s="81">
        <v>10.863455507676889</v>
      </c>
      <c r="J40" s="82">
        <v>2.3676337393819513</v>
      </c>
      <c r="K40" s="84" t="s">
        <v>76</v>
      </c>
      <c r="L40" s="4"/>
      <c r="M40" s="2"/>
      <c r="N40" s="40">
        <v>1</v>
      </c>
      <c r="X40" s="2"/>
      <c r="Z40" s="40"/>
      <c r="AA40" s="20"/>
      <c r="AB40" s="20"/>
    </row>
    <row r="41" spans="2:28" ht="22.5" customHeight="1">
      <c r="B41" s="239" t="s">
        <v>119</v>
      </c>
      <c r="C41" s="70">
        <v>2</v>
      </c>
      <c r="D41" s="71">
        <v>3.8553150098806693E-2</v>
      </c>
      <c r="E41" s="71">
        <v>0.35955491861399214</v>
      </c>
      <c r="F41" s="71">
        <v>0.17154302983020597</v>
      </c>
      <c r="G41" s="72">
        <v>7.9213404255319162</v>
      </c>
      <c r="H41" s="73">
        <v>4.2224698650805276E-2</v>
      </c>
      <c r="I41" s="73">
        <v>2.4601078525403599</v>
      </c>
      <c r="J41" s="74">
        <v>2.6697324306695966</v>
      </c>
      <c r="K41" s="75" t="s">
        <v>189</v>
      </c>
      <c r="M41" s="2"/>
      <c r="N41" s="40">
        <v>5</v>
      </c>
      <c r="X41" s="2"/>
      <c r="Z41" s="40"/>
      <c r="AA41" s="20"/>
      <c r="AB41" s="20"/>
    </row>
    <row r="42" spans="2:28" ht="22.5" customHeight="1">
      <c r="B42" s="239" t="s">
        <v>119</v>
      </c>
      <c r="C42" s="70">
        <v>3</v>
      </c>
      <c r="D42" s="71">
        <v>1.7926750665557933E-2</v>
      </c>
      <c r="E42" s="71">
        <v>0.35759640747470067</v>
      </c>
      <c r="F42" s="71">
        <v>0.17151826179250623</v>
      </c>
      <c r="G42" s="72">
        <v>7.7275200000000019</v>
      </c>
      <c r="H42" s="73">
        <v>7.9264265056474145E-2</v>
      </c>
      <c r="I42" s="73">
        <v>2.8991505431261908</v>
      </c>
      <c r="J42" s="74">
        <v>2.6985631415359173</v>
      </c>
      <c r="K42" s="75" t="s">
        <v>68</v>
      </c>
      <c r="M42" s="2"/>
      <c r="N42" s="40">
        <v>4</v>
      </c>
      <c r="X42" s="2"/>
      <c r="Z42" s="40"/>
      <c r="AA42" s="20"/>
      <c r="AB42" s="20"/>
    </row>
    <row r="43" spans="2:28" ht="22.5" customHeight="1">
      <c r="B43" s="239" t="s">
        <v>119</v>
      </c>
      <c r="C43" s="70">
        <v>4</v>
      </c>
      <c r="D43" s="71">
        <v>1.5248971698042863E-2</v>
      </c>
      <c r="E43" s="71">
        <v>0.34978858369790178</v>
      </c>
      <c r="F43" s="71">
        <v>0.17671167326310963</v>
      </c>
      <c r="G43" s="72">
        <v>7.710791666666668</v>
      </c>
      <c r="H43" s="73">
        <v>5.2318262389041401E-2</v>
      </c>
      <c r="I43" s="73">
        <v>2.7744859972085458</v>
      </c>
      <c r="J43" s="74">
        <v>2.7009818178321834</v>
      </c>
      <c r="K43" s="75" t="s">
        <v>68</v>
      </c>
      <c r="M43" s="2"/>
      <c r="N43" s="40">
        <v>4</v>
      </c>
      <c r="X43" s="2"/>
      <c r="Z43" s="40"/>
      <c r="AA43" s="20"/>
      <c r="AB43" s="20"/>
    </row>
    <row r="44" spans="2:28" ht="22.5" customHeight="1">
      <c r="B44" s="239" t="s">
        <v>119</v>
      </c>
      <c r="C44" s="70">
        <v>5</v>
      </c>
      <c r="D44" s="71">
        <v>1.6393504671234776E-2</v>
      </c>
      <c r="E44" s="71">
        <v>0.3561080627239111</v>
      </c>
      <c r="F44" s="71">
        <v>0.18628976486126489</v>
      </c>
      <c r="G44" s="72">
        <v>8.2701555555555544</v>
      </c>
      <c r="H44" s="73">
        <v>6.7344559263899761E-2</v>
      </c>
      <c r="I44" s="73">
        <v>2.6909527672255744</v>
      </c>
      <c r="J44" s="74">
        <v>2.6861201211380132</v>
      </c>
      <c r="K44" s="75" t="s">
        <v>68</v>
      </c>
      <c r="M44" s="2"/>
      <c r="N44" s="40">
        <v>4</v>
      </c>
      <c r="X44" s="2"/>
      <c r="Z44" s="40"/>
      <c r="AA44" s="20"/>
      <c r="AB44" s="20"/>
    </row>
    <row r="45" spans="2:28" ht="22.5" customHeight="1">
      <c r="B45" s="239" t="s">
        <v>119</v>
      </c>
      <c r="C45" s="70">
        <v>6</v>
      </c>
      <c r="D45" s="71">
        <v>1.6768706902054373E-2</v>
      </c>
      <c r="E45" s="71">
        <v>0.35881118325397166</v>
      </c>
      <c r="F45" s="71">
        <v>0.16914641579626283</v>
      </c>
      <c r="G45" s="72">
        <v>10.126302325581399</v>
      </c>
      <c r="H45" s="73">
        <v>5.3672165071127854E-2</v>
      </c>
      <c r="I45" s="73">
        <v>3.2508382928344175</v>
      </c>
      <c r="J45" s="74">
        <v>2.36</v>
      </c>
      <c r="K45" s="75" t="s">
        <v>67</v>
      </c>
      <c r="M45" s="2"/>
      <c r="N45" s="40">
        <v>2</v>
      </c>
      <c r="X45" s="2"/>
      <c r="Z45" s="40"/>
      <c r="AA45" s="20"/>
      <c r="AB45" s="20"/>
    </row>
    <row r="46" spans="2:28" ht="22.5" customHeight="1">
      <c r="B46" s="239" t="s">
        <v>119</v>
      </c>
      <c r="C46" s="70">
        <v>7</v>
      </c>
      <c r="D46" s="71">
        <v>1.6812493774965052E-2</v>
      </c>
      <c r="E46" s="71">
        <v>0.36753627777916426</v>
      </c>
      <c r="F46" s="71">
        <v>0.15968201974808269</v>
      </c>
      <c r="G46" s="72">
        <v>10.872437500000002</v>
      </c>
      <c r="H46" s="73">
        <v>0.10271582384412885</v>
      </c>
      <c r="I46" s="73">
        <v>3.1795683270950081</v>
      </c>
      <c r="J46" s="74">
        <v>2.3014242446656747</v>
      </c>
      <c r="K46" s="75" t="s">
        <v>67</v>
      </c>
      <c r="M46" s="2"/>
      <c r="N46" s="40">
        <v>2</v>
      </c>
      <c r="X46" s="2"/>
      <c r="Z46" s="40"/>
      <c r="AA46" s="20"/>
      <c r="AB46" s="20"/>
    </row>
    <row r="47" spans="2:28" ht="25.5" customHeight="1">
      <c r="B47" s="54" t="s">
        <v>108</v>
      </c>
      <c r="C47" s="54"/>
      <c r="D47" s="68" cm="1">
        <f t="array" aca="1" ref="D47" ca="1">(INDIRECT(ADDRESS(ROW()-1,COLUMN()))/INDIRECT(ADDRESS(ROW()-2,COLUMN())))-1</f>
        <v>2.6112253715468992E-3</v>
      </c>
      <c r="E47" s="68" cm="1">
        <f t="array" aca="1" ref="E47" ca="1">(INDIRECT(ADDRESS(ROW()-1,COLUMN()))/INDIRECT(ADDRESS(ROW()-2,COLUMN())))-1</f>
        <v>2.4316673873057137E-2</v>
      </c>
      <c r="F47" s="68" cm="1">
        <f t="array" aca="1" ref="F47" ca="1">(INDIRECT(ADDRESS(ROW()-1,COLUMN()))/INDIRECT(ADDRESS(ROW()-2,COLUMN())))-1</f>
        <v>-5.5953866971559241E-2</v>
      </c>
      <c r="G47" s="68" cm="1">
        <f t="array" aca="1" ref="G47" ca="1">(INDIRECT(ADDRESS(ROW()-1,COLUMN()))/INDIRECT(ADDRESS(ROW()-2,COLUMN())))-1</f>
        <v>7.368288546290902E-2</v>
      </c>
      <c r="H47" s="68" cm="1">
        <f t="array" aca="1" ref="H47" ca="1">(INDIRECT(ADDRESS(ROW()-1,COLUMN()))/INDIRECT(ADDRESS(ROW()-2,COLUMN())))-1</f>
        <v>0.91376337637967397</v>
      </c>
      <c r="I47" s="68" cm="1">
        <f t="array" aca="1" ref="I47" ca="1">(INDIRECT(ADDRESS(ROW()-1,COLUMN()))/INDIRECT(ADDRESS(ROW()-2,COLUMN())))-1</f>
        <v>-2.1923565345130958E-2</v>
      </c>
      <c r="J47" s="68" cm="1">
        <f t="array" aca="1" ref="J47" ca="1">(INDIRECT(ADDRESS(ROW()-1,COLUMN()))/INDIRECT(ADDRESS(ROW()-2,COLUMN())))-1</f>
        <v>-2.4820235311154737E-2</v>
      </c>
      <c r="K47" s="76" t="str" cm="1">
        <f t="array" aca="1" ref="K47" ca="1">_xlfn.IFS(N47=0,"등급유지",N47&gt;0,N47&amp;"등급 상승",N47&lt;0,N47&amp;"등급 하락")</f>
        <v>등급유지</v>
      </c>
      <c r="M47" s="255"/>
      <c r="N47" s="40" cm="1">
        <f t="array" aca="1" ref="N47" ca="1">(INDIRECT(ADDRESS(ROW()-1,COLUMN()))-INDIRECT(ADDRESS(ROW()-2,COLUMN())))</f>
        <v>0</v>
      </c>
      <c r="O47" s="40" t="s">
        <v>128</v>
      </c>
      <c r="X47" s="250"/>
      <c r="Z47" s="256"/>
      <c r="AA47" s="20"/>
      <c r="AB47" s="20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55"/>
      <c r="N48" s="2"/>
      <c r="O48" s="2"/>
      <c r="X48" s="250"/>
      <c r="Z48" s="256"/>
      <c r="AA48" s="20"/>
      <c r="AB48" s="20"/>
    </row>
    <row r="49" spans="2:28" ht="18" customHeight="1">
      <c r="B49" s="53" t="s">
        <v>135</v>
      </c>
      <c r="C49" s="53"/>
      <c r="D49" s="52"/>
      <c r="E49" s="52"/>
      <c r="F49" s="52"/>
      <c r="G49" s="52"/>
      <c r="H49" s="52"/>
      <c r="I49" s="52"/>
      <c r="J49" s="52"/>
      <c r="K49" s="52"/>
      <c r="M49" s="255"/>
      <c r="X49" s="250"/>
      <c r="Z49" s="256"/>
      <c r="AA49" s="20"/>
      <c r="AB49" s="20"/>
    </row>
    <row r="50" spans="2:28" ht="21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55"/>
      <c r="X50" s="250"/>
      <c r="Z50" s="256"/>
      <c r="AA50" s="20"/>
      <c r="AB50" s="20"/>
    </row>
    <row r="51" spans="2:28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55"/>
      <c r="N51" s="250"/>
      <c r="P51" s="256"/>
      <c r="AA51" s="284"/>
    </row>
    <row r="52" spans="2:28" ht="25.5" customHeight="1">
      <c r="B52" s="48"/>
      <c r="C52" s="48"/>
      <c r="D52" s="49"/>
      <c r="M52" s="255"/>
      <c r="N52" s="250"/>
      <c r="P52" s="256"/>
      <c r="AA52" s="284"/>
    </row>
    <row r="53" spans="2:28" ht="25.5" customHeight="1">
      <c r="B53" s="48"/>
      <c r="C53" s="48"/>
      <c r="D53" s="49"/>
      <c r="M53" s="255"/>
      <c r="N53" s="250"/>
      <c r="P53" s="256"/>
      <c r="AA53" s="284"/>
    </row>
    <row r="54" spans="2:28" ht="25.5" customHeight="1">
      <c r="B54" s="48"/>
      <c r="C54" s="48"/>
      <c r="D54" s="49"/>
      <c r="M54" s="255"/>
      <c r="N54" s="250"/>
      <c r="P54" s="256"/>
      <c r="AA54" s="284"/>
    </row>
    <row r="55" spans="2:28" ht="25.5" customHeight="1">
      <c r="B55" s="48"/>
      <c r="C55" s="48"/>
      <c r="D55" s="49"/>
      <c r="M55" s="255"/>
      <c r="N55" s="250"/>
      <c r="P55" s="256"/>
      <c r="AA55" s="284"/>
    </row>
    <row r="56" spans="2:28" ht="25.5" customHeight="1">
      <c r="B56" s="48"/>
      <c r="C56" s="48"/>
      <c r="D56" s="49"/>
      <c r="M56" s="255"/>
      <c r="N56" s="250"/>
      <c r="P56" s="256"/>
      <c r="AA56" s="284"/>
    </row>
    <row r="57" spans="2:28" ht="25.5" customHeight="1">
      <c r="B57" s="48"/>
      <c r="C57" s="48"/>
      <c r="D57" s="49"/>
      <c r="M57" s="255"/>
      <c r="N57" s="250"/>
      <c r="P57" s="256"/>
      <c r="AA57" s="284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55"/>
      <c r="N58" s="250"/>
      <c r="P58" s="256"/>
      <c r="AA58" s="284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55"/>
      <c r="N59" s="250"/>
      <c r="P59" s="256"/>
      <c r="AA59" s="284"/>
    </row>
    <row r="60" spans="2:28" ht="25.5" customHeight="1" thickBot="1">
      <c r="B60" s="222" t="s">
        <v>91</v>
      </c>
      <c r="C60" s="223" t="s">
        <v>125</v>
      </c>
      <c r="D60" s="223" t="s">
        <v>123</v>
      </c>
      <c r="E60" s="223" t="s">
        <v>121</v>
      </c>
      <c r="F60" s="223" t="s">
        <v>120</v>
      </c>
      <c r="G60" s="223" t="s">
        <v>122</v>
      </c>
      <c r="H60" s="223" t="s">
        <v>124</v>
      </c>
      <c r="I60" s="223" t="s">
        <v>178</v>
      </c>
      <c r="J60" s="223" t="s">
        <v>178</v>
      </c>
      <c r="K60" s="224" t="s">
        <v>178</v>
      </c>
      <c r="M60" s="257">
        <v>1</v>
      </c>
      <c r="N60" s="258">
        <v>2</v>
      </c>
      <c r="O60" s="258">
        <v>3</v>
      </c>
      <c r="P60" s="257">
        <v>4</v>
      </c>
      <c r="Q60" s="258">
        <v>5</v>
      </c>
      <c r="R60" s="258">
        <v>6</v>
      </c>
      <c r="S60" s="257"/>
      <c r="T60" s="258"/>
      <c r="U60" s="259"/>
      <c r="AA60" s="284"/>
    </row>
    <row r="61" spans="2:28" ht="25.5" customHeight="1" thickTop="1">
      <c r="B61" s="227" t="s">
        <v>111</v>
      </c>
      <c r="C61" s="228" t="s">
        <v>69</v>
      </c>
      <c r="D61" s="229" t="s">
        <v>69</v>
      </c>
      <c r="E61" s="229" t="s">
        <v>67</v>
      </c>
      <c r="F61" s="229" t="s">
        <v>67</v>
      </c>
      <c r="G61" s="229" t="s">
        <v>67</v>
      </c>
      <c r="H61" s="229" t="s">
        <v>70</v>
      </c>
      <c r="I61" s="229" t="s">
        <v>178</v>
      </c>
      <c r="J61" s="229" t="s">
        <v>178</v>
      </c>
      <c r="K61" s="229" t="s">
        <v>178</v>
      </c>
      <c r="M61" s="257" t="s">
        <v>125</v>
      </c>
      <c r="N61" s="257" t="s">
        <v>123</v>
      </c>
      <c r="O61" s="257" t="s">
        <v>121</v>
      </c>
      <c r="P61" s="257" t="s">
        <v>120</v>
      </c>
      <c r="Q61" s="257" t="s">
        <v>122</v>
      </c>
      <c r="R61" s="257" t="s">
        <v>124</v>
      </c>
      <c r="S61" s="257"/>
      <c r="T61" s="257"/>
      <c r="U61" s="255"/>
      <c r="AA61" s="284"/>
    </row>
    <row r="62" spans="2:28" ht="25.5" customHeight="1">
      <c r="B62" s="225" t="s">
        <v>94</v>
      </c>
      <c r="C62" s="215" t="s">
        <v>630</v>
      </c>
      <c r="D62" s="215" t="s">
        <v>630</v>
      </c>
      <c r="E62" s="215" t="s">
        <v>630</v>
      </c>
      <c r="F62" s="215" t="s">
        <v>630</v>
      </c>
      <c r="G62" s="215" t="s">
        <v>630</v>
      </c>
      <c r="H62" s="215" t="s">
        <v>630</v>
      </c>
      <c r="I62" s="215" t="s">
        <v>178</v>
      </c>
      <c r="J62" s="215" t="s">
        <v>178</v>
      </c>
      <c r="K62" s="226" t="s">
        <v>178</v>
      </c>
      <c r="M62" s="255"/>
      <c r="N62" s="250"/>
      <c r="P62" s="256"/>
      <c r="AA62" s="284"/>
    </row>
    <row r="63" spans="2:28" ht="25.5" customHeight="1">
      <c r="B63" s="180" t="s">
        <v>95</v>
      </c>
      <c r="C63" s="182" t="s">
        <v>630</v>
      </c>
      <c r="D63" s="182" t="s">
        <v>630</v>
      </c>
      <c r="E63" s="182" t="s">
        <v>631</v>
      </c>
      <c r="F63" s="182" t="s">
        <v>630</v>
      </c>
      <c r="G63" s="182" t="s">
        <v>630</v>
      </c>
      <c r="H63" s="182" t="s">
        <v>630</v>
      </c>
      <c r="I63" s="182" t="s">
        <v>178</v>
      </c>
      <c r="J63" s="182" t="s">
        <v>178</v>
      </c>
      <c r="K63" s="183" t="s">
        <v>178</v>
      </c>
      <c r="M63" s="260">
        <v>0</v>
      </c>
      <c r="N63" s="260">
        <v>0</v>
      </c>
      <c r="O63" s="260">
        <v>0</v>
      </c>
      <c r="P63" s="260">
        <v>0</v>
      </c>
      <c r="Q63" s="260">
        <v>0</v>
      </c>
      <c r="R63" s="260">
        <v>0</v>
      </c>
      <c r="S63" s="260"/>
      <c r="T63" s="260"/>
      <c r="AA63" s="284"/>
    </row>
    <row r="64" spans="2:28" ht="25.5" customHeight="1">
      <c r="B64" s="179" t="s">
        <v>96</v>
      </c>
      <c r="C64" s="182" t="s">
        <v>630</v>
      </c>
      <c r="D64" s="182" t="s">
        <v>632</v>
      </c>
      <c r="E64" s="182" t="s">
        <v>631</v>
      </c>
      <c r="F64" s="182" t="s">
        <v>633</v>
      </c>
      <c r="G64" s="182" t="s">
        <v>630</v>
      </c>
      <c r="H64" s="182" t="s">
        <v>630</v>
      </c>
      <c r="I64" s="182" t="s">
        <v>178</v>
      </c>
      <c r="J64" s="182" t="s">
        <v>178</v>
      </c>
      <c r="K64" s="183" t="s">
        <v>178</v>
      </c>
      <c r="M64" s="260">
        <v>0</v>
      </c>
      <c r="N64" s="260">
        <v>0</v>
      </c>
      <c r="O64" s="260">
        <v>7.1428571428571425E-2</v>
      </c>
      <c r="P64" s="260">
        <v>0</v>
      </c>
      <c r="Q64" s="260">
        <v>0</v>
      </c>
      <c r="R64" s="260">
        <v>0</v>
      </c>
      <c r="S64" s="260"/>
      <c r="T64" s="260"/>
      <c r="AA64" s="284"/>
    </row>
    <row r="65" spans="2:27" ht="25.5" customHeight="1">
      <c r="B65" s="179" t="s">
        <v>99</v>
      </c>
      <c r="C65" s="182" t="s">
        <v>634</v>
      </c>
      <c r="D65" s="182" t="s">
        <v>632</v>
      </c>
      <c r="E65" s="182" t="s">
        <v>635</v>
      </c>
      <c r="F65" s="182" t="s">
        <v>633</v>
      </c>
      <c r="G65" s="182" t="s">
        <v>636</v>
      </c>
      <c r="H65" s="182" t="s">
        <v>630</v>
      </c>
      <c r="I65" s="182" t="s">
        <v>178</v>
      </c>
      <c r="J65" s="182" t="s">
        <v>178</v>
      </c>
      <c r="K65" s="183" t="s">
        <v>178</v>
      </c>
      <c r="M65" s="260">
        <v>0</v>
      </c>
      <c r="N65" s="260">
        <v>0.22222222222222221</v>
      </c>
      <c r="O65" s="260">
        <v>7.1428571428571425E-2</v>
      </c>
      <c r="P65" s="260">
        <v>7.6923076923076927E-2</v>
      </c>
      <c r="Q65" s="260">
        <v>0</v>
      </c>
      <c r="R65" s="260">
        <v>0</v>
      </c>
      <c r="S65" s="260"/>
      <c r="T65" s="260"/>
      <c r="AA65" s="284"/>
    </row>
    <row r="66" spans="2:27" ht="25.5" customHeight="1">
      <c r="B66" s="184" t="s">
        <v>97</v>
      </c>
      <c r="C66" s="182" t="s">
        <v>630</v>
      </c>
      <c r="D66" s="182" t="s">
        <v>637</v>
      </c>
      <c r="E66" s="182" t="s">
        <v>638</v>
      </c>
      <c r="F66" s="182" t="s">
        <v>639</v>
      </c>
      <c r="G66" s="182" t="s">
        <v>640</v>
      </c>
      <c r="H66" s="182" t="s">
        <v>630</v>
      </c>
      <c r="I66" s="182" t="s">
        <v>178</v>
      </c>
      <c r="J66" s="182" t="s">
        <v>178</v>
      </c>
      <c r="K66" s="183" t="s">
        <v>178</v>
      </c>
      <c r="M66" s="260">
        <v>1</v>
      </c>
      <c r="N66" s="260">
        <v>0.22222222222222221</v>
      </c>
      <c r="O66" s="260">
        <v>0.14285714285714285</v>
      </c>
      <c r="P66" s="260">
        <v>7.6923076923076927E-2</v>
      </c>
      <c r="Q66" s="260">
        <v>0.14285714285714285</v>
      </c>
      <c r="R66" s="260">
        <v>0</v>
      </c>
      <c r="S66" s="260"/>
      <c r="T66" s="260"/>
      <c r="AA66" s="284"/>
    </row>
    <row r="67" spans="2:27" ht="25.5" customHeight="1">
      <c r="B67" s="185" t="s">
        <v>98</v>
      </c>
      <c r="C67" s="186" t="s">
        <v>630</v>
      </c>
      <c r="D67" s="186" t="s">
        <v>632</v>
      </c>
      <c r="E67" s="186" t="s">
        <v>641</v>
      </c>
      <c r="F67" s="186" t="s">
        <v>642</v>
      </c>
      <c r="G67" s="186" t="s">
        <v>640</v>
      </c>
      <c r="H67" s="186" t="s">
        <v>643</v>
      </c>
      <c r="I67" s="186" t="s">
        <v>178</v>
      </c>
      <c r="J67" s="186" t="s">
        <v>178</v>
      </c>
      <c r="K67" s="187" t="s">
        <v>178</v>
      </c>
      <c r="M67" s="260">
        <v>0</v>
      </c>
      <c r="N67" s="260">
        <v>0.33333333333333331</v>
      </c>
      <c r="O67" s="260">
        <v>0.5</v>
      </c>
      <c r="P67" s="260">
        <v>0.53846153846153844</v>
      </c>
      <c r="Q67" s="260">
        <v>0.42857142857142855</v>
      </c>
      <c r="R67" s="260">
        <v>0</v>
      </c>
      <c r="S67" s="260"/>
      <c r="T67" s="260"/>
      <c r="AA67" s="284"/>
    </row>
    <row r="68" spans="2:27" ht="15.7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60">
        <v>0</v>
      </c>
      <c r="N68" s="260">
        <v>0.22222222222222221</v>
      </c>
      <c r="O68" s="260">
        <v>0.21428571428571427</v>
      </c>
      <c r="P68" s="260">
        <v>0.30769230769230771</v>
      </c>
      <c r="Q68" s="260">
        <v>0.42857142857142855</v>
      </c>
      <c r="R68" s="260">
        <v>1</v>
      </c>
      <c r="S68" s="260"/>
      <c r="T68" s="260"/>
      <c r="AA68" s="284"/>
    </row>
    <row r="69" spans="2:27" ht="17.25" customHeight="1">
      <c r="B69" s="53" t="s">
        <v>136</v>
      </c>
      <c r="C69" s="53"/>
      <c r="D69" s="52"/>
      <c r="E69" s="52"/>
      <c r="F69" s="52"/>
      <c r="G69" s="52"/>
      <c r="H69" s="52"/>
      <c r="I69" s="52"/>
      <c r="J69" s="52"/>
      <c r="K69" s="52"/>
      <c r="M69" s="255"/>
      <c r="N69" s="250"/>
      <c r="P69" s="256"/>
      <c r="AA69" s="284"/>
    </row>
    <row r="70" spans="2:27" ht="30.75" customHeight="1">
      <c r="B70" s="57" t="s">
        <v>75</v>
      </c>
      <c r="C70" s="57" t="s">
        <v>102</v>
      </c>
      <c r="D70" s="57" t="s">
        <v>103</v>
      </c>
      <c r="E70" s="57" t="s">
        <v>104</v>
      </c>
      <c r="F70" s="57" t="s">
        <v>105</v>
      </c>
      <c r="G70" s="57" t="s">
        <v>106</v>
      </c>
      <c r="H70" s="57" t="s">
        <v>6</v>
      </c>
      <c r="I70" s="57" t="s">
        <v>7</v>
      </c>
      <c r="J70" s="57" t="s">
        <v>107</v>
      </c>
      <c r="K70" s="57" t="s">
        <v>110</v>
      </c>
      <c r="M70" s="255"/>
      <c r="N70" s="250"/>
      <c r="P70" s="256"/>
      <c r="AA70" s="284"/>
    </row>
    <row r="71" spans="2:27" ht="27" customHeight="1">
      <c r="B71" s="88" t="s">
        <v>125</v>
      </c>
      <c r="C71" s="67">
        <v>1</v>
      </c>
      <c r="D71" s="89">
        <v>5.1880316612041545E-2</v>
      </c>
      <c r="E71" s="89">
        <v>0.41372398360713519</v>
      </c>
      <c r="F71" s="89">
        <v>0.22013112137494512</v>
      </c>
      <c r="G71" s="90">
        <v>7.2</v>
      </c>
      <c r="H71" s="91">
        <v>7.1086476224417161E-2</v>
      </c>
      <c r="I71" s="91">
        <v>23.316364201608827</v>
      </c>
      <c r="J71" s="92">
        <v>2.5626680527858809</v>
      </c>
      <c r="K71" s="75"/>
      <c r="M71" s="255"/>
      <c r="N71" s="250"/>
      <c r="P71" s="256"/>
      <c r="AA71" s="284"/>
    </row>
    <row r="72" spans="2:27" ht="20.25" customHeight="1">
      <c r="B72" s="88" t="s">
        <v>125</v>
      </c>
      <c r="C72" s="67">
        <v>2</v>
      </c>
      <c r="D72" s="89">
        <v>6.2010142349703895E-2</v>
      </c>
      <c r="E72" s="89">
        <v>0.23955972022352234</v>
      </c>
      <c r="F72" s="89">
        <v>0.1909445676940002</v>
      </c>
      <c r="G72" s="90">
        <v>3.9649999999999999</v>
      </c>
      <c r="H72" s="91">
        <v>5.3560888553716747E-2</v>
      </c>
      <c r="I72" s="91">
        <v>2.062094209318095</v>
      </c>
      <c r="J72" s="92">
        <v>3.0584276822798713</v>
      </c>
      <c r="K72" s="75"/>
      <c r="M72" s="255"/>
      <c r="N72" s="250"/>
      <c r="P72" s="256"/>
      <c r="AA72" s="284"/>
    </row>
    <row r="73" spans="2:27" ht="20.25" customHeight="1">
      <c r="B73" s="88" t="s">
        <v>125</v>
      </c>
      <c r="C73" s="67">
        <v>3</v>
      </c>
      <c r="D73" s="89">
        <v>4.1466156164216381E-2</v>
      </c>
      <c r="E73" s="89">
        <v>0.3185595169044434</v>
      </c>
      <c r="F73" s="89">
        <v>0.19671372191053857</v>
      </c>
      <c r="G73" s="90">
        <v>6.5139999999999993</v>
      </c>
      <c r="H73" s="91">
        <v>0</v>
      </c>
      <c r="I73" s="91">
        <v>8.2802752711180183</v>
      </c>
      <c r="J73" s="92">
        <v>2.8798413612264246</v>
      </c>
      <c r="K73" s="75"/>
      <c r="M73" s="255"/>
      <c r="N73" s="250"/>
      <c r="P73" s="256"/>
      <c r="AA73" s="284"/>
    </row>
    <row r="74" spans="2:27" ht="20.25" customHeight="1">
      <c r="B74" s="88" t="s">
        <v>125</v>
      </c>
      <c r="C74" s="67">
        <v>4</v>
      </c>
      <c r="D74" s="89">
        <v>3.7741227610706911E-2</v>
      </c>
      <c r="E74" s="89">
        <v>0.28111637422629998</v>
      </c>
      <c r="F74" s="89">
        <v>0.20188293650239128</v>
      </c>
      <c r="G74" s="90">
        <v>5.9080000000000004</v>
      </c>
      <c r="H74" s="91">
        <v>1.6439978542540007E-2</v>
      </c>
      <c r="I74" s="91">
        <v>5.6224726615486817</v>
      </c>
      <c r="J74" s="92">
        <v>2.845737685667622</v>
      </c>
      <c r="K74" s="75"/>
      <c r="M74" s="255"/>
      <c r="N74" s="250"/>
      <c r="P74" s="256"/>
      <c r="AA74" s="284"/>
    </row>
    <row r="75" spans="2:27" ht="20.25" customHeight="1">
      <c r="B75" s="88" t="s">
        <v>125</v>
      </c>
      <c r="C75" s="67">
        <v>5</v>
      </c>
      <c r="D75" s="89">
        <v>3.0569751411922422E-2</v>
      </c>
      <c r="E75" s="89">
        <v>0.25225480095826491</v>
      </c>
      <c r="F75" s="89">
        <v>0.21574965565697501</v>
      </c>
      <c r="G75" s="90">
        <v>4.0730000000000004</v>
      </c>
      <c r="H75" s="91">
        <v>1.7301496043061349E-2</v>
      </c>
      <c r="I75" s="91">
        <v>6.5745684963633124</v>
      </c>
      <c r="J75" s="92">
        <v>3.0856427329054603</v>
      </c>
      <c r="K75" s="75"/>
      <c r="M75" s="255"/>
      <c r="N75" s="250"/>
      <c r="P75" s="256"/>
      <c r="AA75" s="284"/>
    </row>
    <row r="76" spans="2:27" ht="20.25" customHeight="1">
      <c r="B76" s="88" t="s">
        <v>125</v>
      </c>
      <c r="C76" s="67">
        <v>6</v>
      </c>
      <c r="D76" s="89">
        <v>4.2236397165007759E-2</v>
      </c>
      <c r="E76" s="89">
        <v>0.24623087509135053</v>
      </c>
      <c r="F76" s="89">
        <v>0.20320245877967796</v>
      </c>
      <c r="G76" s="90">
        <v>4.9980000000000002</v>
      </c>
      <c r="H76" s="91">
        <v>1.4963362207634607E-2</v>
      </c>
      <c r="I76" s="91">
        <v>7.5714612770631113</v>
      </c>
      <c r="J76" s="92">
        <v>2.8289668350446995</v>
      </c>
      <c r="K76" s="75"/>
      <c r="M76" s="255"/>
      <c r="N76" s="250"/>
      <c r="P76" s="256"/>
      <c r="AA76" s="284"/>
    </row>
    <row r="77" spans="2:27" ht="20.25" customHeight="1">
      <c r="B77" s="88" t="s">
        <v>125</v>
      </c>
      <c r="C77" s="67">
        <v>7</v>
      </c>
      <c r="D77" s="89">
        <v>3.9095917348085082E-2</v>
      </c>
      <c r="E77" s="89">
        <v>0.23403994560379951</v>
      </c>
      <c r="F77" s="89">
        <v>0.18088242427370452</v>
      </c>
      <c r="G77" s="90">
        <v>4.5439999999999996</v>
      </c>
      <c r="H77" s="91">
        <v>0</v>
      </c>
      <c r="I77" s="91">
        <v>4.9939797454695167</v>
      </c>
      <c r="J77" s="92">
        <v>2.8468200602010101</v>
      </c>
      <c r="K77" s="75" t="s">
        <v>69</v>
      </c>
      <c r="M77" s="255"/>
      <c r="N77" s="250"/>
      <c r="P77" s="256"/>
      <c r="AA77" s="284"/>
    </row>
    <row r="78" spans="2:27" ht="20.25" customHeight="1">
      <c r="B78" s="88" t="s">
        <v>123</v>
      </c>
      <c r="C78" s="67">
        <v>1</v>
      </c>
      <c r="D78" s="89">
        <v>1.2897457576182688E-2</v>
      </c>
      <c r="E78" s="89">
        <v>0.5552981096061631</v>
      </c>
      <c r="F78" s="89">
        <v>0.22543024504536407</v>
      </c>
      <c r="G78" s="90">
        <v>13.734</v>
      </c>
      <c r="H78" s="91">
        <v>1.7470004086973072</v>
      </c>
      <c r="I78" s="91">
        <v>19.250600657376097</v>
      </c>
      <c r="J78" s="92">
        <v>2.0508553870661355</v>
      </c>
      <c r="K78" s="75"/>
      <c r="M78" s="255"/>
      <c r="N78" s="250"/>
      <c r="P78" s="256"/>
      <c r="AA78" s="284"/>
    </row>
    <row r="79" spans="2:27" ht="20.25" customHeight="1">
      <c r="B79" s="88" t="s">
        <v>123</v>
      </c>
      <c r="C79" s="67">
        <v>2</v>
      </c>
      <c r="D79" s="89">
        <v>4.7162245391104606E-2</v>
      </c>
      <c r="E79" s="89">
        <v>0.44701208440733448</v>
      </c>
      <c r="F79" s="89">
        <v>0.19634757025909733</v>
      </c>
      <c r="G79" s="90">
        <v>11.002000000000001</v>
      </c>
      <c r="H79" s="91">
        <v>3.9100080370215201E-2</v>
      </c>
      <c r="I79" s="91">
        <v>4.5356093229449632</v>
      </c>
      <c r="J79" s="92">
        <v>2.4477524970438402</v>
      </c>
      <c r="K79" s="75"/>
      <c r="M79" s="255"/>
      <c r="N79" s="250"/>
      <c r="P79" s="256"/>
      <c r="AA79" s="284"/>
    </row>
    <row r="80" spans="2:27" ht="20.25" customHeight="1">
      <c r="B80" s="88" t="s">
        <v>123</v>
      </c>
      <c r="C80" s="67">
        <v>3</v>
      </c>
      <c r="D80" s="89">
        <v>2.7665407538323999E-2</v>
      </c>
      <c r="E80" s="89">
        <v>0.43946729300808041</v>
      </c>
      <c r="F80" s="89">
        <v>0.1948183051356891</v>
      </c>
      <c r="G80" s="90">
        <v>11.080444444444446</v>
      </c>
      <c r="H80" s="91">
        <v>0.23989543035576413</v>
      </c>
      <c r="I80" s="91">
        <v>6.001255040028874</v>
      </c>
      <c r="J80" s="92">
        <v>2.4600610032371084</v>
      </c>
      <c r="K80" s="75"/>
      <c r="M80" s="255"/>
      <c r="N80" s="250"/>
      <c r="P80" s="256"/>
      <c r="AA80" s="284"/>
    </row>
    <row r="81" spans="2:27" ht="20.25" customHeight="1">
      <c r="B81" s="88" t="s">
        <v>123</v>
      </c>
      <c r="C81" s="67">
        <v>4</v>
      </c>
      <c r="D81" s="89">
        <v>2.8038540130989428E-2</v>
      </c>
      <c r="E81" s="89">
        <v>0.40569715306457277</v>
      </c>
      <c r="F81" s="89">
        <v>0.21285037443157173</v>
      </c>
      <c r="G81" s="90">
        <v>10.339857142857142</v>
      </c>
      <c r="H81" s="91">
        <v>0.14302199072477151</v>
      </c>
      <c r="I81" s="91">
        <v>3.9793765654598192</v>
      </c>
      <c r="J81" s="92">
        <v>2.7175804920518498</v>
      </c>
      <c r="K81" s="75"/>
      <c r="M81" s="255"/>
      <c r="N81" s="250"/>
      <c r="P81" s="256"/>
      <c r="AA81" s="284"/>
    </row>
    <row r="82" spans="2:27" ht="20.25" customHeight="1">
      <c r="B82" s="88" t="s">
        <v>123</v>
      </c>
      <c r="C82" s="67">
        <v>5</v>
      </c>
      <c r="D82" s="89">
        <v>3.0457392872622526E-2</v>
      </c>
      <c r="E82" s="89">
        <v>0.42175842059591429</v>
      </c>
      <c r="F82" s="89">
        <v>0.22093896145343445</v>
      </c>
      <c r="G82" s="90">
        <v>12.657999999999999</v>
      </c>
      <c r="H82" s="91">
        <v>0.17385669021218789</v>
      </c>
      <c r="I82" s="91">
        <v>6.0990806458221591</v>
      </c>
      <c r="J82" s="92">
        <v>2.4445121628341124</v>
      </c>
      <c r="K82" s="75"/>
      <c r="M82" s="255"/>
      <c r="N82" s="250"/>
      <c r="P82" s="256"/>
      <c r="AA82" s="284"/>
    </row>
    <row r="83" spans="2:27" ht="20.25" customHeight="1">
      <c r="B83" s="88" t="s">
        <v>123</v>
      </c>
      <c r="C83" s="67">
        <v>6</v>
      </c>
      <c r="D83" s="89">
        <v>2.9553415797850029E-2</v>
      </c>
      <c r="E83" s="89">
        <v>0.41111212256632623</v>
      </c>
      <c r="F83" s="89">
        <v>0.17731275854102088</v>
      </c>
      <c r="G83" s="90">
        <v>12.710142857142857</v>
      </c>
      <c r="H83" s="91">
        <v>0.11347227174300169</v>
      </c>
      <c r="I83" s="91">
        <v>6.0238975564436981</v>
      </c>
      <c r="J83" s="92">
        <v>2.2164715693097179</v>
      </c>
      <c r="K83" s="75"/>
    </row>
    <row r="84" spans="2:27" ht="20.25" customHeight="1">
      <c r="B84" s="88" t="s">
        <v>123</v>
      </c>
      <c r="C84" s="67">
        <v>7</v>
      </c>
      <c r="D84" s="89">
        <v>2.667986387224416E-2</v>
      </c>
      <c r="E84" s="89">
        <v>0.40842782813538048</v>
      </c>
      <c r="F84" s="89">
        <v>0.17867415218427579</v>
      </c>
      <c r="G84" s="90">
        <v>13.1965</v>
      </c>
      <c r="H84" s="91">
        <v>7.0684279984988219E-2</v>
      </c>
      <c r="I84" s="91">
        <v>5.1638793433477508</v>
      </c>
      <c r="J84" s="92">
        <v>2.1542569696633369</v>
      </c>
      <c r="K84" s="75" t="s">
        <v>69</v>
      </c>
    </row>
    <row r="85" spans="2:27" ht="20.25" customHeight="1">
      <c r="B85" s="88" t="s">
        <v>121</v>
      </c>
      <c r="C85" s="67">
        <v>1</v>
      </c>
      <c r="D85" s="89">
        <v>3.1855110789943346E-2</v>
      </c>
      <c r="E85" s="89">
        <v>0.4162521554715225</v>
      </c>
      <c r="F85" s="89">
        <v>0.18057250535642022</v>
      </c>
      <c r="G85" s="90">
        <v>10.143600000000001</v>
      </c>
      <c r="H85" s="91">
        <v>0.75301929360933451</v>
      </c>
      <c r="I85" s="91">
        <v>13.097971955507818</v>
      </c>
      <c r="J85" s="92">
        <v>2.346673826656259</v>
      </c>
      <c r="K85" s="75"/>
    </row>
    <row r="86" spans="2:27" ht="20.25" customHeight="1">
      <c r="B86" s="88" t="s">
        <v>121</v>
      </c>
      <c r="C86" s="67">
        <v>2</v>
      </c>
      <c r="D86" s="89">
        <v>3.1902644438012842E-2</v>
      </c>
      <c r="E86" s="89">
        <v>0.36982957169275488</v>
      </c>
      <c r="F86" s="89">
        <v>0.11448999803636851</v>
      </c>
      <c r="G86" s="90">
        <v>6.0798571428571426</v>
      </c>
      <c r="H86" s="91">
        <v>1.54477638059865E-2</v>
      </c>
      <c r="I86" s="91">
        <v>3.2660986332657171</v>
      </c>
      <c r="J86" s="92">
        <v>2.6041179934235594</v>
      </c>
      <c r="K86" s="75"/>
    </row>
    <row r="87" spans="2:27" ht="20.25" customHeight="1">
      <c r="B87" s="88" t="s">
        <v>121</v>
      </c>
      <c r="C87" s="67">
        <v>3</v>
      </c>
      <c r="D87" s="89">
        <v>1.3550512665623802E-2</v>
      </c>
      <c r="E87" s="89">
        <v>0.36175473585726436</v>
      </c>
      <c r="F87" s="89">
        <v>0.11082701380460547</v>
      </c>
      <c r="G87" s="90">
        <v>5.430428571428572</v>
      </c>
      <c r="H87" s="91">
        <v>5.6710765666933846E-3</v>
      </c>
      <c r="I87" s="91">
        <v>2.5845931452705098</v>
      </c>
      <c r="J87" s="92">
        <v>2.727466723525831</v>
      </c>
      <c r="K87" s="75"/>
    </row>
    <row r="88" spans="2:27" ht="20.25" customHeight="1">
      <c r="B88" s="88" t="s">
        <v>121</v>
      </c>
      <c r="C88" s="67">
        <v>4</v>
      </c>
      <c r="D88" s="89">
        <v>1.207313309871625E-2</v>
      </c>
      <c r="E88" s="89">
        <v>0.3687255217215239</v>
      </c>
      <c r="F88" s="89">
        <v>0.12682731162017039</v>
      </c>
      <c r="G88" s="90">
        <v>5.6925714285714282</v>
      </c>
      <c r="H88" s="91">
        <v>6.3740324975585065E-3</v>
      </c>
      <c r="I88" s="91">
        <v>2.535271425903896</v>
      </c>
      <c r="J88" s="92">
        <v>2.6818126282234025</v>
      </c>
      <c r="K88" s="75"/>
    </row>
    <row r="89" spans="2:27" ht="20.25" customHeight="1">
      <c r="B89" s="88" t="s">
        <v>121</v>
      </c>
      <c r="C89" s="67">
        <v>5</v>
      </c>
      <c r="D89" s="89">
        <v>1.1854478956080133E-2</v>
      </c>
      <c r="E89" s="89">
        <v>0.36677660186785693</v>
      </c>
      <c r="F89" s="89">
        <v>0.12796389127478389</v>
      </c>
      <c r="G89" s="90">
        <v>6.0239285714285717</v>
      </c>
      <c r="H89" s="91">
        <v>7.0377501044841962E-3</v>
      </c>
      <c r="I89" s="91">
        <v>2.3259764095320268</v>
      </c>
      <c r="J89" s="92">
        <v>2.6411324364925743</v>
      </c>
      <c r="K89" s="75"/>
    </row>
    <row r="90" spans="2:27" ht="20.25" customHeight="1">
      <c r="B90" s="88" t="s">
        <v>121</v>
      </c>
      <c r="C90" s="67">
        <v>6</v>
      </c>
      <c r="D90" s="89">
        <v>1.1590409526921919E-2</v>
      </c>
      <c r="E90" s="89">
        <v>0.37470628985564941</v>
      </c>
      <c r="F90" s="89">
        <v>0.12553839572606679</v>
      </c>
      <c r="G90" s="90">
        <v>7.7761818181818194</v>
      </c>
      <c r="H90" s="91">
        <v>4.0715155370616263E-2</v>
      </c>
      <c r="I90" s="91">
        <v>3.3476905526951146</v>
      </c>
      <c r="J90" s="92">
        <v>2.3798043191299851</v>
      </c>
      <c r="K90" s="75"/>
    </row>
    <row r="91" spans="2:27" ht="20.25" customHeight="1">
      <c r="B91" s="88" t="s">
        <v>121</v>
      </c>
      <c r="C91" s="67">
        <v>7</v>
      </c>
      <c r="D91" s="89">
        <v>1.0905938721863835E-2</v>
      </c>
      <c r="E91" s="89">
        <v>0.38043225184064322</v>
      </c>
      <c r="F91" s="89">
        <v>0.13259197255225225</v>
      </c>
      <c r="G91" s="90">
        <v>8.273357142857142</v>
      </c>
      <c r="H91" s="91">
        <v>9.0707422413326674E-2</v>
      </c>
      <c r="I91" s="91">
        <v>3.3004770892147284</v>
      </c>
      <c r="J91" s="92">
        <v>2.2701952668361116</v>
      </c>
      <c r="K91" s="75" t="s">
        <v>67</v>
      </c>
    </row>
    <row r="92" spans="2:27" ht="20.25" customHeight="1">
      <c r="B92" s="88" t="s">
        <v>120</v>
      </c>
      <c r="C92" s="67">
        <v>1</v>
      </c>
      <c r="D92" s="89">
        <v>5.3071825582395045E-2</v>
      </c>
      <c r="E92" s="89">
        <v>0.38175869525273143</v>
      </c>
      <c r="F92" s="89">
        <v>0.23485230028618237</v>
      </c>
      <c r="G92" s="90">
        <v>10.47425</v>
      </c>
      <c r="H92" s="91">
        <v>0.84172393063032258</v>
      </c>
      <c r="I92" s="91">
        <v>10.078039886919107</v>
      </c>
      <c r="J92" s="92">
        <v>2.411769064773416</v>
      </c>
      <c r="K92" s="75"/>
    </row>
    <row r="93" spans="2:27" ht="20.25" customHeight="1">
      <c r="B93" s="88" t="s">
        <v>120</v>
      </c>
      <c r="C93" s="67">
        <v>2</v>
      </c>
      <c r="D93" s="89">
        <v>3.6108062175586798E-2</v>
      </c>
      <c r="E93" s="89">
        <v>0.33007501702528508</v>
      </c>
      <c r="F93" s="89">
        <v>0.16591345117328549</v>
      </c>
      <c r="G93" s="90">
        <v>7.807846153846155</v>
      </c>
      <c r="H93" s="91">
        <v>3.1413848896777036E-2</v>
      </c>
      <c r="I93" s="91">
        <v>1.7567590883043773</v>
      </c>
      <c r="J93" s="92">
        <v>2.9194674540892951</v>
      </c>
      <c r="K93" s="75"/>
    </row>
    <row r="94" spans="2:27" ht="20.25" customHeight="1">
      <c r="B94" s="88" t="s">
        <v>120</v>
      </c>
      <c r="C94" s="67">
        <v>3</v>
      </c>
      <c r="D94" s="89">
        <v>9.0119969368227248E-3</v>
      </c>
      <c r="E94" s="89">
        <v>0.33650562276914364</v>
      </c>
      <c r="F94" s="89">
        <v>0.18625614419151568</v>
      </c>
      <c r="G94" s="90">
        <v>7.5276153846153857</v>
      </c>
      <c r="H94" s="91">
        <v>3.8638709780418154E-2</v>
      </c>
      <c r="I94" s="91">
        <v>2.040826398402086</v>
      </c>
      <c r="J94" s="92">
        <v>2.9448942389426911</v>
      </c>
      <c r="K94" s="75"/>
    </row>
    <row r="95" spans="2:27" ht="20.25" customHeight="1">
      <c r="B95" s="88" t="s">
        <v>120</v>
      </c>
      <c r="C95" s="67">
        <v>4</v>
      </c>
      <c r="D95" s="89">
        <v>7.7537783585744958E-3</v>
      </c>
      <c r="E95" s="89">
        <v>0.34039320403330453</v>
      </c>
      <c r="F95" s="89">
        <v>0.18249952465085587</v>
      </c>
      <c r="G95" s="90">
        <v>7.7622307692307695</v>
      </c>
      <c r="H95" s="91">
        <v>1.9930781723792052E-2</v>
      </c>
      <c r="I95" s="91">
        <v>1.9714864921784303</v>
      </c>
      <c r="J95" s="92">
        <v>2.8925951554234119</v>
      </c>
      <c r="K95" s="75"/>
    </row>
    <row r="96" spans="2:27" ht="20.25" customHeight="1">
      <c r="B96" s="88" t="s">
        <v>120</v>
      </c>
      <c r="C96" s="67">
        <v>5</v>
      </c>
      <c r="D96" s="89">
        <v>8.5439864776311273E-3</v>
      </c>
      <c r="E96" s="89">
        <v>0.34014017197629348</v>
      </c>
      <c r="F96" s="89">
        <v>0.18442993013111075</v>
      </c>
      <c r="G96" s="90">
        <v>8.1266923076923074</v>
      </c>
      <c r="H96" s="91">
        <v>3.1444442502612205E-2</v>
      </c>
      <c r="I96" s="91">
        <v>1.7344092496177681</v>
      </c>
      <c r="J96" s="92">
        <v>2.8345679753659554</v>
      </c>
      <c r="K96" s="75"/>
    </row>
    <row r="97" spans="2:11" ht="20.25" customHeight="1">
      <c r="B97" s="88" t="s">
        <v>120</v>
      </c>
      <c r="C97" s="67">
        <v>6</v>
      </c>
      <c r="D97" s="89">
        <v>9.7957026530879256E-3</v>
      </c>
      <c r="E97" s="89">
        <v>0.3478322591924653</v>
      </c>
      <c r="F97" s="89">
        <v>0.17491875194981887</v>
      </c>
      <c r="G97" s="90">
        <v>10.251692307692307</v>
      </c>
      <c r="H97" s="91">
        <v>1.3741871225107977E-2</v>
      </c>
      <c r="I97" s="91">
        <v>2.2536668809177081</v>
      </c>
      <c r="J97" s="92">
        <v>2.5278061804617762</v>
      </c>
      <c r="K97" s="75"/>
    </row>
    <row r="98" spans="2:11" ht="20.25" customHeight="1">
      <c r="B98" s="88" t="s">
        <v>120</v>
      </c>
      <c r="C98" s="67">
        <v>7</v>
      </c>
      <c r="D98" s="89">
        <v>1.2574654976680782E-2</v>
      </c>
      <c r="E98" s="89">
        <v>0.35375531544196986</v>
      </c>
      <c r="F98" s="89">
        <v>0.16214191973711128</v>
      </c>
      <c r="G98" s="90">
        <v>11.352769230769232</v>
      </c>
      <c r="H98" s="91">
        <v>1.9348677772924972E-2</v>
      </c>
      <c r="I98" s="91">
        <v>2.6595637084238688</v>
      </c>
      <c r="J98" s="92">
        <v>2.4048187379101149</v>
      </c>
      <c r="K98" s="75" t="s">
        <v>67</v>
      </c>
    </row>
    <row r="99" spans="2:11" ht="20.25" customHeight="1">
      <c r="B99" s="88" t="s">
        <v>122</v>
      </c>
      <c r="C99" s="67">
        <v>1</v>
      </c>
      <c r="D99" s="89">
        <v>4.5516210886937324E-2</v>
      </c>
      <c r="E99" s="89">
        <v>0.40637748996046991</v>
      </c>
      <c r="F99" s="89">
        <v>0.16705578531687229</v>
      </c>
      <c r="G99" s="90">
        <v>11.791666666666666</v>
      </c>
      <c r="H99" s="91">
        <v>0.42363162109050029</v>
      </c>
      <c r="I99" s="91">
        <v>7.391256967973729</v>
      </c>
      <c r="J99" s="92">
        <v>2.0170729401055727</v>
      </c>
      <c r="K99" s="75"/>
    </row>
    <row r="100" spans="2:11" ht="20.25" customHeight="1">
      <c r="B100" s="88" t="s">
        <v>122</v>
      </c>
      <c r="C100" s="67">
        <v>2</v>
      </c>
      <c r="D100" s="89">
        <v>3.3735967241739689E-2</v>
      </c>
      <c r="E100" s="89">
        <v>0.31258602792600432</v>
      </c>
      <c r="F100" s="89">
        <v>0.13635080930065668</v>
      </c>
      <c r="G100" s="90">
        <v>8.569285714285714</v>
      </c>
      <c r="H100" s="91">
        <v>3.9068999799615096E-3</v>
      </c>
      <c r="I100" s="91">
        <v>2.1487949889788305</v>
      </c>
      <c r="J100" s="92">
        <v>2.1861029033202519</v>
      </c>
      <c r="K100" s="75"/>
    </row>
    <row r="101" spans="2:11" ht="20.25" customHeight="1">
      <c r="B101" s="88" t="s">
        <v>122</v>
      </c>
      <c r="C101" s="67">
        <v>3</v>
      </c>
      <c r="D101" s="89">
        <v>1.9917478135119807E-2</v>
      </c>
      <c r="E101" s="89">
        <v>0.29978126186873516</v>
      </c>
      <c r="F101" s="89">
        <v>0.13082649662367121</v>
      </c>
      <c r="G101" s="90">
        <v>8.3734285714285708</v>
      </c>
      <c r="H101" s="91">
        <v>4.6250234488688854E-2</v>
      </c>
      <c r="I101" s="91">
        <v>2.8274310017418456</v>
      </c>
      <c r="J101" s="92">
        <v>2.2181761178435995</v>
      </c>
      <c r="K101" s="75"/>
    </row>
    <row r="102" spans="2:11" ht="20.25" customHeight="1">
      <c r="B102" s="88" t="s">
        <v>122</v>
      </c>
      <c r="C102" s="67">
        <v>4</v>
      </c>
      <c r="D102" s="89">
        <v>2.0430315918210307E-2</v>
      </c>
      <c r="E102" s="89">
        <v>0.29238969471962378</v>
      </c>
      <c r="F102" s="89">
        <v>0.13529660448024305</v>
      </c>
      <c r="G102" s="90">
        <v>9.0591428571428576</v>
      </c>
      <c r="H102" s="91">
        <v>7.7275547537501973E-2</v>
      </c>
      <c r="I102" s="91">
        <v>4.836161350055332</v>
      </c>
      <c r="J102" s="92">
        <v>2.1701269933148692</v>
      </c>
      <c r="K102" s="75"/>
    </row>
    <row r="103" spans="2:11" ht="20.25" customHeight="1">
      <c r="B103" s="88" t="s">
        <v>122</v>
      </c>
      <c r="C103" s="67">
        <v>5</v>
      </c>
      <c r="D103" s="89">
        <v>2.3597576205486817E-2</v>
      </c>
      <c r="E103" s="89">
        <v>0.28511414879055014</v>
      </c>
      <c r="F103" s="89">
        <v>0.1398546106706425</v>
      </c>
      <c r="G103" s="90">
        <v>9.9533333333333349</v>
      </c>
      <c r="H103" s="91">
        <v>1.6518261102831791E-2</v>
      </c>
      <c r="I103" s="91">
        <v>3.6725600518629347</v>
      </c>
      <c r="J103" s="92">
        <v>2.14045123185105</v>
      </c>
      <c r="K103" s="75"/>
    </row>
    <row r="104" spans="2:11" ht="20.25" customHeight="1">
      <c r="B104" s="88" t="s">
        <v>122</v>
      </c>
      <c r="C104" s="67">
        <v>6</v>
      </c>
      <c r="D104" s="89">
        <v>2.1621913096049515E-2</v>
      </c>
      <c r="E104" s="89">
        <v>0.31889123548243764</v>
      </c>
      <c r="F104" s="89">
        <v>0.12046947390918324</v>
      </c>
      <c r="G104" s="90">
        <v>11.195833333333333</v>
      </c>
      <c r="H104" s="91">
        <v>3.329035548440297E-2</v>
      </c>
      <c r="I104" s="91">
        <v>4.2611655020035801</v>
      </c>
      <c r="J104" s="92">
        <v>2.0172275765123739</v>
      </c>
      <c r="K104" s="75"/>
    </row>
    <row r="105" spans="2:11" ht="20.25" customHeight="1">
      <c r="B105" s="88" t="s">
        <v>122</v>
      </c>
      <c r="C105" s="67">
        <v>7</v>
      </c>
      <c r="D105" s="89">
        <v>1.9366968191292754E-2</v>
      </c>
      <c r="E105" s="89">
        <v>0.33333100111372099</v>
      </c>
      <c r="F105" s="89">
        <v>0.11758597379170037</v>
      </c>
      <c r="G105" s="90">
        <v>12.25342857142857</v>
      </c>
      <c r="H105" s="91">
        <v>2.3056073292490268E-2</v>
      </c>
      <c r="I105" s="91">
        <v>3.9925433584828984</v>
      </c>
      <c r="J105" s="92">
        <v>1.965997665447313</v>
      </c>
      <c r="K105" s="75" t="s">
        <v>67</v>
      </c>
    </row>
    <row r="106" spans="2:11" ht="20.25" customHeight="1">
      <c r="B106" s="88" t="s">
        <v>124</v>
      </c>
      <c r="C106" s="67">
        <v>1</v>
      </c>
      <c r="D106" s="89">
        <v>4.711065357922696E-2</v>
      </c>
      <c r="E106" s="89">
        <v>0.44255381605454586</v>
      </c>
      <c r="F106" s="89">
        <v>0.38493002306902369</v>
      </c>
      <c r="G106" s="90">
        <v>10.046250000000001</v>
      </c>
      <c r="H106" s="91">
        <v>8.0333222205709293E-2</v>
      </c>
      <c r="I106" s="91">
        <v>0.40166611102854644</v>
      </c>
      <c r="J106" s="92">
        <v>3.3470791609996118</v>
      </c>
      <c r="K106" s="75"/>
    </row>
    <row r="107" spans="2:11" ht="20.25" customHeight="1">
      <c r="B107" s="88" t="s">
        <v>124</v>
      </c>
      <c r="C107" s="67">
        <v>2</v>
      </c>
      <c r="D107" s="89">
        <v>5.6782840666877818E-2</v>
      </c>
      <c r="E107" s="89">
        <v>0.39124796602130119</v>
      </c>
      <c r="F107" s="89">
        <v>0.4209837807444371</v>
      </c>
      <c r="G107" s="90">
        <v>8.4292499999999997</v>
      </c>
      <c r="H107" s="91">
        <v>0.24440277546846859</v>
      </c>
      <c r="I107" s="91">
        <v>0.18330208160135142</v>
      </c>
      <c r="J107" s="92">
        <v>3.6780872579091506</v>
      </c>
      <c r="K107" s="75"/>
    </row>
    <row r="108" spans="2:11" ht="20.25" customHeight="1">
      <c r="B108" s="88" t="s">
        <v>124</v>
      </c>
      <c r="C108" s="67">
        <v>3</v>
      </c>
      <c r="D108" s="89">
        <v>3.6725955407373244E-2</v>
      </c>
      <c r="E108" s="89">
        <v>0.37090071574136929</v>
      </c>
      <c r="F108" s="89">
        <v>0.42336265721926025</v>
      </c>
      <c r="G108" s="90">
        <v>8.2249999999999996</v>
      </c>
      <c r="H108" s="91">
        <v>0.39095151545418733</v>
      </c>
      <c r="I108" s="91">
        <v>0.24592111455989202</v>
      </c>
      <c r="J108" s="92">
        <v>3.7592638465529959</v>
      </c>
      <c r="K108" s="75"/>
    </row>
    <row r="109" spans="2:11" ht="20.25" customHeight="1">
      <c r="B109" s="88" t="s">
        <v>124</v>
      </c>
      <c r="C109" s="67">
        <v>4</v>
      </c>
      <c r="D109" s="89">
        <v>3.0903700272325675E-2</v>
      </c>
      <c r="E109" s="89">
        <v>0.37395577998317608</v>
      </c>
      <c r="F109" s="89">
        <v>0.43655862387418048</v>
      </c>
      <c r="G109" s="90">
        <v>8.3807999999999989</v>
      </c>
      <c r="H109" s="91">
        <v>0.29074088680145216</v>
      </c>
      <c r="I109" s="91">
        <v>0.36528983213515787</v>
      </c>
      <c r="J109" s="92">
        <v>3.7203802918114781</v>
      </c>
      <c r="K109" s="75"/>
    </row>
    <row r="110" spans="2:11" ht="20.25" customHeight="1">
      <c r="B110" s="88" t="s">
        <v>124</v>
      </c>
      <c r="C110" s="67">
        <v>5</v>
      </c>
      <c r="D110" s="89">
        <v>3.0361755574738695E-2</v>
      </c>
      <c r="E110" s="89">
        <v>0.37149447203631442</v>
      </c>
      <c r="F110" s="89">
        <v>0.4228034229917576</v>
      </c>
      <c r="G110" s="90">
        <v>8.4867999999999988</v>
      </c>
      <c r="H110" s="91">
        <v>0.38679621198514086</v>
      </c>
      <c r="I110" s="91">
        <v>0.28130633598919336</v>
      </c>
      <c r="J110" s="92">
        <v>3.6618095337425367</v>
      </c>
      <c r="K110" s="75"/>
    </row>
    <row r="111" spans="2:11" ht="20.25" customHeight="1">
      <c r="B111" s="88" t="s">
        <v>124</v>
      </c>
      <c r="C111" s="67">
        <v>6</v>
      </c>
      <c r="D111" s="89">
        <v>2.6244131936051615E-2</v>
      </c>
      <c r="E111" s="89">
        <v>0.36938266696875738</v>
      </c>
      <c r="F111" s="89">
        <v>0.31174893851509189</v>
      </c>
      <c r="G111" s="90">
        <v>11.095400000000001</v>
      </c>
      <c r="H111" s="91">
        <v>0.22066381806023019</v>
      </c>
      <c r="I111" s="91">
        <v>0.28808887357863389</v>
      </c>
      <c r="J111" s="92">
        <v>3.0779762691993708</v>
      </c>
      <c r="K111" s="75"/>
    </row>
    <row r="112" spans="2:11" ht="20.25" customHeight="1">
      <c r="B112" s="88" t="s">
        <v>124</v>
      </c>
      <c r="C112" s="67">
        <v>7</v>
      </c>
      <c r="D112" s="89">
        <v>2.6456276526349538E-2</v>
      </c>
      <c r="E112" s="89">
        <v>0.368183257131452</v>
      </c>
      <c r="F112" s="89">
        <v>0.26748009560436392</v>
      </c>
      <c r="G112" s="90">
        <v>12.514800000000001</v>
      </c>
      <c r="H112" s="91">
        <v>0.55821932995693335</v>
      </c>
      <c r="I112" s="91">
        <v>0.21708529498325185</v>
      </c>
      <c r="J112" s="92">
        <v>2.8635562371843091</v>
      </c>
      <c r="K112" s="75" t="s">
        <v>70</v>
      </c>
    </row>
    <row r="113" spans="2:11" ht="20.25" customHeight="1">
      <c r="B113" s="86" t="s">
        <v>130</v>
      </c>
      <c r="C113" s="85"/>
      <c r="D113" s="86"/>
      <c r="E113" s="86"/>
      <c r="F113" s="86"/>
      <c r="G113" s="86"/>
      <c r="H113" s="86"/>
      <c r="I113" s="86"/>
      <c r="J113" s="86"/>
      <c r="K113" s="85"/>
    </row>
    <row r="114" spans="2:11" ht="20.25" customHeight="1">
      <c r="B114" s="240" t="str">
        <f>C60</f>
        <v>순환54</v>
      </c>
      <c r="C114" s="55"/>
      <c r="D114" s="68">
        <f>(SUMIFS(D$71:D$112,$B$71:$B$112,$B114,$C$71:$C$112,MAX($C$71:$C$112))/SUMIFS(D$71:D$112,$B$71:$B$112,$B114,$C$71:$C$112,MAX($C$71:$C$112)-1))-1</f>
        <v>-7.4354822563429179E-2</v>
      </c>
      <c r="E114" s="68">
        <f>(SUMIFS(E$71:E$112,$B$71:$B$112,$B114,$C$71:$C$112,MAX($C$71:$C$112))/SUMIFS(E$71:E$112,$B$71:$B$112,$B114,$C$71:$C$112,MAX($C$71:$C$112)-1))-1</f>
        <v>-4.9510157826585521E-2</v>
      </c>
      <c r="F114" s="68">
        <f>(SUMIFS(F$71:F$112,$B$71:$B$112,$B114,$C$71:$C$112,MAX($C$71:$C$112))/SUMIFS(F$71:F$112,$B$71:$B$112,$B114,$C$71:$C$112,MAX($C$71:$C$112)-1))-1</f>
        <v>-0.10984136038518078</v>
      </c>
      <c r="G114" s="68">
        <f>(SUMIFS(G$71:G$112,$B$71:$B$112,$B114,$C$71:$C$112,MAX($C$71:$C$112))/SUMIFS(G$71:G$112,$B$71:$B$112,$B114,$C$71:$C$112,MAX($C$71:$C$112)-1))-1</f>
        <v>-9.0836334533813679E-2</v>
      </c>
      <c r="H114" s="68">
        <f>(SUMIFS(H$71:H$112,$B$71:$B$112,$B114,$C$71:$C$112,MAX($C$71:$C$112))/SUMIFS(H$71:H$112,$B$71:$B$112,$B114,$C$71:$C$112,MAX($C$71:$C$112)-1))-1</f>
        <v>-1</v>
      </c>
      <c r="I114" s="68">
        <f>(SUMIFS(I$71:I$112,$B$71:$B$112,$B114,$C$71:$C$112,MAX($C$71:$C$112))/SUMIFS(I$71:I$112,$B$71:$B$112,$B114,$C$71:$C$112,MAX($C$71:$C$112)-1))-1</f>
        <v>-0.34042061859337303</v>
      </c>
      <c r="J114" s="87">
        <f>(SUMIFS(J$71:J$112,$B$71:$B$112,$B114,$C$71:$C$112,MAX($C$71:$C$112))/SUMIFS(J$71:J$112,$B$71:$B$112,$B114,$C$71:$C$112,MAX($C$71:$C$112)-1))-1</f>
        <v>6.3108640706381891E-3</v>
      </c>
      <c r="K114" s="56"/>
    </row>
    <row r="115" spans="2:11" ht="20.25" customHeight="1">
      <c r="B115" s="42" t="str">
        <f>D60</f>
        <v>538</v>
      </c>
      <c r="C115" s="55"/>
      <c r="D115" s="68">
        <f>(SUMIFS(D$71:D$112,$B$71:$B$112,$B115,$C$71:$C$112,MAX($C$71:$C$112))/SUMIFS(D$71:D$112,$B$71:$B$112,$B115,$C$71:$C$112,MAX($C$71:$C$112)-1))-1</f>
        <v>-9.7232480511268538E-2</v>
      </c>
      <c r="E115" s="68">
        <f>(SUMIFS(E$71:E$112,$B$71:$B$112,$B115,$C$71:$C$112,MAX($C$71:$C$112))/SUMIFS(E$71:E$112,$B$71:$B$112,$B115,$C$71:$C$112,MAX($C$71:$C$112)-1))-1</f>
        <v>-6.529348767896459E-3</v>
      </c>
      <c r="F115" s="68">
        <f>(SUMIFS(F$71:F$112,$B$71:$B$112,$B115,$C$71:$C$112,MAX($C$71:$C$112))/SUMIFS(F$71:F$112,$B$71:$B$112,$B115,$C$71:$C$112,MAX($C$71:$C$112)-1))-1</f>
        <v>7.6779226405185863E-3</v>
      </c>
      <c r="G115" s="68">
        <f>(SUMIFS(G$71:G$112,$B$71:$B$112,$B115,$C$71:$C$112,MAX($C$71:$C$112))/SUMIFS(G$71:G$112,$B$71:$B$112,$B115,$C$71:$C$112,MAX($C$71:$C$112)-1))-1</f>
        <v>3.826527744995567E-2</v>
      </c>
      <c r="H115" s="68">
        <f>(SUMIFS(H$71:H$112,$B$71:$B$112,$B115,$C$71:$C$112,MAX($C$71:$C$112))/SUMIFS(H$71:H$112,$B$71:$B$112,$B115,$C$71:$C$112,MAX($C$71:$C$112)-1))-1</f>
        <v>-0.37707883257085129</v>
      </c>
      <c r="I115" s="68">
        <f>(SUMIFS(I$71:I$112,$B$71:$B$112,$B115,$C$71:$C$112,MAX($C$71:$C$112))/SUMIFS(I$71:I$112,$B$71:$B$112,$B115,$C$71:$C$112,MAX($C$71:$C$112)-1))-1</f>
        <v>-0.1427677355130309</v>
      </c>
      <c r="J115" s="87">
        <f>(SUMIFS(J$71:J$112,$B$71:$B$112,$B115,$C$71:$C$112,MAX($C$71:$C$112))/SUMIFS(J$71:J$112,$B$71:$B$112,$B115,$C$71:$C$112,MAX($C$71:$C$112)-1))-1</f>
        <v>-2.8069207161433019E-2</v>
      </c>
      <c r="K115" s="56"/>
    </row>
    <row r="116" spans="2:11" ht="20.25" customHeight="1">
      <c r="B116" s="42" t="str">
        <f>E60</f>
        <v>536</v>
      </c>
      <c r="C116" s="55"/>
      <c r="D116" s="68">
        <f>(SUMIFS(D$71:D$112,$B$71:$B$112,$B116,$C$71:$C$112,MAX($C$71:$C$112))/SUMIFS(D$71:D$112,$B$71:$B$112,$B116,$C$71:$C$112,MAX($C$71:$C$112)-1))-1</f>
        <v>-5.9054928427525577E-2</v>
      </c>
      <c r="E116" s="68">
        <f>(SUMIFS(E$71:E$112,$B$71:$B$112,$B116,$C$71:$C$112,MAX($C$71:$C$112))/SUMIFS(E$71:E$112,$B$71:$B$112,$B116,$C$71:$C$112,MAX($C$71:$C$112)-1))-1</f>
        <v>1.5281200609681855E-2</v>
      </c>
      <c r="F116" s="68">
        <f>(SUMIFS(F$71:F$112,$B$71:$B$112,$B116,$C$71:$C$112,MAX($C$71:$C$112))/SUMIFS(F$71:F$112,$B$71:$B$112,$B116,$C$71:$C$112,MAX($C$71:$C$112)-1))-1</f>
        <v>5.6186609565864076E-2</v>
      </c>
      <c r="G116" s="68">
        <f>(SUMIFS(G$71:G$112,$B$71:$B$112,$B116,$C$71:$C$112,MAX($C$71:$C$112))/SUMIFS(G$71:G$112,$B$71:$B$112,$B116,$C$71:$C$112,MAX($C$71:$C$112)-1))-1</f>
        <v>6.3935661009475897E-2</v>
      </c>
      <c r="H116" s="68">
        <f>(SUMIFS(H$71:H$112,$B$71:$B$112,$B116,$C$71:$C$112,MAX($C$71:$C$112))/SUMIFS(H$71:H$112,$B$71:$B$112,$B116,$C$71:$C$112,MAX($C$71:$C$112)-1))-1</f>
        <v>1.2278540162170017</v>
      </c>
      <c r="I116" s="68">
        <f>(SUMIFS(I$71:I$112,$B$71:$B$112,$B116,$C$71:$C$112,MAX($C$71:$C$112))/SUMIFS(I$71:I$112,$B$71:$B$112,$B116,$C$71:$C$112,MAX($C$71:$C$112)-1))-1</f>
        <v>-1.4103293819190177E-2</v>
      </c>
      <c r="J116" s="87">
        <f>(SUMIFS(J$71:J$112,$B$71:$B$112,$B116,$C$71:$C$112,MAX($C$71:$C$112))/SUMIFS(J$71:J$112,$B$71:$B$112,$B116,$C$71:$C$112,MAX($C$71:$C$112)-1))-1</f>
        <v>-4.6058010489679502E-2</v>
      </c>
      <c r="K116" s="56"/>
    </row>
    <row r="117" spans="2:11" ht="20.25" customHeight="1">
      <c r="B117" s="42" t="str">
        <f>F60</f>
        <v>535</v>
      </c>
      <c r="C117" s="55"/>
      <c r="D117" s="68">
        <f>(SUMIFS(D$71:D$112,$B$71:$B$112,$B117,$C$71:$C$112,MAX($C$71:$C$112))/SUMIFS(D$71:D$112,$B$71:$B$112,$B117,$C$71:$C$112,MAX($C$71:$C$112)-1))-1</f>
        <v>0.28369096347742251</v>
      </c>
      <c r="E117" s="68">
        <f>(SUMIFS(E$71:E$112,$B$71:$B$112,$B117,$C$71:$C$112,MAX($C$71:$C$112))/SUMIFS(E$71:E$112,$B$71:$B$112,$B117,$C$71:$C$112,MAX($C$71:$C$112)-1))-1</f>
        <v>1.7028484543830658E-2</v>
      </c>
      <c r="F117" s="68">
        <f>(SUMIFS(F$71:F$112,$B$71:$B$112,$B117,$C$71:$C$112,MAX($C$71:$C$112))/SUMIFS(F$71:F$112,$B$71:$B$112,$B117,$C$71:$C$112,MAX($C$71:$C$112)-1))-1</f>
        <v>-7.3044382436327049E-2</v>
      </c>
      <c r="G117" s="68">
        <f>(SUMIFS(G$71:G$112,$B$71:$B$112,$B117,$C$71:$C$112,MAX($C$71:$C$112))/SUMIFS(G$71:G$112,$B$71:$B$112,$B117,$C$71:$C$112,MAX($C$71:$C$112)-1))-1</f>
        <v>0.10740440602677248</v>
      </c>
      <c r="H117" s="68">
        <f>(SUMIFS(H$71:H$112,$B$71:$B$112,$B117,$C$71:$C$112,MAX($C$71:$C$112))/SUMIFS(H$71:H$112,$B$71:$B$112,$B117,$C$71:$C$112,MAX($C$71:$C$112)-1))-1</f>
        <v>0.40800895714789664</v>
      </c>
      <c r="I117" s="68">
        <f>(SUMIFS(I$71:I$112,$B$71:$B$112,$B117,$C$71:$C$112,MAX($C$71:$C$112))/SUMIFS(I$71:I$112,$B$71:$B$112,$B117,$C$71:$C$112,MAX($C$71:$C$112)-1))-1</f>
        <v>0.18010506829690676</v>
      </c>
      <c r="J117" s="87">
        <f>(SUMIFS(J$71:J$112,$B$71:$B$112,$B117,$C$71:$C$112,MAX($C$71:$C$112))/SUMIFS(J$71:J$112,$B$71:$B$112,$B117,$C$71:$C$112,MAX($C$71:$C$112)-1))-1</f>
        <v>-4.8653826192162408E-2</v>
      </c>
      <c r="K117" s="56"/>
    </row>
    <row r="118" spans="2:11" ht="20.25" customHeight="1">
      <c r="B118" s="42" t="str">
        <f>G60</f>
        <v>537</v>
      </c>
      <c r="C118" s="55"/>
      <c r="D118" s="68">
        <f>(SUMIFS(D$71:D$112,$B$71:$B$112,$B118,$C$71:$C$112,MAX($C$71:$C$112))/SUMIFS(D$71:D$112,$B$71:$B$112,$B118,$C$71:$C$112,MAX($C$71:$C$112)-1))-1</f>
        <v>-0.10428979594635202</v>
      </c>
      <c r="E118" s="68">
        <f>(SUMIFS(E$71:E$112,$B$71:$B$112,$B118,$C$71:$C$112,MAX($C$71:$C$112))/SUMIFS(E$71:E$112,$B$71:$B$112,$B118,$C$71:$C$112,MAX($C$71:$C$112)-1))-1</f>
        <v>4.5281161802512404E-2</v>
      </c>
      <c r="F118" s="68">
        <f>(SUMIFS(F$71:F$112,$B$71:$B$112,$B118,$C$71:$C$112,MAX($C$71:$C$112))/SUMIFS(F$71:F$112,$B$71:$B$112,$B118,$C$71:$C$112,MAX($C$71:$C$112)-1))-1</f>
        <v>-2.393552510785113E-2</v>
      </c>
      <c r="G118" s="68">
        <f>(SUMIFS(G$71:G$112,$B$71:$B$112,$B118,$C$71:$C$112,MAX($C$71:$C$112))/SUMIFS(G$71:G$112,$B$71:$B$112,$B118,$C$71:$C$112,MAX($C$71:$C$112)-1))-1</f>
        <v>9.4463288851081906E-2</v>
      </c>
      <c r="H118" s="68">
        <f>(SUMIFS(H$71:H$112,$B$71:$B$112,$B118,$C$71:$C$112,MAX($C$71:$C$112))/SUMIFS(H$71:H$112,$B$71:$B$112,$B118,$C$71:$C$112,MAX($C$71:$C$112)-1))-1</f>
        <v>-0.30742483950667387</v>
      </c>
      <c r="I118" s="68">
        <f>(SUMIFS(I$71:I$112,$B$71:$B$112,$B118,$C$71:$C$112,MAX($C$71:$C$112))/SUMIFS(I$71:I$112,$B$71:$B$112,$B118,$C$71:$C$112,MAX($C$71:$C$112)-1))-1</f>
        <v>-6.3039594072179739E-2</v>
      </c>
      <c r="J118" s="87">
        <f>(SUMIFS(J$71:J$112,$B$71:$B$112,$B118,$C$71:$C$112,MAX($C$71:$C$112))/SUMIFS(J$71:J$112,$B$71:$B$112,$B118,$C$71:$C$112,MAX($C$71:$C$112)-1))-1</f>
        <v>-2.5396198059929986E-2</v>
      </c>
      <c r="K118" s="56"/>
    </row>
    <row r="119" spans="2:11" ht="20.25" customHeight="1">
      <c r="B119" s="42" t="str">
        <f>H60</f>
        <v>539</v>
      </c>
      <c r="C119" s="55"/>
      <c r="D119" s="68">
        <f>(SUMIFS(D$71:D$112,$B$71:$B$112,$B119,$C$71:$C$112,MAX($C$71:$C$112))/SUMIFS(D$71:D$112,$B$71:$B$112,$B119,$C$71:$C$112,MAX($C$71:$C$112)-1))-1</f>
        <v>8.0835057076702466E-3</v>
      </c>
      <c r="E119" s="68">
        <f>(SUMIFS(E$71:E$112,$B$71:$B$112,$B119,$C$71:$C$112,MAX($C$71:$C$112))/SUMIFS(E$71:E$112,$B$71:$B$112,$B119,$C$71:$C$112,MAX($C$71:$C$112)-1))-1</f>
        <v>-3.2470658332401925E-3</v>
      </c>
      <c r="F119" s="68">
        <f>(SUMIFS(F$71:F$112,$B$71:$B$112,$B119,$C$71:$C$112,MAX($C$71:$C$112))/SUMIFS(F$71:F$112,$B$71:$B$112,$B119,$C$71:$C$112,MAX($C$71:$C$112)-1))-1</f>
        <v>-0.14200158345875136</v>
      </c>
      <c r="G119" s="68">
        <f>(SUMIFS(G$71:G$112,$B$71:$B$112,$B119,$C$71:$C$112,MAX($C$71:$C$112))/SUMIFS(G$71:G$112,$B$71:$B$112,$B119,$C$71:$C$112,MAX($C$71:$C$112)-1))-1</f>
        <v>0.12792688862050938</v>
      </c>
      <c r="H119" s="68">
        <f>(SUMIFS(H$71:H$112,$B$71:$B$112,$B119,$C$71:$C$112,MAX($C$71:$C$112))/SUMIFS(H$71:H$112,$B$71:$B$112,$B119,$C$71:$C$112,MAX($C$71:$C$112)-1))-1</f>
        <v>1.5297275052340815</v>
      </c>
      <c r="I119" s="68">
        <f>(SUMIFS(I$71:I$112,$B$71:$B$112,$B119,$C$71:$C$112,MAX($C$71:$C$112))/SUMIFS(I$71:I$112,$B$71:$B$112,$B119,$C$71:$C$112,MAX($C$71:$C$112)-1))-1</f>
        <v>-0.24646414737708222</v>
      </c>
      <c r="J119" s="87">
        <f>(SUMIFS(J$71:J$112,$B$71:$B$112,$B119,$C$71:$C$112,MAX($C$71:$C$112))/SUMIFS(J$71:J$112,$B$71:$B$112,$B119,$C$71:$C$112,MAX($C$71:$C$112)-1))-1</f>
        <v>-6.9662665745904406E-2</v>
      </c>
      <c r="K119" s="56"/>
    </row>
    <row r="120" spans="2:11" ht="20.25" customHeight="1" thickBot="1"/>
    <row r="121" spans="2:11" ht="17.25" thickTop="1">
      <c r="B121" s="26" t="s">
        <v>51</v>
      </c>
      <c r="C121" s="26"/>
      <c r="D121" s="26"/>
      <c r="E121" s="26"/>
      <c r="F121" s="176" t="s">
        <v>77</v>
      </c>
      <c r="G121" s="43"/>
      <c r="H121" s="26"/>
      <c r="I121" s="26"/>
    </row>
    <row r="122" spans="2:11">
      <c r="B122" s="27" t="s">
        <v>33</v>
      </c>
      <c r="C122" s="27" t="s">
        <v>52</v>
      </c>
      <c r="D122" s="27"/>
      <c r="E122" s="27"/>
      <c r="F122" s="93" t="s">
        <v>78</v>
      </c>
      <c r="G122" s="44"/>
      <c r="H122" s="46" t="s">
        <v>81</v>
      </c>
      <c r="I122" s="46"/>
    </row>
    <row r="123" spans="2:11">
      <c r="B123" s="27" t="s">
        <v>34</v>
      </c>
      <c r="C123" s="27" t="s">
        <v>53</v>
      </c>
      <c r="D123" s="27"/>
      <c r="E123" s="27"/>
      <c r="F123" s="93" t="s">
        <v>79</v>
      </c>
      <c r="G123" s="44"/>
      <c r="H123" s="46" t="s">
        <v>82</v>
      </c>
      <c r="I123" s="46"/>
    </row>
    <row r="124" spans="2:11">
      <c r="B124" s="27" t="s">
        <v>4</v>
      </c>
      <c r="C124" s="27" t="s">
        <v>54</v>
      </c>
      <c r="D124" s="27"/>
      <c r="E124" s="27"/>
      <c r="F124" s="93" t="s">
        <v>80</v>
      </c>
      <c r="G124" s="44"/>
      <c r="H124" s="46" t="s">
        <v>83</v>
      </c>
      <c r="I124" s="46"/>
    </row>
    <row r="125" spans="2:11">
      <c r="B125" s="27" t="s">
        <v>5</v>
      </c>
      <c r="C125" s="27" t="s">
        <v>55</v>
      </c>
      <c r="D125" s="27"/>
      <c r="E125" s="27"/>
      <c r="F125" s="93" t="s">
        <v>87</v>
      </c>
      <c r="G125" s="44"/>
      <c r="H125" s="46" t="s">
        <v>84</v>
      </c>
      <c r="I125" s="46"/>
    </row>
    <row r="126" spans="2:11">
      <c r="B126" s="27" t="s">
        <v>56</v>
      </c>
      <c r="C126" s="27" t="s">
        <v>57</v>
      </c>
      <c r="D126" s="27"/>
      <c r="E126" s="27"/>
      <c r="F126" s="93" t="s">
        <v>88</v>
      </c>
      <c r="G126" s="44"/>
      <c r="H126" s="46" t="s">
        <v>85</v>
      </c>
      <c r="I126" s="46"/>
    </row>
    <row r="127" spans="2:11" ht="17.25" thickBot="1">
      <c r="B127" s="28" t="s">
        <v>58</v>
      </c>
      <c r="C127" s="28" t="s">
        <v>59</v>
      </c>
      <c r="D127" s="28"/>
      <c r="E127" s="28"/>
      <c r="F127" s="94" t="s">
        <v>89</v>
      </c>
      <c r="G127" s="45"/>
      <c r="H127" s="47" t="s">
        <v>86</v>
      </c>
      <c r="I127" s="47"/>
    </row>
    <row r="128" spans="2:11" ht="17.25" thickTop="1"/>
    <row r="129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112">
    <cfRule type="expression" dxfId="53" priority="1">
      <formula>$B71&lt;&gt;$B72</formula>
    </cfRule>
  </conditionalFormatting>
  <conditionalFormatting sqref="C61:K61">
    <cfRule type="containsText" dxfId="52" priority="2" operator="containsText" text="F">
      <formula>NOT(ISERROR(SEARCH("F",C61)))</formula>
    </cfRule>
    <cfRule type="containsText" dxfId="51" priority="3" operator="containsText" text="D">
      <formula>NOT(ISERROR(SEARCH("D",C61)))</formula>
    </cfRule>
    <cfRule type="containsText" dxfId="50" priority="4" operator="containsText" text="S">
      <formula>NOT(ISERROR(SEARCH("S",C61)))</formula>
    </cfRule>
    <cfRule type="containsText" dxfId="49" priority="5" operator="containsText" text="A">
      <formula>NOT(ISERROR(SEARCH("A",C61)))</formula>
    </cfRule>
  </conditionalFormatting>
  <conditionalFormatting sqref="D48:K48 D50:K51 D52:D57 D58:K59 D68:K68 D113:K113 K114:K119">
    <cfRule type="containsText" dxfId="48" priority="60" operator="containsText" text="악화">
      <formula>NOT(ISERROR(SEARCH("악화",D48)))</formula>
    </cfRule>
  </conditionalFormatting>
  <conditionalFormatting sqref="D48:K48 D50:K51 D58:K59 D68:K68 D113:K113 K114:K119 D52:D57">
    <cfRule type="containsText" dxfId="47" priority="59" operator="containsText" text="개선">
      <formula>NOT(ISERROR(SEARCH("개선",D48)))</formula>
    </cfRule>
  </conditionalFormatting>
  <conditionalFormatting sqref="G4:G5">
    <cfRule type="containsText" dxfId="46" priority="10" operator="containsText" text="S">
      <formula>NOT(ISERROR(SEARCH("S",G4)))</formula>
    </cfRule>
    <cfRule type="containsText" dxfId="45" priority="11" operator="containsText" text="A">
      <formula>NOT(ISERROR(SEARCH("A",G4)))</formula>
    </cfRule>
  </conditionalFormatting>
  <conditionalFormatting sqref="G5">
    <cfRule type="containsText" dxfId="44" priority="6" operator="containsText" text="F">
      <formula>NOT(ISERROR(SEARCH("F",G5)))</formula>
    </cfRule>
    <cfRule type="containsText" dxfId="43" priority="7" operator="containsText" text="D">
      <formula>NOT(ISERROR(SEARCH("D",G5)))</formula>
    </cfRule>
  </conditionalFormatting>
  <conditionalFormatting sqref="K1:K18 J19 K21:K25 K27:K60 K62:K1048576">
    <cfRule type="containsText" dxfId="42" priority="12" operator="containsText" text="D">
      <formula>NOT(ISERROR(SEARCH("D",J1)))</formula>
    </cfRule>
    <cfRule type="containsText" dxfId="41" priority="13" operator="containsText" text="F">
      <formula>NOT(ISERROR(SEARCH("F",J1)))</formula>
    </cfRule>
    <cfRule type="containsText" dxfId="40" priority="14" operator="containsText" text="S">
      <formula>NOT(ISERROR(SEARCH("S",J1)))</formula>
    </cfRule>
    <cfRule type="containsText" dxfId="39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D114:J119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7" customWidth="1"/>
    <col min="6" max="6" width="10.28515625" style="4" customWidth="1"/>
    <col min="7" max="7" width="9.140625" style="4"/>
    <col min="8" max="8" width="9.7109375" style="4" customWidth="1"/>
    <col min="9" max="9" width="10" style="173" bestFit="1" customWidth="1"/>
    <col min="10" max="20" width="9.28515625" style="173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5"/>
      <c r="F1" s="110"/>
      <c r="G1" s="22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9"/>
    </row>
    <row r="2" spans="1:66" ht="50.25" customHeight="1">
      <c r="A2" s="10" t="s">
        <v>47</v>
      </c>
      <c r="B2" s="10"/>
      <c r="C2" s="10"/>
      <c r="D2" s="10"/>
      <c r="E2" s="106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0"/>
    </row>
    <row r="3" spans="1:66" s="17" customFormat="1" ht="21.75" customHeight="1">
      <c r="A3" s="41" t="s">
        <v>159</v>
      </c>
      <c r="B3" s="41"/>
      <c r="C3" s="19"/>
      <c r="D3" s="19"/>
      <c r="E3" s="106"/>
      <c r="F3" s="4"/>
      <c r="G3" s="4"/>
      <c r="H3" s="4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50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0" t="s">
        <v>38</v>
      </c>
      <c r="B4" s="140" t="s">
        <v>145</v>
      </c>
      <c r="C4" s="140" t="s">
        <v>1</v>
      </c>
      <c r="D4" s="140" t="s">
        <v>10</v>
      </c>
      <c r="E4" s="141" t="s">
        <v>144</v>
      </c>
      <c r="F4" s="127" t="s">
        <v>45</v>
      </c>
      <c r="G4" s="151" t="s">
        <v>149</v>
      </c>
      <c r="H4" s="127" t="s">
        <v>63</v>
      </c>
      <c r="I4" s="127" t="s">
        <v>3</v>
      </c>
      <c r="J4" s="126" t="s">
        <v>11</v>
      </c>
      <c r="K4" s="126" t="s">
        <v>12</v>
      </c>
      <c r="L4" s="126" t="s">
        <v>13</v>
      </c>
      <c r="M4" s="126" t="s">
        <v>15</v>
      </c>
      <c r="N4" s="242" t="s">
        <v>6</v>
      </c>
      <c r="O4" s="242" t="s">
        <v>7</v>
      </c>
      <c r="P4" s="242" t="s">
        <v>26</v>
      </c>
      <c r="Q4" s="242" t="s">
        <v>14</v>
      </c>
      <c r="R4" s="242" t="s">
        <v>46</v>
      </c>
      <c r="S4" s="152" t="s">
        <v>43</v>
      </c>
      <c r="T4" s="152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0" t="s">
        <v>39</v>
      </c>
      <c r="AQ4" s="100" t="s">
        <v>27</v>
      </c>
      <c r="AR4" s="100" t="s">
        <v>40</v>
      </c>
      <c r="AS4" s="100" t="s">
        <v>41</v>
      </c>
      <c r="AT4" s="100" t="s">
        <v>6</v>
      </c>
      <c r="AU4" s="100" t="s">
        <v>7</v>
      </c>
      <c r="AV4" s="100" t="s">
        <v>28</v>
      </c>
      <c r="AW4" s="100" t="s">
        <v>18</v>
      </c>
      <c r="AX4" s="101" t="s">
        <v>60</v>
      </c>
      <c r="AY4" s="100" t="s">
        <v>90</v>
      </c>
      <c r="AZ4" s="100" t="s">
        <v>65</v>
      </c>
      <c r="BA4" s="100" t="s">
        <v>129</v>
      </c>
      <c r="BB4" t="s">
        <v>137</v>
      </c>
      <c r="BC4" t="s">
        <v>138</v>
      </c>
      <c r="BD4" t="s">
        <v>115</v>
      </c>
      <c r="BE4" t="s">
        <v>139</v>
      </c>
      <c r="BF4" t="s">
        <v>140</v>
      </c>
      <c r="BG4" t="s">
        <v>90</v>
      </c>
      <c r="BH4" t="s">
        <v>139</v>
      </c>
      <c r="BI4" t="s">
        <v>140</v>
      </c>
      <c r="BJ4" t="s">
        <v>90</v>
      </c>
      <c r="BL4" t="s">
        <v>141</v>
      </c>
      <c r="BM4" t="s">
        <v>142</v>
      </c>
      <c r="BN4" t="s">
        <v>143</v>
      </c>
    </row>
    <row r="5" spans="1:66">
      <c r="A5" s="145" t="str">
        <f>W5</f>
        <v>성원운수</v>
      </c>
      <c r="B5" s="145" t="str">
        <f>V5</f>
        <v>535</v>
      </c>
      <c r="C5" s="146" t="str">
        <f>Y5</f>
        <v>71바5564</v>
      </c>
      <c r="D5" s="134" t="str">
        <f>Z5</f>
        <v>중형</v>
      </c>
      <c r="E5" s="130" t="str">
        <f>AZ5</f>
        <v>F</v>
      </c>
      <c r="F5" s="153">
        <f>G5/H5</f>
        <v>0.83551724137931038</v>
      </c>
      <c r="G5" s="154">
        <f>AE5</f>
        <v>2.423</v>
      </c>
      <c r="H5" s="155">
        <f>AF5</f>
        <v>2.9</v>
      </c>
      <c r="I5" s="156">
        <f>AC5</f>
        <v>5109.4309999999996</v>
      </c>
      <c r="J5" s="157">
        <f>AI5/AH5</f>
        <v>1.3075906993447482E-2</v>
      </c>
      <c r="K5" s="157">
        <f>AJ5/AH5</f>
        <v>0.35227724687409451</v>
      </c>
      <c r="L5" s="157">
        <f>AK5/AC5</f>
        <v>0.22624828478944134</v>
      </c>
      <c r="M5" s="158">
        <f>AG5</f>
        <v>9.984</v>
      </c>
      <c r="N5" s="159">
        <f>IF(AW5=0,AT5,"속도계이상")</f>
        <v>0</v>
      </c>
      <c r="O5" s="159">
        <f>IF(AW5=0,AU5,"속도계이상")</f>
        <v>2.3879999999999999</v>
      </c>
      <c r="P5" s="160">
        <f>AQ5/60</f>
        <v>0</v>
      </c>
      <c r="Q5" s="161">
        <f>AN5</f>
        <v>70</v>
      </c>
      <c r="R5" s="162">
        <f>AC5/(AH5-AI5-AJ5)</f>
        <v>20.783391031902816</v>
      </c>
      <c r="S5" s="147">
        <f>IF(AW5=0,AL5,"속도계이상")</f>
        <v>0</v>
      </c>
      <c r="T5" s="147">
        <f>IF(AW5=0,AM5,"속도계이상")</f>
        <v>122</v>
      </c>
      <c r="U5" t="s">
        <v>119</v>
      </c>
      <c r="V5" s="5" t="s">
        <v>120</v>
      </c>
      <c r="W5" t="s">
        <v>119</v>
      </c>
      <c r="X5" s="5" t="s">
        <v>120</v>
      </c>
      <c r="Y5" t="s">
        <v>201</v>
      </c>
      <c r="Z5" t="s">
        <v>197</v>
      </c>
      <c r="AA5" t="s">
        <v>48</v>
      </c>
      <c r="AB5">
        <v>519</v>
      </c>
      <c r="AC5" s="1">
        <v>5109.4309999999996</v>
      </c>
      <c r="AD5" s="1">
        <v>2108.8000000000002</v>
      </c>
      <c r="AE5" s="29">
        <v>2.423</v>
      </c>
      <c r="AF5">
        <v>2.9</v>
      </c>
      <c r="AG5">
        <v>9.984</v>
      </c>
      <c r="AH5">
        <v>387.36823399999997</v>
      </c>
      <c r="AI5">
        <v>5.0651910000000004</v>
      </c>
      <c r="AJ5">
        <v>136.461015</v>
      </c>
      <c r="AK5">
        <v>1156</v>
      </c>
      <c r="AL5">
        <v>0</v>
      </c>
      <c r="AM5">
        <v>122</v>
      </c>
      <c r="AN5">
        <v>70</v>
      </c>
      <c r="AO5">
        <v>13.190113</v>
      </c>
      <c r="AP5">
        <v>73</v>
      </c>
      <c r="AQ5">
        <v>0</v>
      </c>
      <c r="AR5">
        <v>31</v>
      </c>
      <c r="AS5">
        <v>4260</v>
      </c>
      <c r="AT5">
        <v>0</v>
      </c>
      <c r="AU5">
        <v>2.3879999999999999</v>
      </c>
      <c r="AV5">
        <v>45669</v>
      </c>
      <c r="AW5">
        <v>0</v>
      </c>
      <c r="AX5" s="30">
        <v>0.66</v>
      </c>
      <c r="AY5">
        <v>0.74280000000000002</v>
      </c>
      <c r="AZ5" t="s">
        <v>70</v>
      </c>
      <c r="BA5" t="s">
        <v>463</v>
      </c>
      <c r="BB5">
        <v>3</v>
      </c>
      <c r="BC5" t="s">
        <v>464</v>
      </c>
      <c r="BD5">
        <v>1</v>
      </c>
      <c r="BE5">
        <v>31783.649000000005</v>
      </c>
      <c r="BF5">
        <v>0.13675261138203482</v>
      </c>
      <c r="BG5">
        <v>0.10157983973457546</v>
      </c>
      <c r="BH5">
        <v>148819.49100000001</v>
      </c>
      <c r="BI5">
        <v>2.9206503602407834E-2</v>
      </c>
      <c r="BJ5">
        <v>2.1694590875868541E-2</v>
      </c>
      <c r="BK5">
        <v>1</v>
      </c>
      <c r="BL5" t="s">
        <v>70</v>
      </c>
      <c r="BM5">
        <v>0</v>
      </c>
      <c r="BN5" t="s">
        <v>465</v>
      </c>
    </row>
    <row r="6" spans="1:66">
      <c r="A6" s="142" t="str">
        <f t="shared" ref="A6:A7" si="0">W6</f>
        <v>성원운수</v>
      </c>
      <c r="B6" s="142" t="str">
        <f t="shared" ref="B6:B7" si="1">V6</f>
        <v>535</v>
      </c>
      <c r="C6" s="143" t="str">
        <f t="shared" ref="C6:C7" si="2">Y6</f>
        <v>71바6955</v>
      </c>
      <c r="D6" s="117" t="str">
        <f t="shared" ref="D6:D7" si="3">Z6</f>
        <v>중형</v>
      </c>
      <c r="E6" s="113" t="str">
        <f>AZ6</f>
        <v>F</v>
      </c>
      <c r="F6" s="163">
        <f>G6/H6</f>
        <v>0.82333333333333325</v>
      </c>
      <c r="G6" s="164">
        <f>AE6</f>
        <v>2.2229999999999999</v>
      </c>
      <c r="H6" s="165">
        <f>AF6</f>
        <v>2.7</v>
      </c>
      <c r="I6" s="166">
        <f t="shared" ref="I6:I7" si="4">AC6</f>
        <v>4953.6239999999998</v>
      </c>
      <c r="J6" s="167">
        <f t="shared" ref="J6:J7" si="5">AI6/AH6</f>
        <v>1.3690512643446418E-2</v>
      </c>
      <c r="K6" s="167">
        <f t="shared" ref="K6:K7" si="6">AJ6/AH6</f>
        <v>0.35092452512357575</v>
      </c>
      <c r="L6" s="167">
        <f t="shared" ref="L6:L7" si="7">AK6/AC6</f>
        <v>0.12273842342495112</v>
      </c>
      <c r="M6" s="168">
        <f t="shared" ref="M6:M7" si="8">AG6</f>
        <v>9.99</v>
      </c>
      <c r="N6" s="169">
        <f t="shared" ref="N6:N7" si="9">IF(AW6=0,AT6,"속도계이상")</f>
        <v>0</v>
      </c>
      <c r="O6" s="169">
        <f t="shared" ref="O6:O7" si="10">IF(AW6=0,AU6,"속도계이상")</f>
        <v>2.3820000000000001</v>
      </c>
      <c r="P6" s="170">
        <f t="shared" ref="P6:P7" si="11">AQ6/60</f>
        <v>0</v>
      </c>
      <c r="Q6" s="171">
        <f t="shared" ref="Q6:Q7" si="12">AN6</f>
        <v>69</v>
      </c>
      <c r="R6" s="172">
        <f t="shared" ref="R6:R7" si="13">AC6/(AH6-AI6-AJ6)</f>
        <v>20.304943972075002</v>
      </c>
      <c r="S6" s="144">
        <f t="shared" ref="S6:S7" si="14">IF(AW6=0,AL6,"속도계이상")</f>
        <v>0</v>
      </c>
      <c r="T6" s="144">
        <f t="shared" ref="T6:T7" si="15">IF(AW6=0,AM6,"속도계이상")</f>
        <v>118</v>
      </c>
      <c r="U6" t="s">
        <v>119</v>
      </c>
      <c r="V6" s="5" t="s">
        <v>120</v>
      </c>
      <c r="W6" t="s">
        <v>119</v>
      </c>
      <c r="X6" s="5" t="s">
        <v>120</v>
      </c>
      <c r="Y6" t="s">
        <v>204</v>
      </c>
      <c r="Z6" t="s">
        <v>197</v>
      </c>
      <c r="AA6" t="s">
        <v>48</v>
      </c>
      <c r="AB6">
        <v>519</v>
      </c>
      <c r="AC6" s="1">
        <v>4953.6239999999998</v>
      </c>
      <c r="AD6" s="1">
        <v>2228.413</v>
      </c>
      <c r="AE6" s="29">
        <v>2.2229999999999999</v>
      </c>
      <c r="AF6">
        <v>2.7</v>
      </c>
      <c r="AG6">
        <v>9.99</v>
      </c>
      <c r="AH6">
        <v>383.95852200000002</v>
      </c>
      <c r="AI6">
        <v>5.256589</v>
      </c>
      <c r="AJ6">
        <v>134.74046200000001</v>
      </c>
      <c r="AK6">
        <v>608</v>
      </c>
      <c r="AL6">
        <v>0</v>
      </c>
      <c r="AM6">
        <v>118</v>
      </c>
      <c r="AN6">
        <v>69</v>
      </c>
      <c r="AO6">
        <v>12.901456</v>
      </c>
      <c r="AP6">
        <v>119.3</v>
      </c>
      <c r="AQ6">
        <v>0</v>
      </c>
      <c r="AR6">
        <v>49</v>
      </c>
      <c r="AS6">
        <v>3958</v>
      </c>
      <c r="AT6">
        <v>0</v>
      </c>
      <c r="AU6">
        <v>2.3820000000000001</v>
      </c>
      <c r="AV6">
        <v>40533</v>
      </c>
      <c r="AW6">
        <v>0</v>
      </c>
      <c r="AX6" s="30">
        <v>0.62</v>
      </c>
      <c r="AY6">
        <v>0.74880000000000002</v>
      </c>
      <c r="AZ6" t="s">
        <v>70</v>
      </c>
      <c r="BA6" t="s">
        <v>463</v>
      </c>
      <c r="BB6">
        <v>2</v>
      </c>
      <c r="BC6" t="s">
        <v>466</v>
      </c>
      <c r="BD6">
        <v>1</v>
      </c>
      <c r="BE6">
        <v>31783.649000000005</v>
      </c>
      <c r="BF6">
        <v>0.1601142776274681</v>
      </c>
      <c r="BG6">
        <v>0.11989357108744812</v>
      </c>
      <c r="BH6">
        <v>148819.49100000001</v>
      </c>
      <c r="BI6">
        <v>3.4195897095226586E-2</v>
      </c>
      <c r="BJ6">
        <v>2.5605887744905669E-2</v>
      </c>
      <c r="BK6">
        <v>1</v>
      </c>
      <c r="BL6" t="s">
        <v>70</v>
      </c>
      <c r="BM6">
        <v>0</v>
      </c>
      <c r="BN6" t="s">
        <v>465</v>
      </c>
    </row>
    <row r="7" spans="1:66">
      <c r="A7" s="145" t="str">
        <f t="shared" si="0"/>
        <v>성원운수</v>
      </c>
      <c r="B7" s="145" t="str">
        <f t="shared" si="1"/>
        <v>535</v>
      </c>
      <c r="C7" s="146" t="str">
        <f t="shared" si="2"/>
        <v>71바6956</v>
      </c>
      <c r="D7" s="134" t="str">
        <f t="shared" si="3"/>
        <v>중형</v>
      </c>
      <c r="E7" s="130" t="str">
        <f t="shared" ref="E7:E45" si="16">AZ7</f>
        <v>F</v>
      </c>
      <c r="F7" s="153">
        <f t="shared" ref="F7:F45" si="17">G7/H7</f>
        <v>0.79000000000000015</v>
      </c>
      <c r="G7" s="154">
        <f t="shared" ref="G7:G45" si="18">AE7</f>
        <v>2.6070000000000002</v>
      </c>
      <c r="H7" s="155">
        <f t="shared" ref="H7:H45" si="19">AF7</f>
        <v>3.3</v>
      </c>
      <c r="I7" s="156">
        <f t="shared" si="4"/>
        <v>1807.35</v>
      </c>
      <c r="J7" s="157">
        <f t="shared" si="5"/>
        <v>2.3619190491748585E-2</v>
      </c>
      <c r="K7" s="157">
        <f t="shared" si="6"/>
        <v>0.34025635884676186</v>
      </c>
      <c r="L7" s="157">
        <f t="shared" si="7"/>
        <v>4.4263700998699758E-2</v>
      </c>
      <c r="M7" s="158">
        <f t="shared" si="8"/>
        <v>18.324000000000002</v>
      </c>
      <c r="N7" s="159">
        <f t="shared" si="9"/>
        <v>0</v>
      </c>
      <c r="O7" s="159">
        <f t="shared" si="10"/>
        <v>0</v>
      </c>
      <c r="P7" s="160">
        <f t="shared" si="11"/>
        <v>0</v>
      </c>
      <c r="Q7" s="161">
        <f t="shared" si="12"/>
        <v>54</v>
      </c>
      <c r="R7" s="162">
        <f t="shared" si="13"/>
        <v>13.814427256299505</v>
      </c>
      <c r="S7" s="147">
        <f t="shared" si="14"/>
        <v>0</v>
      </c>
      <c r="T7" s="147">
        <f t="shared" si="15"/>
        <v>0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206</v>
      </c>
      <c r="Z7" s="4" t="s">
        <v>197</v>
      </c>
      <c r="AA7" s="4" t="s">
        <v>207</v>
      </c>
      <c r="AB7" s="4">
        <v>519</v>
      </c>
      <c r="AC7" s="4">
        <v>1807.35</v>
      </c>
      <c r="AD7" s="4">
        <v>693.15899999999999</v>
      </c>
      <c r="AE7" s="4">
        <v>2.6070000000000002</v>
      </c>
      <c r="AF7" s="4">
        <v>3.3</v>
      </c>
      <c r="AG7" s="4">
        <v>18.324000000000002</v>
      </c>
      <c r="AH7" s="4">
        <v>205.66826800000001</v>
      </c>
      <c r="AI7" s="4">
        <v>4.8577180000000002</v>
      </c>
      <c r="AJ7" s="4">
        <v>69.979935999999995</v>
      </c>
      <c r="AK7" s="4">
        <v>80</v>
      </c>
      <c r="AL7" s="4">
        <v>0</v>
      </c>
      <c r="AM7" s="4">
        <v>0</v>
      </c>
      <c r="AN7" s="4">
        <v>54</v>
      </c>
      <c r="AO7" s="4">
        <v>8.7876940000000001</v>
      </c>
      <c r="AP7" s="4">
        <v>0</v>
      </c>
      <c r="AQ7" s="4">
        <v>0</v>
      </c>
      <c r="AR7" s="4">
        <v>12</v>
      </c>
      <c r="AS7" s="4">
        <v>5198</v>
      </c>
      <c r="AT7" s="4">
        <v>0</v>
      </c>
      <c r="AU7" s="4">
        <v>0</v>
      </c>
      <c r="AV7" s="4">
        <v>21657</v>
      </c>
      <c r="AW7" s="4">
        <v>0</v>
      </c>
      <c r="AX7" s="31">
        <v>1.59</v>
      </c>
      <c r="AY7">
        <v>0.72519999999999996</v>
      </c>
      <c r="AZ7" t="s">
        <v>70</v>
      </c>
      <c r="BA7" t="s">
        <v>463</v>
      </c>
      <c r="BB7">
        <v>4</v>
      </c>
      <c r="BC7" t="s">
        <v>467</v>
      </c>
      <c r="BD7">
        <v>1</v>
      </c>
      <c r="BE7">
        <v>31783.649000000005</v>
      </c>
      <c r="BF7">
        <v>0.16916462297957038</v>
      </c>
      <c r="BG7">
        <v>0.12267818458478444</v>
      </c>
      <c r="BH7">
        <v>148819.49100000001</v>
      </c>
      <c r="BI7">
        <v>3.6128795790599764E-2</v>
      </c>
      <c r="BJ7">
        <v>2.6200602707342948E-2</v>
      </c>
      <c r="BK7">
        <v>1</v>
      </c>
      <c r="BL7" t="s">
        <v>70</v>
      </c>
      <c r="BM7">
        <v>0</v>
      </c>
      <c r="BN7" t="s">
        <v>465</v>
      </c>
    </row>
    <row r="8" spans="1:66">
      <c r="A8" s="142" t="str">
        <f t="shared" ref="A8:A45" si="20">W8</f>
        <v>성원운수</v>
      </c>
      <c r="B8" s="142" t="str">
        <f t="shared" ref="B8:B45" si="21">V8</f>
        <v>535</v>
      </c>
      <c r="C8" s="143" t="str">
        <f t="shared" ref="C8:C45" si="22">Y8</f>
        <v>71바6957</v>
      </c>
      <c r="D8" s="117" t="str">
        <f t="shared" ref="D8:D45" si="23">Z8</f>
        <v>중형</v>
      </c>
      <c r="E8" s="113" t="str">
        <f t="shared" si="16"/>
        <v>F</v>
      </c>
      <c r="F8" s="163">
        <f t="shared" si="17"/>
        <v>0.80064516129032259</v>
      </c>
      <c r="G8" s="164">
        <f t="shared" si="18"/>
        <v>2.4820000000000002</v>
      </c>
      <c r="H8" s="165">
        <f t="shared" si="19"/>
        <v>3.1</v>
      </c>
      <c r="I8" s="166">
        <f t="shared" ref="I8:I45" si="24">AC8</f>
        <v>5174.9390000000003</v>
      </c>
      <c r="J8" s="167">
        <f t="shared" ref="J8:J45" si="25">AI8/AH8</f>
        <v>1.4362644192479328E-2</v>
      </c>
      <c r="K8" s="167">
        <f t="shared" ref="K8:K45" si="26">AJ8/AH8</f>
        <v>0.36243676965320992</v>
      </c>
      <c r="L8" s="167">
        <f t="shared" ref="L8:L45" si="27">AK8/AC8</f>
        <v>0.20348065938555024</v>
      </c>
      <c r="M8" s="168">
        <f t="shared" ref="M8:M45" si="28">AG8</f>
        <v>9.1240000000000006</v>
      </c>
      <c r="N8" s="169">
        <f t="shared" ref="N8:N45" si="29">IF(AW8=0,AT8,"속도계이상")</f>
        <v>1.9E-2</v>
      </c>
      <c r="O8" s="169">
        <f t="shared" ref="O8:O45" si="30">IF(AW8=0,AU8,"속도계이상")</f>
        <v>1.8360000000000001</v>
      </c>
      <c r="P8" s="170">
        <f t="shared" ref="P8:P45" si="31">AQ8/60</f>
        <v>0</v>
      </c>
      <c r="Q8" s="171">
        <f t="shared" ref="Q8:Q45" si="32">AN8</f>
        <v>67</v>
      </c>
      <c r="R8" s="172">
        <f t="shared" ref="R8:R45" si="33">AC8/(AH8-AI8-AJ8)</f>
        <v>20.838672676957017</v>
      </c>
      <c r="S8" s="144">
        <f t="shared" ref="S8:S45" si="34">IF(AW8=0,AL8,"속도계이상")</f>
        <v>1</v>
      </c>
      <c r="T8" s="144">
        <f t="shared" ref="T8:T45" si="35">IF(AW8=0,AM8,"속도계이상")</f>
        <v>95</v>
      </c>
      <c r="U8" t="s">
        <v>119</v>
      </c>
      <c r="V8" s="5" t="s">
        <v>120</v>
      </c>
      <c r="W8" t="s">
        <v>119</v>
      </c>
      <c r="X8" s="5" t="s">
        <v>120</v>
      </c>
      <c r="Y8" t="s">
        <v>208</v>
      </c>
      <c r="Z8" t="s">
        <v>197</v>
      </c>
      <c r="AA8" t="s">
        <v>48</v>
      </c>
      <c r="AB8">
        <v>519</v>
      </c>
      <c r="AC8" s="1">
        <v>5174.9390000000003</v>
      </c>
      <c r="AD8" s="1">
        <v>2085.1840000000002</v>
      </c>
      <c r="AE8" s="29">
        <v>2.4820000000000002</v>
      </c>
      <c r="AF8">
        <v>3.1</v>
      </c>
      <c r="AG8">
        <v>9.1240000000000006</v>
      </c>
      <c r="AH8">
        <v>398.48073399999998</v>
      </c>
      <c r="AI8">
        <v>5.7232370000000001</v>
      </c>
      <c r="AJ8">
        <v>144.42407</v>
      </c>
      <c r="AK8">
        <v>1053</v>
      </c>
      <c r="AL8">
        <v>1</v>
      </c>
      <c r="AM8">
        <v>95</v>
      </c>
      <c r="AN8">
        <v>67</v>
      </c>
      <c r="AO8">
        <v>12.986673</v>
      </c>
      <c r="AP8">
        <v>74.3</v>
      </c>
      <c r="AQ8">
        <v>0</v>
      </c>
      <c r="AR8">
        <v>50</v>
      </c>
      <c r="AS8">
        <v>6028</v>
      </c>
      <c r="AT8">
        <v>1.9E-2</v>
      </c>
      <c r="AU8">
        <v>1.8360000000000001</v>
      </c>
      <c r="AV8">
        <v>39855</v>
      </c>
      <c r="AW8">
        <v>0</v>
      </c>
      <c r="AX8" s="30">
        <v>0.64</v>
      </c>
      <c r="AY8">
        <v>0.6976</v>
      </c>
      <c r="AZ8" t="s">
        <v>70</v>
      </c>
      <c r="BA8" t="s">
        <v>463</v>
      </c>
      <c r="BB8">
        <v>6</v>
      </c>
      <c r="BC8" t="s">
        <v>468</v>
      </c>
      <c r="BD8">
        <v>1</v>
      </c>
      <c r="BE8">
        <v>31783.649000000005</v>
      </c>
      <c r="BF8">
        <v>0.10462546323740234</v>
      </c>
      <c r="BG8">
        <v>7.2986723154411876E-2</v>
      </c>
      <c r="BH8">
        <v>148819.49100000001</v>
      </c>
      <c r="BI8">
        <v>2.2345050219261937E-2</v>
      </c>
      <c r="BJ8">
        <v>1.5587907032957126E-2</v>
      </c>
      <c r="BK8">
        <v>1</v>
      </c>
      <c r="BL8" t="s">
        <v>70</v>
      </c>
      <c r="BM8">
        <v>0</v>
      </c>
      <c r="BN8" t="s">
        <v>465</v>
      </c>
    </row>
    <row r="9" spans="1:66">
      <c r="A9" s="145" t="str">
        <f t="shared" si="20"/>
        <v>성원운수</v>
      </c>
      <c r="B9" s="145" t="str">
        <f t="shared" si="21"/>
        <v>535</v>
      </c>
      <c r="C9" s="146" t="str">
        <f t="shared" si="22"/>
        <v>71바6958</v>
      </c>
      <c r="D9" s="134" t="str">
        <f t="shared" si="23"/>
        <v>중형</v>
      </c>
      <c r="E9" s="130" t="str">
        <f t="shared" si="16"/>
        <v>F</v>
      </c>
      <c r="F9" s="153">
        <f t="shared" si="17"/>
        <v>0.81586206896551727</v>
      </c>
      <c r="G9" s="154">
        <f t="shared" si="18"/>
        <v>2.3660000000000001</v>
      </c>
      <c r="H9" s="155">
        <f t="shared" si="19"/>
        <v>2.9</v>
      </c>
      <c r="I9" s="156">
        <f t="shared" si="24"/>
        <v>5316.1080000000002</v>
      </c>
      <c r="J9" s="157">
        <f t="shared" si="25"/>
        <v>8.022572860464202E-3</v>
      </c>
      <c r="K9" s="157">
        <f t="shared" si="26"/>
        <v>0.34164718337676853</v>
      </c>
      <c r="L9" s="157">
        <f t="shared" si="27"/>
        <v>0.15387196798861122</v>
      </c>
      <c r="M9" s="158">
        <f t="shared" si="28"/>
        <v>9.8629999999999995</v>
      </c>
      <c r="N9" s="159">
        <f t="shared" si="29"/>
        <v>3.7999999999999999E-2</v>
      </c>
      <c r="O9" s="159">
        <f t="shared" si="30"/>
        <v>3.6869999999999998</v>
      </c>
      <c r="P9" s="160">
        <f t="shared" si="31"/>
        <v>0</v>
      </c>
      <c r="Q9" s="161">
        <f t="shared" si="32"/>
        <v>79</v>
      </c>
      <c r="R9" s="162">
        <f t="shared" si="33"/>
        <v>20.783111108164249</v>
      </c>
      <c r="S9" s="147">
        <f t="shared" si="34"/>
        <v>2</v>
      </c>
      <c r="T9" s="147">
        <f t="shared" si="35"/>
        <v>196</v>
      </c>
      <c r="U9" t="s">
        <v>119</v>
      </c>
      <c r="V9" s="5" t="s">
        <v>120</v>
      </c>
      <c r="W9" t="s">
        <v>119</v>
      </c>
      <c r="X9" s="5" t="s">
        <v>120</v>
      </c>
      <c r="Y9" t="s">
        <v>210</v>
      </c>
      <c r="Z9" t="s">
        <v>197</v>
      </c>
      <c r="AA9" t="s">
        <v>48</v>
      </c>
      <c r="AB9">
        <v>519</v>
      </c>
      <c r="AC9" s="1">
        <v>5316.1080000000002</v>
      </c>
      <c r="AD9" s="1">
        <v>2246.4540000000002</v>
      </c>
      <c r="AE9" s="29">
        <v>2.3660000000000001</v>
      </c>
      <c r="AF9">
        <v>2.9</v>
      </c>
      <c r="AG9">
        <v>9.8629999999999995</v>
      </c>
      <c r="AH9">
        <v>393.322947</v>
      </c>
      <c r="AI9">
        <v>3.155462</v>
      </c>
      <c r="AJ9">
        <v>134.37767700000001</v>
      </c>
      <c r="AK9">
        <v>818</v>
      </c>
      <c r="AL9">
        <v>2</v>
      </c>
      <c r="AM9">
        <v>196</v>
      </c>
      <c r="AN9">
        <v>79</v>
      </c>
      <c r="AO9">
        <v>13.515885000000001</v>
      </c>
      <c r="AP9">
        <v>17.8</v>
      </c>
      <c r="AQ9">
        <v>0</v>
      </c>
      <c r="AR9">
        <v>26</v>
      </c>
      <c r="AS9">
        <v>1964</v>
      </c>
      <c r="AT9">
        <v>3.7999999999999999E-2</v>
      </c>
      <c r="AU9">
        <v>3.6869999999999998</v>
      </c>
      <c r="AV9">
        <v>43515</v>
      </c>
      <c r="AW9">
        <v>0</v>
      </c>
      <c r="AX9" s="30">
        <v>0.64</v>
      </c>
      <c r="AY9">
        <v>0.71120000000000005</v>
      </c>
      <c r="AZ9" t="s">
        <v>70</v>
      </c>
      <c r="BA9" t="s">
        <v>463</v>
      </c>
      <c r="BB9">
        <v>5</v>
      </c>
      <c r="BC9" t="s">
        <v>469</v>
      </c>
      <c r="BD9">
        <v>2</v>
      </c>
      <c r="BE9">
        <v>31783.649000000005</v>
      </c>
      <c r="BF9">
        <v>6.8681509791402487E-2</v>
      </c>
      <c r="BG9">
        <v>4.8846289763645453E-2</v>
      </c>
      <c r="BH9">
        <v>148819.49100000001</v>
      </c>
      <c r="BI9">
        <v>1.4668434795278261E-2</v>
      </c>
      <c r="BJ9">
        <v>1.0432190826401899E-2</v>
      </c>
      <c r="BK9">
        <v>1</v>
      </c>
      <c r="BL9" t="s">
        <v>70</v>
      </c>
      <c r="BM9">
        <v>0</v>
      </c>
      <c r="BN9" t="s">
        <v>465</v>
      </c>
    </row>
    <row r="10" spans="1:66">
      <c r="A10" s="142" t="str">
        <f t="shared" si="20"/>
        <v>성원운수</v>
      </c>
      <c r="B10" s="142" t="str">
        <f t="shared" si="21"/>
        <v>535</v>
      </c>
      <c r="C10" s="143" t="str">
        <f t="shared" si="22"/>
        <v>71바6959</v>
      </c>
      <c r="D10" s="117" t="str">
        <f t="shared" si="23"/>
        <v>중형</v>
      </c>
      <c r="E10" s="113" t="str">
        <f t="shared" si="16"/>
        <v>이상</v>
      </c>
      <c r="F10" s="163">
        <f t="shared" si="17"/>
        <v>0.78258064516129033</v>
      </c>
      <c r="G10" s="164">
        <f t="shared" si="18"/>
        <v>2.4260000000000002</v>
      </c>
      <c r="H10" s="165">
        <f t="shared" si="19"/>
        <v>3.1</v>
      </c>
      <c r="I10" s="166">
        <f t="shared" si="24"/>
        <v>4704.2669999999998</v>
      </c>
      <c r="J10" s="167">
        <f t="shared" si="25"/>
        <v>1.8401594764855818E-2</v>
      </c>
      <c r="K10" s="167">
        <f t="shared" si="26"/>
        <v>0.36597060413311083</v>
      </c>
      <c r="L10" s="167">
        <f t="shared" si="27"/>
        <v>0.1456124833050505</v>
      </c>
      <c r="M10" s="168">
        <f t="shared" si="28"/>
        <v>9.7110000000000003</v>
      </c>
      <c r="N10" s="169">
        <f t="shared" si="29"/>
        <v>2.1000000000000001E-2</v>
      </c>
      <c r="O10" s="169">
        <f t="shared" si="30"/>
        <v>1.105</v>
      </c>
      <c r="P10" s="170">
        <f t="shared" si="31"/>
        <v>0</v>
      </c>
      <c r="Q10" s="171">
        <f t="shared" si="32"/>
        <v>65</v>
      </c>
      <c r="R10" s="172">
        <f t="shared" si="33"/>
        <v>21.111719544498495</v>
      </c>
      <c r="S10" s="144">
        <f t="shared" si="34"/>
        <v>1</v>
      </c>
      <c r="T10" s="144">
        <f t="shared" si="35"/>
        <v>52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212</v>
      </c>
      <c r="Z10" s="4" t="s">
        <v>197</v>
      </c>
      <c r="AA10" s="4" t="s">
        <v>48</v>
      </c>
      <c r="AB10" s="4">
        <v>519</v>
      </c>
      <c r="AC10" s="4">
        <v>4704.2669999999998</v>
      </c>
      <c r="AD10" s="4">
        <v>1939.354</v>
      </c>
      <c r="AE10" s="4">
        <v>2.4260000000000002</v>
      </c>
      <c r="AF10" s="4">
        <v>3.1</v>
      </c>
      <c r="AG10" s="4">
        <v>9.7110000000000003</v>
      </c>
      <c r="AH10" s="4">
        <v>361.95129200000002</v>
      </c>
      <c r="AI10" s="4">
        <v>6.6604809999999999</v>
      </c>
      <c r="AJ10" s="4">
        <v>132.46353300000001</v>
      </c>
      <c r="AK10" s="4">
        <v>685</v>
      </c>
      <c r="AL10" s="4">
        <v>1</v>
      </c>
      <c r="AM10" s="4">
        <v>52</v>
      </c>
      <c r="AN10" s="4">
        <v>65</v>
      </c>
      <c r="AO10" s="4">
        <v>12.996961000000001</v>
      </c>
      <c r="AP10" s="4">
        <v>8.9</v>
      </c>
      <c r="AQ10" s="4">
        <v>0</v>
      </c>
      <c r="AR10" s="4">
        <v>39</v>
      </c>
      <c r="AS10" s="4">
        <v>5076</v>
      </c>
      <c r="AT10" s="4">
        <v>2.1000000000000001E-2</v>
      </c>
      <c r="AU10" s="4">
        <v>1.105</v>
      </c>
      <c r="AV10" s="4">
        <v>34927</v>
      </c>
      <c r="AW10" s="4">
        <v>0</v>
      </c>
      <c r="AX10" s="31">
        <v>0.64</v>
      </c>
      <c r="AY10">
        <v>1.3896000000000002</v>
      </c>
      <c r="AZ10" t="s">
        <v>126</v>
      </c>
      <c r="BA10" t="s">
        <v>463</v>
      </c>
      <c r="BB10">
        <v>1</v>
      </c>
      <c r="BC10" t="s">
        <v>470</v>
      </c>
      <c r="BD10">
        <v>8</v>
      </c>
      <c r="BE10">
        <v>31783.649000000005</v>
      </c>
      <c r="BF10">
        <v>0.1857376413891306</v>
      </c>
      <c r="BG10">
        <v>0.25810102647433592</v>
      </c>
      <c r="BH10">
        <v>148819.49100000001</v>
      </c>
      <c r="BI10">
        <v>3.9668325434603184E-2</v>
      </c>
      <c r="BJ10">
        <v>5.512310502392459E-2</v>
      </c>
      <c r="BK10">
        <v>1</v>
      </c>
      <c r="BL10" t="s">
        <v>126</v>
      </c>
      <c r="BM10">
        <v>0</v>
      </c>
      <c r="BN10" t="s">
        <v>465</v>
      </c>
    </row>
    <row r="11" spans="1:66">
      <c r="A11" s="145" t="str">
        <f t="shared" si="20"/>
        <v>성원운수</v>
      </c>
      <c r="B11" s="145" t="str">
        <f t="shared" si="21"/>
        <v>535</v>
      </c>
      <c r="C11" s="146" t="str">
        <f t="shared" si="22"/>
        <v>71바6960</v>
      </c>
      <c r="D11" s="134" t="str">
        <f t="shared" si="23"/>
        <v>중형</v>
      </c>
      <c r="E11" s="130" t="str">
        <f t="shared" si="16"/>
        <v>F</v>
      </c>
      <c r="F11" s="153">
        <f t="shared" si="17"/>
        <v>0.65303030303030296</v>
      </c>
      <c r="G11" s="154">
        <f t="shared" si="18"/>
        <v>2.1549999999999998</v>
      </c>
      <c r="H11" s="155">
        <f t="shared" si="19"/>
        <v>3.3</v>
      </c>
      <c r="I11" s="156">
        <f t="shared" si="24"/>
        <v>983.62099999999998</v>
      </c>
      <c r="J11" s="157">
        <f t="shared" si="25"/>
        <v>2.5270366244135437E-2</v>
      </c>
      <c r="K11" s="157">
        <f t="shared" si="26"/>
        <v>0.36742490781920462</v>
      </c>
      <c r="L11" s="157">
        <f t="shared" si="27"/>
        <v>1.931638303777573E-2</v>
      </c>
      <c r="M11" s="158">
        <f t="shared" si="28"/>
        <v>21.347000000000001</v>
      </c>
      <c r="N11" s="159">
        <f t="shared" si="29"/>
        <v>0</v>
      </c>
      <c r="O11" s="159">
        <f t="shared" si="30"/>
        <v>0</v>
      </c>
      <c r="P11" s="160">
        <f t="shared" si="31"/>
        <v>0</v>
      </c>
      <c r="Q11" s="161">
        <f t="shared" si="32"/>
        <v>52</v>
      </c>
      <c r="R11" s="162">
        <f t="shared" si="33"/>
        <v>14.643811117270795</v>
      </c>
      <c r="S11" s="147">
        <f t="shared" si="34"/>
        <v>0</v>
      </c>
      <c r="T11" s="147">
        <f t="shared" si="35"/>
        <v>0</v>
      </c>
      <c r="U11" t="s">
        <v>119</v>
      </c>
      <c r="V11" s="5" t="s">
        <v>120</v>
      </c>
      <c r="W11" t="s">
        <v>119</v>
      </c>
      <c r="X11" s="5" t="s">
        <v>120</v>
      </c>
      <c r="Y11" t="s">
        <v>471</v>
      </c>
      <c r="Z11" t="s">
        <v>197</v>
      </c>
      <c r="AA11" t="s">
        <v>207</v>
      </c>
      <c r="AB11">
        <v>519</v>
      </c>
      <c r="AC11" s="1">
        <v>983.62099999999998</v>
      </c>
      <c r="AD11" s="1">
        <v>456.38200000000001</v>
      </c>
      <c r="AE11" s="29">
        <v>2.1549999999999998</v>
      </c>
      <c r="AF11">
        <v>3.3</v>
      </c>
      <c r="AG11">
        <v>21.347000000000001</v>
      </c>
      <c r="AH11">
        <v>110.603027</v>
      </c>
      <c r="AI11">
        <v>2.7949790000000001</v>
      </c>
      <c r="AJ11">
        <v>40.638306999999998</v>
      </c>
      <c r="AK11">
        <v>19</v>
      </c>
      <c r="AL11">
        <v>0</v>
      </c>
      <c r="AM11">
        <v>0</v>
      </c>
      <c r="AN11">
        <v>52</v>
      </c>
      <c r="AO11">
        <v>8.8932549999999999</v>
      </c>
      <c r="AP11">
        <v>0</v>
      </c>
      <c r="AQ11">
        <v>0</v>
      </c>
      <c r="AR11">
        <v>13</v>
      </c>
      <c r="AS11">
        <v>3668</v>
      </c>
      <c r="AT11">
        <v>0</v>
      </c>
      <c r="AU11">
        <v>0</v>
      </c>
      <c r="AV11">
        <v>10805</v>
      </c>
      <c r="AW11">
        <v>0</v>
      </c>
      <c r="AX11" s="30">
        <v>1.39</v>
      </c>
      <c r="AY11">
        <v>0.68399999999999994</v>
      </c>
      <c r="AZ11" t="s">
        <v>70</v>
      </c>
      <c r="BA11" t="s">
        <v>463</v>
      </c>
      <c r="BB11">
        <v>8</v>
      </c>
      <c r="BC11" t="s">
        <v>472</v>
      </c>
      <c r="BD11">
        <v>1</v>
      </c>
      <c r="BE11">
        <v>31783.649000000005</v>
      </c>
      <c r="BF11">
        <v>2.7585253033721831E-2</v>
      </c>
      <c r="BG11">
        <v>1.8868313075065733E-2</v>
      </c>
      <c r="BH11">
        <v>148819.49100000001</v>
      </c>
      <c r="BI11">
        <v>5.8914325946726959E-3</v>
      </c>
      <c r="BJ11">
        <v>4.0297398947561234E-3</v>
      </c>
      <c r="BK11">
        <v>1</v>
      </c>
      <c r="BL11" t="s">
        <v>70</v>
      </c>
      <c r="BM11">
        <v>0</v>
      </c>
      <c r="BN11" t="s">
        <v>465</v>
      </c>
    </row>
    <row r="12" spans="1:66" s="2" customFormat="1">
      <c r="A12" s="142" t="str">
        <f t="shared" si="20"/>
        <v>성원운수</v>
      </c>
      <c r="B12" s="142" t="str">
        <f t="shared" si="21"/>
        <v>535</v>
      </c>
      <c r="C12" s="143" t="str">
        <f t="shared" si="22"/>
        <v>71바6961</v>
      </c>
      <c r="D12" s="117" t="str">
        <f t="shared" si="23"/>
        <v>중형</v>
      </c>
      <c r="E12" s="113" t="str">
        <f t="shared" si="16"/>
        <v>F</v>
      </c>
      <c r="F12" s="163">
        <f t="shared" si="17"/>
        <v>0.77275862068965528</v>
      </c>
      <c r="G12" s="164">
        <f t="shared" si="18"/>
        <v>2.2410000000000001</v>
      </c>
      <c r="H12" s="165">
        <f t="shared" si="19"/>
        <v>2.9</v>
      </c>
      <c r="I12" s="166">
        <f t="shared" si="24"/>
        <v>4607.3339999999998</v>
      </c>
      <c r="J12" s="167">
        <f t="shared" si="25"/>
        <v>1.669088916484273E-2</v>
      </c>
      <c r="K12" s="167">
        <f t="shared" si="26"/>
        <v>0.34703417545234333</v>
      </c>
      <c r="L12" s="167">
        <f t="shared" si="27"/>
        <v>0.20727822206942237</v>
      </c>
      <c r="M12" s="168">
        <f t="shared" si="28"/>
        <v>9.4130000000000003</v>
      </c>
      <c r="N12" s="169">
        <f t="shared" si="29"/>
        <v>2.1999999999999999E-2</v>
      </c>
      <c r="O12" s="169">
        <f t="shared" si="30"/>
        <v>2.0840000000000001</v>
      </c>
      <c r="P12" s="170">
        <f t="shared" si="31"/>
        <v>0</v>
      </c>
      <c r="Q12" s="171">
        <f t="shared" si="32"/>
        <v>71</v>
      </c>
      <c r="R12" s="172">
        <f t="shared" si="33"/>
        <v>20.094324741290915</v>
      </c>
      <c r="S12" s="144">
        <f t="shared" si="34"/>
        <v>1</v>
      </c>
      <c r="T12" s="144">
        <f t="shared" si="35"/>
        <v>96</v>
      </c>
      <c r="U12" t="s">
        <v>119</v>
      </c>
      <c r="V12" s="5" t="s">
        <v>120</v>
      </c>
      <c r="W12" t="s">
        <v>119</v>
      </c>
      <c r="X12" s="5" t="s">
        <v>120</v>
      </c>
      <c r="Y12" t="s">
        <v>214</v>
      </c>
      <c r="Z12" t="s">
        <v>197</v>
      </c>
      <c r="AA12" t="s">
        <v>48</v>
      </c>
      <c r="AB12">
        <v>519</v>
      </c>
      <c r="AC12" s="1">
        <v>4607.3339999999998</v>
      </c>
      <c r="AD12" s="1">
        <v>2056.35</v>
      </c>
      <c r="AE12" s="29">
        <v>2.2410000000000001</v>
      </c>
      <c r="AF12">
        <v>2.9</v>
      </c>
      <c r="AG12">
        <v>9.4130000000000003</v>
      </c>
      <c r="AH12">
        <v>360.35575699999998</v>
      </c>
      <c r="AI12">
        <v>6.0146579999999998</v>
      </c>
      <c r="AJ12">
        <v>125.055763</v>
      </c>
      <c r="AK12">
        <v>955</v>
      </c>
      <c r="AL12">
        <v>1</v>
      </c>
      <c r="AM12">
        <v>96</v>
      </c>
      <c r="AN12">
        <v>71</v>
      </c>
      <c r="AO12">
        <v>12.785515</v>
      </c>
      <c r="AP12">
        <v>58.3</v>
      </c>
      <c r="AQ12">
        <v>0</v>
      </c>
      <c r="AR12">
        <v>41</v>
      </c>
      <c r="AS12">
        <v>4978</v>
      </c>
      <c r="AT12">
        <v>2.1999999999999999E-2</v>
      </c>
      <c r="AU12">
        <v>2.0840000000000001</v>
      </c>
      <c r="AV12">
        <v>31692</v>
      </c>
      <c r="AW12">
        <v>0</v>
      </c>
      <c r="AX12" s="30">
        <v>0.61</v>
      </c>
      <c r="AY12" s="2">
        <v>0.77160000000000006</v>
      </c>
      <c r="AZ12" s="2" t="s">
        <v>70</v>
      </c>
      <c r="BA12" s="2" t="s">
        <v>463</v>
      </c>
      <c r="BB12" s="2">
        <v>1</v>
      </c>
      <c r="BC12" s="2" t="s">
        <v>473</v>
      </c>
      <c r="BD12" s="2">
        <v>5</v>
      </c>
      <c r="BE12" s="2">
        <v>31783.649000000005</v>
      </c>
      <c r="BF12" s="2">
        <v>0.18309763614618321</v>
      </c>
      <c r="BG12" s="2">
        <v>0.14127813605039496</v>
      </c>
      <c r="BH12" s="2">
        <v>148819.49100000001</v>
      </c>
      <c r="BI12" s="2">
        <v>3.9104494719713834E-2</v>
      </c>
      <c r="BJ12" s="2">
        <v>3.0173028125731197E-2</v>
      </c>
      <c r="BK12" s="2">
        <v>1</v>
      </c>
      <c r="BL12" s="2" t="s">
        <v>70</v>
      </c>
      <c r="BM12" s="2">
        <v>0</v>
      </c>
      <c r="BN12" s="2" t="s">
        <v>465</v>
      </c>
    </row>
    <row r="13" spans="1:66">
      <c r="A13" s="145" t="str">
        <f t="shared" si="20"/>
        <v>성원운수</v>
      </c>
      <c r="B13" s="145" t="str">
        <f t="shared" si="21"/>
        <v>535</v>
      </c>
      <c r="C13" s="146" t="str">
        <f t="shared" si="22"/>
        <v>71바6962</v>
      </c>
      <c r="D13" s="134" t="str">
        <f t="shared" si="23"/>
        <v>중형</v>
      </c>
      <c r="E13" s="130" t="str">
        <f t="shared" si="16"/>
        <v>C</v>
      </c>
      <c r="F13" s="153">
        <f t="shared" si="17"/>
        <v>0.9151851851851851</v>
      </c>
      <c r="G13" s="154">
        <f t="shared" si="18"/>
        <v>2.4710000000000001</v>
      </c>
      <c r="H13" s="155">
        <f t="shared" si="19"/>
        <v>2.7</v>
      </c>
      <c r="I13" s="156">
        <f t="shared" si="24"/>
        <v>4599.6080000000002</v>
      </c>
      <c r="J13" s="157">
        <f t="shared" si="25"/>
        <v>1.4155822676425431E-2</v>
      </c>
      <c r="K13" s="157">
        <f t="shared" si="26"/>
        <v>0.36183556564390051</v>
      </c>
      <c r="L13" s="157">
        <f t="shared" si="27"/>
        <v>0.13044589886790353</v>
      </c>
      <c r="M13" s="158">
        <f t="shared" si="28"/>
        <v>13.146000000000001</v>
      </c>
      <c r="N13" s="159">
        <f t="shared" si="29"/>
        <v>2.1999999999999999E-2</v>
      </c>
      <c r="O13" s="159">
        <f t="shared" si="30"/>
        <v>3.5</v>
      </c>
      <c r="P13" s="160">
        <f t="shared" si="31"/>
        <v>0</v>
      </c>
      <c r="Q13" s="161">
        <f t="shared" si="32"/>
        <v>73</v>
      </c>
      <c r="R13" s="162">
        <f t="shared" si="33"/>
        <v>21.007938261067146</v>
      </c>
      <c r="S13" s="147">
        <f t="shared" si="34"/>
        <v>1</v>
      </c>
      <c r="T13" s="147">
        <f t="shared" si="35"/>
        <v>161</v>
      </c>
      <c r="U13" t="s">
        <v>119</v>
      </c>
      <c r="V13" t="s">
        <v>120</v>
      </c>
      <c r="W13" s="4" t="s">
        <v>119</v>
      </c>
      <c r="X13" s="4" t="s">
        <v>120</v>
      </c>
      <c r="Y13" s="4" t="s">
        <v>216</v>
      </c>
      <c r="Z13" s="4" t="s">
        <v>197</v>
      </c>
      <c r="AA13" s="4" t="s">
        <v>48</v>
      </c>
      <c r="AB13" s="4">
        <v>519</v>
      </c>
      <c r="AC13" s="4">
        <v>4599.6080000000002</v>
      </c>
      <c r="AD13" s="4">
        <v>1861.1510000000001</v>
      </c>
      <c r="AE13" s="4">
        <v>2.4710000000000001</v>
      </c>
      <c r="AF13" s="4">
        <v>2.7</v>
      </c>
      <c r="AG13" s="4">
        <v>13.146000000000001</v>
      </c>
      <c r="AH13" s="4">
        <v>350.87045899999998</v>
      </c>
      <c r="AI13" s="4">
        <v>4.9668599999999996</v>
      </c>
      <c r="AJ13" s="4">
        <v>126.95741099999999</v>
      </c>
      <c r="AK13" s="4">
        <v>600</v>
      </c>
      <c r="AL13" s="4">
        <v>1</v>
      </c>
      <c r="AM13" s="4">
        <v>161</v>
      </c>
      <c r="AN13" s="4">
        <v>73</v>
      </c>
      <c r="AO13" s="4">
        <v>13.109133999999999</v>
      </c>
      <c r="AP13" s="4">
        <v>110.3</v>
      </c>
      <c r="AQ13" s="4">
        <v>0</v>
      </c>
      <c r="AR13" s="4">
        <v>57</v>
      </c>
      <c r="AS13" s="4">
        <v>14355</v>
      </c>
      <c r="AT13" s="4">
        <v>2.1999999999999999E-2</v>
      </c>
      <c r="AU13" s="4">
        <v>3.5</v>
      </c>
      <c r="AV13" s="4">
        <v>39832</v>
      </c>
      <c r="AW13" s="4">
        <v>0</v>
      </c>
      <c r="AX13" s="31">
        <v>0.79</v>
      </c>
      <c r="AY13">
        <v>0.88583333333333336</v>
      </c>
      <c r="AZ13" t="s">
        <v>69</v>
      </c>
      <c r="BA13" t="s">
        <v>474</v>
      </c>
      <c r="BB13">
        <v>1</v>
      </c>
      <c r="BC13" t="s">
        <v>475</v>
      </c>
      <c r="BD13">
        <v>3</v>
      </c>
      <c r="BE13">
        <v>59956.675999999992</v>
      </c>
      <c r="BF13">
        <v>8.4845313973042805E-2</v>
      </c>
      <c r="BG13">
        <v>7.5158807294453747E-2</v>
      </c>
      <c r="BH13">
        <v>148819.49100000001</v>
      </c>
      <c r="BI13">
        <v>3.4182639423219092E-2</v>
      </c>
      <c r="BJ13">
        <v>3.0280121422401579E-2</v>
      </c>
      <c r="BK13">
        <v>1</v>
      </c>
      <c r="BL13" t="s">
        <v>68</v>
      </c>
      <c r="BM13">
        <v>-1</v>
      </c>
      <c r="BN13" t="s">
        <v>476</v>
      </c>
    </row>
    <row r="14" spans="1:66">
      <c r="A14" s="142" t="str">
        <f t="shared" si="20"/>
        <v>성원운수</v>
      </c>
      <c r="B14" s="142" t="str">
        <f t="shared" si="21"/>
        <v>535</v>
      </c>
      <c r="C14" s="143" t="str">
        <f t="shared" si="22"/>
        <v>71바6963</v>
      </c>
      <c r="D14" s="117" t="str">
        <f t="shared" si="23"/>
        <v>중형</v>
      </c>
      <c r="E14" s="113" t="str">
        <f t="shared" si="16"/>
        <v>C</v>
      </c>
      <c r="F14" s="163">
        <f t="shared" si="17"/>
        <v>0.86586206896551732</v>
      </c>
      <c r="G14" s="164">
        <f t="shared" si="18"/>
        <v>2.5110000000000001</v>
      </c>
      <c r="H14" s="165">
        <f t="shared" si="19"/>
        <v>2.9</v>
      </c>
      <c r="I14" s="166">
        <f t="shared" si="24"/>
        <v>5317.0219999999999</v>
      </c>
      <c r="J14" s="167">
        <f t="shared" si="25"/>
        <v>8.2263799833967258E-3</v>
      </c>
      <c r="K14" s="167">
        <f t="shared" si="26"/>
        <v>0.35806736093371644</v>
      </c>
      <c r="L14" s="167">
        <f t="shared" si="27"/>
        <v>0.17923566989190565</v>
      </c>
      <c r="M14" s="168">
        <f t="shared" si="28"/>
        <v>8.5909999999999993</v>
      </c>
      <c r="N14" s="169">
        <f t="shared" si="29"/>
        <v>1.9E-2</v>
      </c>
      <c r="O14" s="169">
        <f t="shared" si="30"/>
        <v>4.5330000000000004</v>
      </c>
      <c r="P14" s="170">
        <f t="shared" si="31"/>
        <v>0</v>
      </c>
      <c r="Q14" s="171">
        <f t="shared" si="32"/>
        <v>67</v>
      </c>
      <c r="R14" s="172">
        <f t="shared" si="33"/>
        <v>20.715843066804201</v>
      </c>
      <c r="S14" s="144">
        <f t="shared" si="34"/>
        <v>1</v>
      </c>
      <c r="T14" s="144">
        <f t="shared" si="35"/>
        <v>241</v>
      </c>
      <c r="U14" t="s">
        <v>119</v>
      </c>
      <c r="V14" s="5" t="s">
        <v>120</v>
      </c>
      <c r="W14" t="s">
        <v>119</v>
      </c>
      <c r="X14" s="5" t="s">
        <v>120</v>
      </c>
      <c r="Y14" t="s">
        <v>218</v>
      </c>
      <c r="Z14" t="s">
        <v>197</v>
      </c>
      <c r="AA14" t="s">
        <v>48</v>
      </c>
      <c r="AB14">
        <v>519</v>
      </c>
      <c r="AC14" s="1">
        <v>5317.0219999999999</v>
      </c>
      <c r="AD14" s="1">
        <v>2117.12</v>
      </c>
      <c r="AE14" s="29">
        <v>2.5110000000000001</v>
      </c>
      <c r="AF14">
        <v>2.9</v>
      </c>
      <c r="AG14">
        <v>8.5909999999999993</v>
      </c>
      <c r="AH14">
        <v>405.02128599999998</v>
      </c>
      <c r="AI14">
        <v>3.3318590000000001</v>
      </c>
      <c r="AJ14">
        <v>145.02490299999999</v>
      </c>
      <c r="AK14">
        <v>953</v>
      </c>
      <c r="AL14">
        <v>1</v>
      </c>
      <c r="AM14">
        <v>241</v>
      </c>
      <c r="AN14">
        <v>67</v>
      </c>
      <c r="AO14">
        <v>13.127758999999999</v>
      </c>
      <c r="AP14">
        <v>16.3</v>
      </c>
      <c r="AQ14">
        <v>0</v>
      </c>
      <c r="AR14">
        <v>47</v>
      </c>
      <c r="AS14">
        <v>2645</v>
      </c>
      <c r="AT14">
        <v>1.9E-2</v>
      </c>
      <c r="AU14">
        <v>4.5330000000000004</v>
      </c>
      <c r="AV14">
        <v>45456</v>
      </c>
      <c r="AW14">
        <v>0</v>
      </c>
      <c r="AX14" s="30">
        <v>0.63</v>
      </c>
      <c r="AY14">
        <v>0.85799999999999998</v>
      </c>
      <c r="AZ14" t="s">
        <v>69</v>
      </c>
      <c r="BA14" t="s">
        <v>474</v>
      </c>
      <c r="BB14">
        <v>4</v>
      </c>
      <c r="BC14" t="s">
        <v>477</v>
      </c>
      <c r="BD14">
        <v>3</v>
      </c>
      <c r="BE14">
        <v>59956.675999999992</v>
      </c>
      <c r="BF14">
        <v>8.0897346610742743E-2</v>
      </c>
      <c r="BG14">
        <v>6.9409923392017278E-2</v>
      </c>
      <c r="BH14">
        <v>148819.49100000001</v>
      </c>
      <c r="BI14">
        <v>3.2592074918466156E-2</v>
      </c>
      <c r="BJ14">
        <v>2.7964000280043963E-2</v>
      </c>
      <c r="BK14">
        <v>1</v>
      </c>
      <c r="BL14" t="s">
        <v>66</v>
      </c>
      <c r="BM14">
        <v>-2</v>
      </c>
      <c r="BN14" t="s">
        <v>476</v>
      </c>
    </row>
    <row r="15" spans="1:66">
      <c r="A15" s="145" t="str">
        <f t="shared" si="20"/>
        <v>성원운수</v>
      </c>
      <c r="B15" s="145" t="str">
        <f t="shared" si="21"/>
        <v>535</v>
      </c>
      <c r="C15" s="146" t="str">
        <f t="shared" si="22"/>
        <v>71바6964</v>
      </c>
      <c r="D15" s="134" t="str">
        <f t="shared" si="23"/>
        <v>중형</v>
      </c>
      <c r="E15" s="130" t="str">
        <f t="shared" si="16"/>
        <v>F</v>
      </c>
      <c r="F15" s="153">
        <f t="shared" si="17"/>
        <v>0.81870967741935474</v>
      </c>
      <c r="G15" s="154">
        <f t="shared" si="18"/>
        <v>2.5379999999999998</v>
      </c>
      <c r="H15" s="155">
        <f t="shared" si="19"/>
        <v>3.1</v>
      </c>
      <c r="I15" s="156">
        <f t="shared" si="24"/>
        <v>5544.48</v>
      </c>
      <c r="J15" s="157">
        <f t="shared" si="25"/>
        <v>7.7645232507029148E-3</v>
      </c>
      <c r="K15" s="157">
        <f t="shared" si="26"/>
        <v>0.34416428277484545</v>
      </c>
      <c r="L15" s="157">
        <f t="shared" si="27"/>
        <v>0.18522927307880993</v>
      </c>
      <c r="M15" s="158">
        <f t="shared" si="28"/>
        <v>8.5760000000000005</v>
      </c>
      <c r="N15" s="159">
        <f t="shared" si="29"/>
        <v>1.7999999999999999E-2</v>
      </c>
      <c r="O15" s="159">
        <f t="shared" si="30"/>
        <v>3.1560000000000001</v>
      </c>
      <c r="P15" s="160">
        <f t="shared" si="31"/>
        <v>0</v>
      </c>
      <c r="Q15" s="161">
        <f t="shared" si="32"/>
        <v>67</v>
      </c>
      <c r="R15" s="162">
        <f t="shared" si="33"/>
        <v>20.586082862236015</v>
      </c>
      <c r="S15" s="147">
        <f t="shared" si="34"/>
        <v>1</v>
      </c>
      <c r="T15" s="147">
        <f t="shared" si="35"/>
        <v>175</v>
      </c>
      <c r="U15" t="s">
        <v>119</v>
      </c>
      <c r="V15" s="5" t="s">
        <v>120</v>
      </c>
      <c r="W15" t="s">
        <v>119</v>
      </c>
      <c r="X15" s="5" t="s">
        <v>120</v>
      </c>
      <c r="Y15" t="s">
        <v>220</v>
      </c>
      <c r="Z15" t="s">
        <v>197</v>
      </c>
      <c r="AA15" t="s">
        <v>48</v>
      </c>
      <c r="AB15">
        <v>519</v>
      </c>
      <c r="AC15" s="1">
        <v>5544.48</v>
      </c>
      <c r="AD15" s="1">
        <v>2184.6480000000001</v>
      </c>
      <c r="AE15" s="29">
        <v>2.5379999999999998</v>
      </c>
      <c r="AF15">
        <v>3.1</v>
      </c>
      <c r="AG15">
        <v>8.5760000000000005</v>
      </c>
      <c r="AH15">
        <v>415.58932800000002</v>
      </c>
      <c r="AI15">
        <v>3.2268530000000002</v>
      </c>
      <c r="AJ15">
        <v>143.031003</v>
      </c>
      <c r="AK15">
        <v>1027</v>
      </c>
      <c r="AL15">
        <v>1</v>
      </c>
      <c r="AM15">
        <v>175</v>
      </c>
      <c r="AN15">
        <v>67</v>
      </c>
      <c r="AO15">
        <v>13.341246999999999</v>
      </c>
      <c r="AP15">
        <v>33</v>
      </c>
      <c r="AQ15">
        <v>0</v>
      </c>
      <c r="AR15">
        <v>42</v>
      </c>
      <c r="AS15">
        <v>3821</v>
      </c>
      <c r="AT15">
        <v>1.7999999999999999E-2</v>
      </c>
      <c r="AU15">
        <v>3.1560000000000001</v>
      </c>
      <c r="AV15">
        <v>44106</v>
      </c>
      <c r="AW15">
        <v>0</v>
      </c>
      <c r="AX15" s="30">
        <v>0.64</v>
      </c>
      <c r="AY15">
        <v>0.79080000000000006</v>
      </c>
      <c r="AZ15" t="s">
        <v>70</v>
      </c>
      <c r="BA15" t="s">
        <v>474</v>
      </c>
      <c r="BB15">
        <v>2</v>
      </c>
      <c r="BC15" t="s">
        <v>478</v>
      </c>
      <c r="BD15">
        <v>1</v>
      </c>
      <c r="BE15">
        <v>59956.675999999992</v>
      </c>
      <c r="BF15">
        <v>8.8479137836126889E-2</v>
      </c>
      <c r="BG15">
        <v>6.9969302200809144E-2</v>
      </c>
      <c r="BH15">
        <v>148819.49100000001</v>
      </c>
      <c r="BI15">
        <v>3.5646641205082472E-2</v>
      </c>
      <c r="BJ15">
        <v>2.8189363864979222E-2</v>
      </c>
      <c r="BK15">
        <v>1</v>
      </c>
      <c r="BL15" t="s">
        <v>67</v>
      </c>
      <c r="BM15">
        <v>-1</v>
      </c>
      <c r="BN15" t="s">
        <v>476</v>
      </c>
    </row>
    <row r="16" spans="1:66">
      <c r="A16" s="142" t="str">
        <f t="shared" si="20"/>
        <v>성원운수</v>
      </c>
      <c r="B16" s="142" t="str">
        <f t="shared" si="21"/>
        <v>535</v>
      </c>
      <c r="C16" s="143" t="str">
        <f t="shared" si="22"/>
        <v>71바6966</v>
      </c>
      <c r="D16" s="117" t="str">
        <f t="shared" si="23"/>
        <v>중형</v>
      </c>
      <c r="E16" s="113" t="str">
        <f t="shared" si="16"/>
        <v>C</v>
      </c>
      <c r="F16" s="163">
        <f t="shared" si="17"/>
        <v>0.82034482758620697</v>
      </c>
      <c r="G16" s="164">
        <f t="shared" si="18"/>
        <v>2.379</v>
      </c>
      <c r="H16" s="165">
        <f t="shared" si="19"/>
        <v>2.9</v>
      </c>
      <c r="I16" s="166">
        <f t="shared" si="24"/>
        <v>4741.3689999999997</v>
      </c>
      <c r="J16" s="167">
        <f t="shared" si="25"/>
        <v>7.8907907896558598E-3</v>
      </c>
      <c r="K16" s="167">
        <f t="shared" si="26"/>
        <v>0.36041781462548905</v>
      </c>
      <c r="L16" s="167">
        <f t="shared" si="27"/>
        <v>0.12464754377902248</v>
      </c>
      <c r="M16" s="168">
        <f t="shared" si="28"/>
        <v>11.231</v>
      </c>
      <c r="N16" s="169">
        <f t="shared" si="29"/>
        <v>4.2000000000000003E-2</v>
      </c>
      <c r="O16" s="169">
        <f t="shared" si="30"/>
        <v>4.5350000000000001</v>
      </c>
      <c r="P16" s="170">
        <f t="shared" si="31"/>
        <v>0</v>
      </c>
      <c r="Q16" s="171">
        <f t="shared" si="32"/>
        <v>78</v>
      </c>
      <c r="R16" s="172">
        <f t="shared" si="33"/>
        <v>20.95562435216813</v>
      </c>
      <c r="S16" s="144">
        <f t="shared" si="34"/>
        <v>2</v>
      </c>
      <c r="T16" s="144">
        <f t="shared" si="35"/>
        <v>215</v>
      </c>
      <c r="U16" t="s">
        <v>119</v>
      </c>
      <c r="V16" t="s">
        <v>120</v>
      </c>
      <c r="W16" s="4" t="s">
        <v>119</v>
      </c>
      <c r="X16" s="4" t="s">
        <v>120</v>
      </c>
      <c r="Y16" s="4" t="s">
        <v>222</v>
      </c>
      <c r="Z16" s="4" t="s">
        <v>197</v>
      </c>
      <c r="AA16" s="4" t="s">
        <v>48</v>
      </c>
      <c r="AB16" s="4">
        <v>519</v>
      </c>
      <c r="AC16" s="4">
        <v>4741.3689999999997</v>
      </c>
      <c r="AD16" s="4">
        <v>1992.702</v>
      </c>
      <c r="AE16" s="4">
        <v>2.379</v>
      </c>
      <c r="AF16" s="4">
        <v>2.9</v>
      </c>
      <c r="AG16" s="4">
        <v>11.231</v>
      </c>
      <c r="AH16" s="4">
        <v>358.17740900000001</v>
      </c>
      <c r="AI16" s="4">
        <v>2.8263029999999998</v>
      </c>
      <c r="AJ16" s="4">
        <v>129.09351899999999</v>
      </c>
      <c r="AK16" s="4">
        <v>591</v>
      </c>
      <c r="AL16" s="4">
        <v>2</v>
      </c>
      <c r="AM16" s="4">
        <v>215</v>
      </c>
      <c r="AN16" s="4">
        <v>78</v>
      </c>
      <c r="AO16" s="4">
        <v>13.237487</v>
      </c>
      <c r="AP16" s="4">
        <v>30.6</v>
      </c>
      <c r="AQ16" s="4">
        <v>0</v>
      </c>
      <c r="AR16" s="4">
        <v>34</v>
      </c>
      <c r="AS16" s="4">
        <v>2484</v>
      </c>
      <c r="AT16" s="4">
        <v>4.2000000000000003E-2</v>
      </c>
      <c r="AU16" s="4">
        <v>4.5350000000000001</v>
      </c>
      <c r="AV16" s="4">
        <v>27828</v>
      </c>
      <c r="AW16" s="4">
        <v>0</v>
      </c>
      <c r="AX16" s="31">
        <v>0.69</v>
      </c>
      <c r="AY16">
        <v>0.85960000000000003</v>
      </c>
      <c r="AZ16" t="s">
        <v>69</v>
      </c>
      <c r="BA16" t="s">
        <v>474</v>
      </c>
      <c r="BB16">
        <v>3</v>
      </c>
      <c r="BC16" t="s">
        <v>479</v>
      </c>
      <c r="BD16">
        <v>2</v>
      </c>
      <c r="BE16">
        <v>59956.675999999992</v>
      </c>
      <c r="BF16">
        <v>7.8022737618076113E-2</v>
      </c>
      <c r="BG16">
        <v>6.7068345256498227E-2</v>
      </c>
      <c r="BH16">
        <v>148819.49100000001</v>
      </c>
      <c r="BI16">
        <v>3.1433947049314931E-2</v>
      </c>
      <c r="BJ16">
        <v>2.7020620883591116E-2</v>
      </c>
      <c r="BK16">
        <v>1</v>
      </c>
      <c r="BL16" t="s">
        <v>68</v>
      </c>
      <c r="BM16">
        <v>-1</v>
      </c>
      <c r="BN16" t="s">
        <v>476</v>
      </c>
    </row>
    <row r="17" spans="1:66">
      <c r="A17" s="145" t="str">
        <f t="shared" si="20"/>
        <v>성원운수</v>
      </c>
      <c r="B17" s="145" t="str">
        <f t="shared" si="21"/>
        <v>535</v>
      </c>
      <c r="C17" s="146" t="str">
        <f t="shared" si="22"/>
        <v>71바6967</v>
      </c>
      <c r="D17" s="134" t="str">
        <f t="shared" si="23"/>
        <v>중형</v>
      </c>
      <c r="E17" s="130" t="str">
        <f t="shared" si="16"/>
        <v>F</v>
      </c>
      <c r="F17" s="153">
        <f t="shared" si="17"/>
        <v>0.82379310344827583</v>
      </c>
      <c r="G17" s="154">
        <f t="shared" si="18"/>
        <v>2.3889999999999998</v>
      </c>
      <c r="H17" s="155">
        <f t="shared" si="19"/>
        <v>2.9</v>
      </c>
      <c r="I17" s="156">
        <f t="shared" si="24"/>
        <v>3992.277</v>
      </c>
      <c r="J17" s="157">
        <f t="shared" si="25"/>
        <v>6.2741462726389873E-3</v>
      </c>
      <c r="K17" s="157">
        <f t="shared" si="26"/>
        <v>0.35129192139549648</v>
      </c>
      <c r="L17" s="157">
        <f t="shared" si="27"/>
        <v>0.16857547710241549</v>
      </c>
      <c r="M17" s="158">
        <f t="shared" si="28"/>
        <v>8.2859999999999996</v>
      </c>
      <c r="N17" s="159">
        <f t="shared" si="29"/>
        <v>2.5000000000000001E-2</v>
      </c>
      <c r="O17" s="159">
        <f t="shared" si="30"/>
        <v>1.0269999999999999</v>
      </c>
      <c r="P17" s="160">
        <f t="shared" si="31"/>
        <v>0</v>
      </c>
      <c r="Q17" s="161">
        <f t="shared" si="32"/>
        <v>64</v>
      </c>
      <c r="R17" s="162">
        <f t="shared" si="33"/>
        <v>20.290105094079713</v>
      </c>
      <c r="S17" s="147">
        <f t="shared" si="34"/>
        <v>1</v>
      </c>
      <c r="T17" s="147">
        <f t="shared" si="35"/>
        <v>41</v>
      </c>
      <c r="U17" t="s">
        <v>119</v>
      </c>
      <c r="V17" s="5" t="s">
        <v>120</v>
      </c>
      <c r="W17" t="s">
        <v>119</v>
      </c>
      <c r="X17" s="5" t="s">
        <v>120</v>
      </c>
      <c r="Y17" t="s">
        <v>224</v>
      </c>
      <c r="Z17" t="s">
        <v>197</v>
      </c>
      <c r="AA17" t="s">
        <v>48</v>
      </c>
      <c r="AB17">
        <v>519</v>
      </c>
      <c r="AC17" s="1">
        <v>3992.277</v>
      </c>
      <c r="AD17" s="1">
        <v>1670.913</v>
      </c>
      <c r="AE17" s="29">
        <v>2.3889999999999998</v>
      </c>
      <c r="AF17">
        <v>2.9</v>
      </c>
      <c r="AG17">
        <v>8.2859999999999996</v>
      </c>
      <c r="AH17">
        <v>306.272426</v>
      </c>
      <c r="AI17">
        <v>1.9215979999999999</v>
      </c>
      <c r="AJ17">
        <v>107.59102900000001</v>
      </c>
      <c r="AK17">
        <v>673</v>
      </c>
      <c r="AL17">
        <v>1</v>
      </c>
      <c r="AM17">
        <v>41</v>
      </c>
      <c r="AN17">
        <v>64</v>
      </c>
      <c r="AO17">
        <v>13.035052</v>
      </c>
      <c r="AP17">
        <v>22.8</v>
      </c>
      <c r="AQ17">
        <v>0</v>
      </c>
      <c r="AR17">
        <v>19</v>
      </c>
      <c r="AS17">
        <v>921</v>
      </c>
      <c r="AT17">
        <v>2.5000000000000001E-2</v>
      </c>
      <c r="AU17">
        <v>1.0269999999999999</v>
      </c>
      <c r="AV17">
        <v>33266</v>
      </c>
      <c r="AW17">
        <v>0</v>
      </c>
      <c r="AX17" s="30">
        <v>0.6</v>
      </c>
      <c r="AY17">
        <v>0.79880000000000007</v>
      </c>
      <c r="AZ17" t="s">
        <v>70</v>
      </c>
      <c r="BA17" t="s">
        <v>474</v>
      </c>
      <c r="BB17">
        <v>1</v>
      </c>
      <c r="BC17" t="s">
        <v>480</v>
      </c>
      <c r="BD17">
        <v>2</v>
      </c>
      <c r="BE17">
        <v>59956.675999999992</v>
      </c>
      <c r="BF17">
        <v>8.978996767599326E-2</v>
      </c>
      <c r="BG17">
        <v>7.172422617958342E-2</v>
      </c>
      <c r="BH17">
        <v>148819.49100000001</v>
      </c>
      <c r="BI17">
        <v>3.617475079255579E-2</v>
      </c>
      <c r="BJ17">
        <v>2.8896390933093569E-2</v>
      </c>
      <c r="BK17">
        <v>1</v>
      </c>
      <c r="BL17" t="s">
        <v>67</v>
      </c>
      <c r="BM17">
        <v>-1</v>
      </c>
      <c r="BN17" t="s">
        <v>476</v>
      </c>
    </row>
    <row r="18" spans="1:66">
      <c r="A18" s="142" t="str">
        <f t="shared" si="20"/>
        <v>성원운수</v>
      </c>
      <c r="B18" s="142" t="str">
        <f t="shared" si="21"/>
        <v>536</v>
      </c>
      <c r="C18" s="143" t="str">
        <f t="shared" si="22"/>
        <v>71바5551</v>
      </c>
      <c r="D18" s="117" t="str">
        <f t="shared" si="23"/>
        <v>중형</v>
      </c>
      <c r="E18" s="113" t="str">
        <f t="shared" si="16"/>
        <v>F</v>
      </c>
      <c r="F18" s="163">
        <f t="shared" si="17"/>
        <v>0.80185185185185182</v>
      </c>
      <c r="G18" s="164">
        <f t="shared" si="18"/>
        <v>2.165</v>
      </c>
      <c r="H18" s="165">
        <f t="shared" si="19"/>
        <v>2.7</v>
      </c>
      <c r="I18" s="166">
        <f t="shared" si="24"/>
        <v>4884.4459999999999</v>
      </c>
      <c r="J18" s="167">
        <f t="shared" si="25"/>
        <v>1.0126874972882345E-2</v>
      </c>
      <c r="K18" s="167">
        <f t="shared" si="26"/>
        <v>0.36781676571895838</v>
      </c>
      <c r="L18" s="167">
        <f t="shared" si="27"/>
        <v>0.13020923969678444</v>
      </c>
      <c r="M18" s="168">
        <f t="shared" si="28"/>
        <v>5.3129999999999997</v>
      </c>
      <c r="N18" s="169">
        <f t="shared" si="29"/>
        <v>4.1000000000000002E-2</v>
      </c>
      <c r="O18" s="169">
        <f t="shared" si="30"/>
        <v>2.6819999999999999</v>
      </c>
      <c r="P18" s="170">
        <f t="shared" si="31"/>
        <v>0</v>
      </c>
      <c r="Q18" s="171">
        <f t="shared" si="32"/>
        <v>71</v>
      </c>
      <c r="R18" s="172">
        <f t="shared" si="33"/>
        <v>20.660319660575006</v>
      </c>
      <c r="S18" s="144">
        <f t="shared" si="34"/>
        <v>2</v>
      </c>
      <c r="T18" s="144">
        <f t="shared" si="35"/>
        <v>131</v>
      </c>
      <c r="U18" t="s">
        <v>119</v>
      </c>
      <c r="V18" s="5" t="s">
        <v>121</v>
      </c>
      <c r="W18" t="s">
        <v>119</v>
      </c>
      <c r="X18" s="5" t="s">
        <v>121</v>
      </c>
      <c r="Y18" t="s">
        <v>226</v>
      </c>
      <c r="Z18" t="s">
        <v>197</v>
      </c>
      <c r="AA18" t="s">
        <v>199</v>
      </c>
      <c r="AB18">
        <v>519</v>
      </c>
      <c r="AC18" s="1">
        <v>4884.4459999999999</v>
      </c>
      <c r="AD18" s="1">
        <v>2256.54</v>
      </c>
      <c r="AE18" s="29">
        <v>2.165</v>
      </c>
      <c r="AF18">
        <v>2.7</v>
      </c>
      <c r="AG18">
        <v>5.3129999999999997</v>
      </c>
      <c r="AH18">
        <v>380.05682999999999</v>
      </c>
      <c r="AI18">
        <v>3.8487879999999999</v>
      </c>
      <c r="AJ18">
        <v>139.79127399999999</v>
      </c>
      <c r="AK18">
        <v>636</v>
      </c>
      <c r="AL18">
        <v>2</v>
      </c>
      <c r="AM18">
        <v>131</v>
      </c>
      <c r="AN18">
        <v>71</v>
      </c>
      <c r="AO18">
        <v>12.851883000000001</v>
      </c>
      <c r="AP18">
        <v>114.9</v>
      </c>
      <c r="AQ18">
        <v>0</v>
      </c>
      <c r="AR18">
        <v>35</v>
      </c>
      <c r="AS18">
        <v>2195</v>
      </c>
      <c r="AT18">
        <v>4.1000000000000002E-2</v>
      </c>
      <c r="AU18">
        <v>2.6819999999999999</v>
      </c>
      <c r="AV18">
        <v>30674</v>
      </c>
      <c r="AW18">
        <v>0</v>
      </c>
      <c r="AX18" s="30">
        <v>0.43</v>
      </c>
      <c r="AY18">
        <v>0.754</v>
      </c>
      <c r="AZ18" t="s">
        <v>70</v>
      </c>
      <c r="BA18" t="s">
        <v>474</v>
      </c>
      <c r="BB18">
        <v>3</v>
      </c>
      <c r="BC18" t="s">
        <v>481</v>
      </c>
      <c r="BD18">
        <v>1</v>
      </c>
      <c r="BE18">
        <v>59956.675999999992</v>
      </c>
      <c r="BF18">
        <v>8.1330142451526172E-2</v>
      </c>
      <c r="BG18">
        <v>6.1322927408450731E-2</v>
      </c>
      <c r="BH18">
        <v>148819.49100000001</v>
      </c>
      <c r="BI18">
        <v>3.276644051954189E-2</v>
      </c>
      <c r="BJ18">
        <v>2.4705896151734585E-2</v>
      </c>
      <c r="BK18">
        <v>1</v>
      </c>
      <c r="BL18" t="s">
        <v>67</v>
      </c>
      <c r="BM18">
        <v>-1</v>
      </c>
      <c r="BN18" t="s">
        <v>476</v>
      </c>
    </row>
    <row r="19" spans="1:66">
      <c r="A19" s="145" t="str">
        <f t="shared" si="20"/>
        <v>성원운수</v>
      </c>
      <c r="B19" s="145" t="str">
        <f t="shared" si="21"/>
        <v>536</v>
      </c>
      <c r="C19" s="146" t="str">
        <f t="shared" si="22"/>
        <v>71바5552</v>
      </c>
      <c r="D19" s="134" t="str">
        <f t="shared" si="23"/>
        <v>중형</v>
      </c>
      <c r="E19" s="130" t="str">
        <f t="shared" si="16"/>
        <v>D</v>
      </c>
      <c r="F19" s="153">
        <f t="shared" si="17"/>
        <v>0.83142857142857141</v>
      </c>
      <c r="G19" s="154">
        <f t="shared" si="18"/>
        <v>2.3279999999999998</v>
      </c>
      <c r="H19" s="155">
        <f t="shared" si="19"/>
        <v>2.8</v>
      </c>
      <c r="I19" s="156">
        <f t="shared" si="24"/>
        <v>3434.1840000000002</v>
      </c>
      <c r="J19" s="157">
        <f t="shared" si="25"/>
        <v>9.6567812651198147E-3</v>
      </c>
      <c r="K19" s="157">
        <f t="shared" si="26"/>
        <v>0.39040039151594214</v>
      </c>
      <c r="L19" s="157">
        <f t="shared" si="27"/>
        <v>0.17675232311372949</v>
      </c>
      <c r="M19" s="158">
        <f t="shared" si="28"/>
        <v>10.215</v>
      </c>
      <c r="N19" s="159">
        <f t="shared" si="29"/>
        <v>5.8000000000000003E-2</v>
      </c>
      <c r="O19" s="159">
        <f t="shared" si="30"/>
        <v>2.9409999999999998</v>
      </c>
      <c r="P19" s="160">
        <f t="shared" si="31"/>
        <v>0</v>
      </c>
      <c r="Q19" s="161">
        <f t="shared" si="32"/>
        <v>71</v>
      </c>
      <c r="R19" s="162">
        <f t="shared" si="33"/>
        <v>20.549781563157755</v>
      </c>
      <c r="S19" s="147">
        <f t="shared" si="34"/>
        <v>2</v>
      </c>
      <c r="T19" s="147">
        <f t="shared" si="35"/>
        <v>101</v>
      </c>
      <c r="U19" t="s">
        <v>119</v>
      </c>
      <c r="V19" t="s">
        <v>121</v>
      </c>
      <c r="W19" s="4" t="s">
        <v>119</v>
      </c>
      <c r="X19" s="4" t="s">
        <v>121</v>
      </c>
      <c r="Y19" s="4" t="s">
        <v>482</v>
      </c>
      <c r="Z19" s="4" t="s">
        <v>197</v>
      </c>
      <c r="AA19" s="4" t="s">
        <v>48</v>
      </c>
      <c r="AB19" s="4">
        <v>519</v>
      </c>
      <c r="AC19" s="4">
        <v>3434.1840000000002</v>
      </c>
      <c r="AD19" s="4">
        <v>1475.252</v>
      </c>
      <c r="AE19" s="4">
        <v>2.3279999999999998</v>
      </c>
      <c r="AF19" s="4">
        <v>2.8</v>
      </c>
      <c r="AG19" s="4">
        <v>10.215</v>
      </c>
      <c r="AH19" s="4">
        <v>278.55213099999997</v>
      </c>
      <c r="AI19" s="4">
        <v>2.6899169999999999</v>
      </c>
      <c r="AJ19" s="4">
        <v>108.746861</v>
      </c>
      <c r="AK19" s="4">
        <v>607</v>
      </c>
      <c r="AL19" s="4">
        <v>2</v>
      </c>
      <c r="AM19" s="4">
        <v>101</v>
      </c>
      <c r="AN19" s="4">
        <v>71</v>
      </c>
      <c r="AO19" s="4">
        <v>12.328694</v>
      </c>
      <c r="AP19" s="4">
        <v>87.4</v>
      </c>
      <c r="AQ19" s="4">
        <v>0</v>
      </c>
      <c r="AR19" s="4">
        <v>39</v>
      </c>
      <c r="AS19" s="4">
        <v>5290</v>
      </c>
      <c r="AT19" s="4">
        <v>5.8000000000000003E-2</v>
      </c>
      <c r="AU19" s="4">
        <v>2.9409999999999998</v>
      </c>
      <c r="AV19" s="4">
        <v>22843</v>
      </c>
      <c r="AW19" s="4">
        <v>0</v>
      </c>
      <c r="AX19" s="31">
        <v>0.65</v>
      </c>
      <c r="AY19">
        <v>0.8256</v>
      </c>
      <c r="AZ19" t="s">
        <v>67</v>
      </c>
      <c r="BA19" t="s">
        <v>474</v>
      </c>
      <c r="BB19">
        <v>1</v>
      </c>
      <c r="BC19" t="s">
        <v>483</v>
      </c>
      <c r="BD19">
        <v>1</v>
      </c>
      <c r="BE19">
        <v>59956.675999999992</v>
      </c>
      <c r="BF19">
        <v>8.3341277958771443E-2</v>
      </c>
      <c r="BG19">
        <v>6.8806559082761704E-2</v>
      </c>
      <c r="BH19">
        <v>148819.49100000001</v>
      </c>
      <c r="BI19">
        <v>3.3576690569382471E-2</v>
      </c>
      <c r="BJ19">
        <v>2.7720915734082169E-2</v>
      </c>
      <c r="BK19">
        <v>1</v>
      </c>
      <c r="BL19" t="s">
        <v>67</v>
      </c>
      <c r="BM19">
        <v>0</v>
      </c>
      <c r="BN19" t="s">
        <v>465</v>
      </c>
    </row>
    <row r="20" spans="1:66">
      <c r="A20" s="142" t="str">
        <f t="shared" si="20"/>
        <v>성원운수</v>
      </c>
      <c r="B20" s="142" t="str">
        <f t="shared" si="21"/>
        <v>536</v>
      </c>
      <c r="C20" s="143" t="str">
        <f t="shared" si="22"/>
        <v>71바5553</v>
      </c>
      <c r="D20" s="117" t="str">
        <f t="shared" si="23"/>
        <v>중형</v>
      </c>
      <c r="E20" s="113" t="str">
        <f t="shared" si="16"/>
        <v>D</v>
      </c>
      <c r="F20" s="163">
        <f t="shared" si="17"/>
        <v>0.82518518518518524</v>
      </c>
      <c r="G20" s="164">
        <f t="shared" si="18"/>
        <v>2.2280000000000002</v>
      </c>
      <c r="H20" s="165">
        <f t="shared" si="19"/>
        <v>2.7</v>
      </c>
      <c r="I20" s="166">
        <f t="shared" si="24"/>
        <v>2341.5650000000001</v>
      </c>
      <c r="J20" s="167">
        <f t="shared" si="25"/>
        <v>8.4489341455723579E-3</v>
      </c>
      <c r="K20" s="167">
        <f t="shared" si="26"/>
        <v>0.36036949806195601</v>
      </c>
      <c r="L20" s="167">
        <f t="shared" si="27"/>
        <v>0.11957814538567155</v>
      </c>
      <c r="M20" s="168">
        <f t="shared" si="28"/>
        <v>4.9909999999999997</v>
      </c>
      <c r="N20" s="169">
        <f t="shared" si="29"/>
        <v>0.17100000000000001</v>
      </c>
      <c r="O20" s="169">
        <f t="shared" si="30"/>
        <v>8.968</v>
      </c>
      <c r="P20" s="170">
        <f t="shared" si="31"/>
        <v>0</v>
      </c>
      <c r="Q20" s="171">
        <f t="shared" si="32"/>
        <v>78</v>
      </c>
      <c r="R20" s="172">
        <f t="shared" si="33"/>
        <v>20.704907045240837</v>
      </c>
      <c r="S20" s="144">
        <f t="shared" si="34"/>
        <v>4</v>
      </c>
      <c r="T20" s="144">
        <f t="shared" si="35"/>
        <v>210</v>
      </c>
      <c r="U20" t="s">
        <v>119</v>
      </c>
      <c r="V20" s="5" t="s">
        <v>121</v>
      </c>
      <c r="W20" t="s">
        <v>119</v>
      </c>
      <c r="X20" s="5" t="s">
        <v>121</v>
      </c>
      <c r="Y20" t="s">
        <v>484</v>
      </c>
      <c r="Z20" t="s">
        <v>197</v>
      </c>
      <c r="AA20" t="s">
        <v>199</v>
      </c>
      <c r="AB20">
        <v>519</v>
      </c>
      <c r="AC20" s="1">
        <v>2341.5650000000001</v>
      </c>
      <c r="AD20" s="1">
        <v>1051.164</v>
      </c>
      <c r="AE20" s="29">
        <v>2.2280000000000002</v>
      </c>
      <c r="AF20">
        <v>2.7</v>
      </c>
      <c r="AG20">
        <v>4.9909999999999997</v>
      </c>
      <c r="AH20">
        <v>179.1755</v>
      </c>
      <c r="AI20">
        <v>1.5138419999999999</v>
      </c>
      <c r="AJ20">
        <v>64.569384999999997</v>
      </c>
      <c r="AK20">
        <v>280</v>
      </c>
      <c r="AL20">
        <v>4</v>
      </c>
      <c r="AM20">
        <v>210</v>
      </c>
      <c r="AN20">
        <v>78</v>
      </c>
      <c r="AO20">
        <v>13.068555</v>
      </c>
      <c r="AP20">
        <v>83.6</v>
      </c>
      <c r="AQ20">
        <v>0</v>
      </c>
      <c r="AR20">
        <v>28</v>
      </c>
      <c r="AS20">
        <v>1715</v>
      </c>
      <c r="AT20">
        <v>0.17100000000000001</v>
      </c>
      <c r="AU20">
        <v>8.968</v>
      </c>
      <c r="AV20">
        <v>15740</v>
      </c>
      <c r="AW20">
        <v>0</v>
      </c>
      <c r="AX20" s="30">
        <v>0.43</v>
      </c>
      <c r="AY20">
        <v>0.80920000000000003</v>
      </c>
      <c r="AZ20" t="s">
        <v>67</v>
      </c>
      <c r="BA20" t="s">
        <v>474</v>
      </c>
      <c r="BB20">
        <v>2</v>
      </c>
      <c r="BC20" t="s">
        <v>485</v>
      </c>
      <c r="BD20">
        <v>1</v>
      </c>
      <c r="BE20">
        <v>59956.675999999992</v>
      </c>
      <c r="BF20">
        <v>4.5867736230073869E-2</v>
      </c>
      <c r="BG20">
        <v>3.7116172157375775E-2</v>
      </c>
      <c r="BH20">
        <v>148819.49100000001</v>
      </c>
      <c r="BI20">
        <v>1.8479279706715299E-2</v>
      </c>
      <c r="BJ20">
        <v>1.4953433138674021E-2</v>
      </c>
      <c r="BK20">
        <v>1</v>
      </c>
      <c r="BL20" t="s">
        <v>67</v>
      </c>
      <c r="BM20">
        <v>0</v>
      </c>
      <c r="BN20" t="s">
        <v>465</v>
      </c>
    </row>
    <row r="21" spans="1:66">
      <c r="A21" s="145" t="str">
        <f t="shared" si="20"/>
        <v>성원운수</v>
      </c>
      <c r="B21" s="145" t="str">
        <f t="shared" si="21"/>
        <v>536</v>
      </c>
      <c r="C21" s="146" t="str">
        <f t="shared" si="22"/>
        <v>71바5555</v>
      </c>
      <c r="D21" s="134" t="str">
        <f t="shared" si="23"/>
        <v>중형</v>
      </c>
      <c r="E21" s="130" t="str">
        <f t="shared" si="16"/>
        <v>D</v>
      </c>
      <c r="F21" s="153">
        <f t="shared" si="17"/>
        <v>0.80777777777777771</v>
      </c>
      <c r="G21" s="154">
        <f t="shared" si="18"/>
        <v>2.181</v>
      </c>
      <c r="H21" s="155">
        <f t="shared" si="19"/>
        <v>2.7</v>
      </c>
      <c r="I21" s="156">
        <f t="shared" si="24"/>
        <v>5668.1570000000002</v>
      </c>
      <c r="J21" s="157">
        <f t="shared" si="25"/>
        <v>1.798641456489267E-2</v>
      </c>
      <c r="K21" s="157">
        <f t="shared" si="26"/>
        <v>0.36779121434163453</v>
      </c>
      <c r="L21" s="157">
        <f t="shared" si="27"/>
        <v>0.12367335626024473</v>
      </c>
      <c r="M21" s="158">
        <f t="shared" si="28"/>
        <v>5.4640000000000004</v>
      </c>
      <c r="N21" s="159">
        <f t="shared" si="29"/>
        <v>8.7999999999999995E-2</v>
      </c>
      <c r="O21" s="159">
        <f t="shared" si="30"/>
        <v>3.246</v>
      </c>
      <c r="P21" s="160">
        <f t="shared" si="31"/>
        <v>0</v>
      </c>
      <c r="Q21" s="161">
        <f t="shared" si="32"/>
        <v>72</v>
      </c>
      <c r="R21" s="162">
        <f t="shared" si="33"/>
        <v>21.067852902110761</v>
      </c>
      <c r="S21" s="147">
        <f t="shared" si="34"/>
        <v>5</v>
      </c>
      <c r="T21" s="147">
        <f t="shared" si="35"/>
        <v>184</v>
      </c>
      <c r="U21" t="s">
        <v>119</v>
      </c>
      <c r="V21" s="5" t="s">
        <v>121</v>
      </c>
      <c r="W21" t="s">
        <v>119</v>
      </c>
      <c r="X21" s="5" t="s">
        <v>121</v>
      </c>
      <c r="Y21" t="s">
        <v>229</v>
      </c>
      <c r="Z21" t="s">
        <v>197</v>
      </c>
      <c r="AA21" t="s">
        <v>199</v>
      </c>
      <c r="AB21">
        <v>519</v>
      </c>
      <c r="AC21" s="1">
        <v>5668.1570000000002</v>
      </c>
      <c r="AD21" s="1">
        <v>2599.3510000000001</v>
      </c>
      <c r="AE21" s="29">
        <v>2.181</v>
      </c>
      <c r="AF21">
        <v>2.7</v>
      </c>
      <c r="AG21">
        <v>5.4640000000000004</v>
      </c>
      <c r="AH21">
        <v>438.02204</v>
      </c>
      <c r="AI21">
        <v>7.8784460000000003</v>
      </c>
      <c r="AJ21">
        <v>161.10065800000001</v>
      </c>
      <c r="AK21">
        <v>701</v>
      </c>
      <c r="AL21">
        <v>5</v>
      </c>
      <c r="AM21">
        <v>184</v>
      </c>
      <c r="AN21">
        <v>72</v>
      </c>
      <c r="AO21">
        <v>12.940346</v>
      </c>
      <c r="AP21">
        <v>33.1</v>
      </c>
      <c r="AQ21">
        <v>0</v>
      </c>
      <c r="AR21">
        <v>47</v>
      </c>
      <c r="AS21">
        <v>7138</v>
      </c>
      <c r="AT21">
        <v>8.7999999999999995E-2</v>
      </c>
      <c r="AU21">
        <v>3.246</v>
      </c>
      <c r="AV21">
        <v>37484</v>
      </c>
      <c r="AW21">
        <v>0</v>
      </c>
      <c r="AX21" s="30">
        <v>0.43</v>
      </c>
      <c r="AY21">
        <v>0.80280000000000007</v>
      </c>
      <c r="AZ21" t="s">
        <v>67</v>
      </c>
      <c r="BA21" t="s">
        <v>474</v>
      </c>
      <c r="BB21">
        <v>3</v>
      </c>
      <c r="BC21" t="s">
        <v>486</v>
      </c>
      <c r="BD21">
        <v>1</v>
      </c>
      <c r="BE21">
        <v>59956.675999999992</v>
      </c>
      <c r="BF21">
        <v>8.7602338061569668E-2</v>
      </c>
      <c r="BG21">
        <v>7.032715699582813E-2</v>
      </c>
      <c r="BH21">
        <v>148819.49100000001</v>
      </c>
      <c r="BI21">
        <v>3.5293394465379539E-2</v>
      </c>
      <c r="BJ21">
        <v>2.8333537076806695E-2</v>
      </c>
      <c r="BK21">
        <v>1</v>
      </c>
      <c r="BL21" t="s">
        <v>67</v>
      </c>
      <c r="BM21">
        <v>0</v>
      </c>
      <c r="BN21" t="s">
        <v>465</v>
      </c>
    </row>
    <row r="22" spans="1:66">
      <c r="A22" s="142" t="str">
        <f t="shared" si="20"/>
        <v>성원운수</v>
      </c>
      <c r="B22" s="142" t="str">
        <f t="shared" si="21"/>
        <v>536</v>
      </c>
      <c r="C22" s="143" t="str">
        <f t="shared" si="22"/>
        <v>71바5556</v>
      </c>
      <c r="D22" s="117" t="str">
        <f t="shared" si="23"/>
        <v>중형</v>
      </c>
      <c r="E22" s="113" t="str">
        <f t="shared" si="16"/>
        <v>C</v>
      </c>
      <c r="F22" s="163">
        <f t="shared" si="17"/>
        <v>0.95678571428571424</v>
      </c>
      <c r="G22" s="164">
        <f t="shared" si="18"/>
        <v>2.6789999999999998</v>
      </c>
      <c r="H22" s="165">
        <f t="shared" si="19"/>
        <v>2.8</v>
      </c>
      <c r="I22" s="166">
        <f t="shared" si="24"/>
        <v>4496.1880000000001</v>
      </c>
      <c r="J22" s="167">
        <f t="shared" si="25"/>
        <v>6.6664186798699393E-3</v>
      </c>
      <c r="K22" s="167">
        <f t="shared" si="26"/>
        <v>0.36434202296392015</v>
      </c>
      <c r="L22" s="167">
        <f t="shared" si="27"/>
        <v>0.13744976855949972</v>
      </c>
      <c r="M22" s="168">
        <f t="shared" si="28"/>
        <v>8.125</v>
      </c>
      <c r="N22" s="169">
        <f t="shared" si="29"/>
        <v>0</v>
      </c>
      <c r="O22" s="169">
        <f t="shared" si="30"/>
        <v>1.468</v>
      </c>
      <c r="P22" s="170">
        <f t="shared" si="31"/>
        <v>0</v>
      </c>
      <c r="Q22" s="171">
        <f t="shared" si="32"/>
        <v>69</v>
      </c>
      <c r="R22" s="172">
        <f t="shared" si="33"/>
        <v>19.865572604810062</v>
      </c>
      <c r="S22" s="144">
        <f t="shared" si="34"/>
        <v>0</v>
      </c>
      <c r="T22" s="144">
        <f t="shared" si="35"/>
        <v>66</v>
      </c>
      <c r="U22" t="s">
        <v>119</v>
      </c>
      <c r="V22" t="s">
        <v>121</v>
      </c>
      <c r="W22" s="4" t="s">
        <v>119</v>
      </c>
      <c r="X22" s="4" t="s">
        <v>121</v>
      </c>
      <c r="Y22" s="4" t="s">
        <v>231</v>
      </c>
      <c r="Z22" s="4" t="s">
        <v>197</v>
      </c>
      <c r="AA22" s="4" t="s">
        <v>48</v>
      </c>
      <c r="AB22" s="4">
        <v>519</v>
      </c>
      <c r="AC22" s="4">
        <v>4496.1880000000001</v>
      </c>
      <c r="AD22" s="4">
        <v>1678.098</v>
      </c>
      <c r="AE22" s="4">
        <v>2.6789999999999998</v>
      </c>
      <c r="AF22" s="4">
        <v>2.8</v>
      </c>
      <c r="AG22" s="4">
        <v>8.125</v>
      </c>
      <c r="AH22" s="4">
        <v>359.830985</v>
      </c>
      <c r="AI22" s="4">
        <v>2.398784</v>
      </c>
      <c r="AJ22" s="4">
        <v>131.10154900000001</v>
      </c>
      <c r="AK22" s="4">
        <v>618</v>
      </c>
      <c r="AL22" s="4">
        <v>0</v>
      </c>
      <c r="AM22" s="4">
        <v>66</v>
      </c>
      <c r="AN22" s="4">
        <v>69</v>
      </c>
      <c r="AO22" s="4">
        <v>12.495277</v>
      </c>
      <c r="AP22" s="4">
        <v>6.4</v>
      </c>
      <c r="AQ22" s="4">
        <v>0</v>
      </c>
      <c r="AR22" s="4">
        <v>27</v>
      </c>
      <c r="AS22" s="4">
        <v>2381</v>
      </c>
      <c r="AT22" s="4">
        <v>0</v>
      </c>
      <c r="AU22" s="4">
        <v>1.468</v>
      </c>
      <c r="AV22" s="4">
        <v>29165</v>
      </c>
      <c r="AW22" s="4">
        <v>0</v>
      </c>
      <c r="AX22" s="31">
        <v>0.68</v>
      </c>
      <c r="AY22">
        <v>0.85760000000000003</v>
      </c>
      <c r="AZ22" t="s">
        <v>69</v>
      </c>
      <c r="BA22" t="s">
        <v>474</v>
      </c>
      <c r="BB22">
        <v>5</v>
      </c>
      <c r="BC22" t="s">
        <v>487</v>
      </c>
      <c r="BD22">
        <v>1</v>
      </c>
      <c r="BE22">
        <v>59956.675999999992</v>
      </c>
      <c r="BF22">
        <v>8.2713057675178669E-2</v>
      </c>
      <c r="BG22">
        <v>7.0934718262233229E-2</v>
      </c>
      <c r="BH22">
        <v>148819.49100000001</v>
      </c>
      <c r="BI22">
        <v>3.3323592001803043E-2</v>
      </c>
      <c r="BJ22">
        <v>2.857831250074629E-2</v>
      </c>
      <c r="BK22">
        <v>1</v>
      </c>
      <c r="BL22" t="s">
        <v>69</v>
      </c>
      <c r="BM22">
        <v>0</v>
      </c>
      <c r="BN22" t="s">
        <v>465</v>
      </c>
    </row>
    <row r="23" spans="1:66">
      <c r="A23" s="145" t="str">
        <f t="shared" si="20"/>
        <v>성원운수</v>
      </c>
      <c r="B23" s="145" t="str">
        <f t="shared" si="21"/>
        <v>536</v>
      </c>
      <c r="C23" s="146" t="str">
        <f t="shared" si="22"/>
        <v>71바5557</v>
      </c>
      <c r="D23" s="134" t="str">
        <f t="shared" si="23"/>
        <v>중형</v>
      </c>
      <c r="E23" s="130" t="str">
        <f t="shared" si="16"/>
        <v>F</v>
      </c>
      <c r="F23" s="153">
        <f t="shared" si="17"/>
        <v>0.82962962962962961</v>
      </c>
      <c r="G23" s="154">
        <f t="shared" si="18"/>
        <v>2.2400000000000002</v>
      </c>
      <c r="H23" s="155">
        <f t="shared" si="19"/>
        <v>2.7</v>
      </c>
      <c r="I23" s="156">
        <f t="shared" si="24"/>
        <v>5237.0590000000002</v>
      </c>
      <c r="J23" s="157">
        <f t="shared" si="25"/>
        <v>6.7235271840645318E-3</v>
      </c>
      <c r="K23" s="157">
        <f t="shared" si="26"/>
        <v>0.37998187827374974</v>
      </c>
      <c r="L23" s="157">
        <f t="shared" si="27"/>
        <v>0.11609569416727976</v>
      </c>
      <c r="M23" s="158">
        <f t="shared" si="28"/>
        <v>7.3630000000000004</v>
      </c>
      <c r="N23" s="159">
        <f t="shared" si="29"/>
        <v>0.59199999999999997</v>
      </c>
      <c r="O23" s="159">
        <f t="shared" si="30"/>
        <v>3.1120000000000001</v>
      </c>
      <c r="P23" s="160">
        <f t="shared" si="31"/>
        <v>0</v>
      </c>
      <c r="Q23" s="161">
        <f t="shared" si="32"/>
        <v>68</v>
      </c>
      <c r="R23" s="162">
        <f t="shared" si="33"/>
        <v>21.029540409129776</v>
      </c>
      <c r="S23" s="147">
        <f t="shared" si="34"/>
        <v>31</v>
      </c>
      <c r="T23" s="147">
        <f t="shared" si="35"/>
        <v>163</v>
      </c>
      <c r="U23" t="s">
        <v>119</v>
      </c>
      <c r="V23" s="5" t="s">
        <v>121</v>
      </c>
      <c r="W23" t="s">
        <v>119</v>
      </c>
      <c r="X23" s="5" t="s">
        <v>121</v>
      </c>
      <c r="Y23" t="s">
        <v>233</v>
      </c>
      <c r="Z23" t="s">
        <v>197</v>
      </c>
      <c r="AA23" t="s">
        <v>199</v>
      </c>
      <c r="AB23">
        <v>519</v>
      </c>
      <c r="AC23" s="1">
        <v>5237.0590000000002</v>
      </c>
      <c r="AD23" s="1">
        <v>2337.7420000000002</v>
      </c>
      <c r="AE23" s="29">
        <v>2.2400000000000002</v>
      </c>
      <c r="AF23">
        <v>2.7</v>
      </c>
      <c r="AG23">
        <v>7.3630000000000004</v>
      </c>
      <c r="AH23">
        <v>406.058446</v>
      </c>
      <c r="AI23">
        <v>2.7301449999999998</v>
      </c>
      <c r="AJ23">
        <v>154.29485099999999</v>
      </c>
      <c r="AK23">
        <v>608</v>
      </c>
      <c r="AL23">
        <v>31</v>
      </c>
      <c r="AM23">
        <v>163</v>
      </c>
      <c r="AN23">
        <v>68</v>
      </c>
      <c r="AO23">
        <v>12.897303000000001</v>
      </c>
      <c r="AP23">
        <v>6.2</v>
      </c>
      <c r="AQ23">
        <v>0</v>
      </c>
      <c r="AR23">
        <v>33</v>
      </c>
      <c r="AS23">
        <v>3110</v>
      </c>
      <c r="AT23">
        <v>0.59199999999999997</v>
      </c>
      <c r="AU23">
        <v>3.1120000000000001</v>
      </c>
      <c r="AV23">
        <v>37011</v>
      </c>
      <c r="AW23">
        <v>0</v>
      </c>
      <c r="AX23" s="30">
        <v>0.51</v>
      </c>
      <c r="AY23">
        <v>0.75359999999999994</v>
      </c>
      <c r="AZ23" t="s">
        <v>70</v>
      </c>
      <c r="BA23" t="s">
        <v>474</v>
      </c>
      <c r="BB23">
        <v>4</v>
      </c>
      <c r="BC23" t="s">
        <v>488</v>
      </c>
      <c r="BD23">
        <v>1</v>
      </c>
      <c r="BE23">
        <v>59956.675999999992</v>
      </c>
      <c r="BF23">
        <v>1.9597917669752076E-2</v>
      </c>
      <c r="BG23">
        <v>1.4768990755925164E-2</v>
      </c>
      <c r="BH23">
        <v>148819.49100000001</v>
      </c>
      <c r="BI23">
        <v>7.8956458734293078E-3</v>
      </c>
      <c r="BJ23">
        <v>5.9501587302163254E-3</v>
      </c>
      <c r="BK23">
        <v>1</v>
      </c>
      <c r="BL23" t="s">
        <v>70</v>
      </c>
      <c r="BM23">
        <v>0</v>
      </c>
      <c r="BN23" t="s">
        <v>465</v>
      </c>
    </row>
    <row r="24" spans="1:66">
      <c r="A24" s="142" t="str">
        <f t="shared" si="20"/>
        <v>성원운수</v>
      </c>
      <c r="B24" s="142" t="str">
        <f t="shared" si="21"/>
        <v>536</v>
      </c>
      <c r="C24" s="143" t="str">
        <f t="shared" si="22"/>
        <v>71바5558</v>
      </c>
      <c r="D24" s="117" t="str">
        <f t="shared" si="23"/>
        <v>중형</v>
      </c>
      <c r="E24" s="113" t="str">
        <f t="shared" si="16"/>
        <v>F</v>
      </c>
      <c r="F24" s="163">
        <f t="shared" si="17"/>
        <v>0.77851851851851839</v>
      </c>
      <c r="G24" s="164">
        <f t="shared" si="18"/>
        <v>2.1019999999999999</v>
      </c>
      <c r="H24" s="165">
        <f t="shared" si="19"/>
        <v>2.7</v>
      </c>
      <c r="I24" s="166">
        <f t="shared" si="24"/>
        <v>5190.6880000000001</v>
      </c>
      <c r="J24" s="167">
        <f t="shared" si="25"/>
        <v>1.4513588287439417E-2</v>
      </c>
      <c r="K24" s="167">
        <f t="shared" si="26"/>
        <v>0.38546073535274683</v>
      </c>
      <c r="L24" s="167">
        <f t="shared" si="27"/>
        <v>9.4785122897003249E-2</v>
      </c>
      <c r="M24" s="168">
        <f t="shared" si="28"/>
        <v>6.3410000000000002</v>
      </c>
      <c r="N24" s="169">
        <f t="shared" si="29"/>
        <v>1.9E-2</v>
      </c>
      <c r="O24" s="169">
        <f t="shared" si="30"/>
        <v>3.2559999999999998</v>
      </c>
      <c r="P24" s="170">
        <f t="shared" si="31"/>
        <v>0</v>
      </c>
      <c r="Q24" s="171">
        <f t="shared" si="32"/>
        <v>75</v>
      </c>
      <c r="R24" s="172">
        <f t="shared" si="33"/>
        <v>21.239691828778231</v>
      </c>
      <c r="S24" s="144">
        <f t="shared" si="34"/>
        <v>1</v>
      </c>
      <c r="T24" s="144">
        <f t="shared" si="35"/>
        <v>169</v>
      </c>
      <c r="U24" t="s">
        <v>119</v>
      </c>
      <c r="V24" s="5" t="s">
        <v>121</v>
      </c>
      <c r="W24" t="s">
        <v>119</v>
      </c>
      <c r="X24" s="5" t="s">
        <v>121</v>
      </c>
      <c r="Y24" t="s">
        <v>235</v>
      </c>
      <c r="Z24" t="s">
        <v>197</v>
      </c>
      <c r="AA24" t="s">
        <v>199</v>
      </c>
      <c r="AB24">
        <v>519</v>
      </c>
      <c r="AC24" s="1">
        <v>5190.6880000000001</v>
      </c>
      <c r="AD24" s="1">
        <v>2469.9699999999998</v>
      </c>
      <c r="AE24" s="29">
        <v>2.1019999999999999</v>
      </c>
      <c r="AF24">
        <v>2.7</v>
      </c>
      <c r="AG24">
        <v>6.3410000000000002</v>
      </c>
      <c r="AH24">
        <v>407.29293699999999</v>
      </c>
      <c r="AI24">
        <v>5.9112819999999999</v>
      </c>
      <c r="AJ24">
        <v>156.99543499999999</v>
      </c>
      <c r="AK24">
        <v>492</v>
      </c>
      <c r="AL24">
        <v>1</v>
      </c>
      <c r="AM24">
        <v>169</v>
      </c>
      <c r="AN24">
        <v>75</v>
      </c>
      <c r="AO24">
        <v>12.74436</v>
      </c>
      <c r="AP24">
        <v>50</v>
      </c>
      <c r="AQ24">
        <v>0</v>
      </c>
      <c r="AR24">
        <v>65</v>
      </c>
      <c r="AS24">
        <v>7317</v>
      </c>
      <c r="AT24">
        <v>1.9E-2</v>
      </c>
      <c r="AU24">
        <v>3.2559999999999998</v>
      </c>
      <c r="AV24">
        <v>32495</v>
      </c>
      <c r="AW24">
        <v>0</v>
      </c>
      <c r="AX24" s="30">
        <v>0.44</v>
      </c>
      <c r="AY24">
        <v>0.73040000000000005</v>
      </c>
      <c r="AZ24" t="s">
        <v>70</v>
      </c>
      <c r="BA24" t="s">
        <v>474</v>
      </c>
      <c r="BB24">
        <v>5</v>
      </c>
      <c r="BC24" t="s">
        <v>489</v>
      </c>
      <c r="BD24">
        <v>1</v>
      </c>
      <c r="BE24">
        <v>59956.675999999992</v>
      </c>
      <c r="BF24">
        <v>8.0346598934203761E-2</v>
      </c>
      <c r="BG24">
        <v>5.868515586154243E-2</v>
      </c>
      <c r="BH24">
        <v>148819.49100000001</v>
      </c>
      <c r="BI24">
        <v>3.2370188660301218E-2</v>
      </c>
      <c r="BJ24">
        <v>2.364318579748401E-2</v>
      </c>
      <c r="BK24">
        <v>1</v>
      </c>
      <c r="BL24" t="s">
        <v>70</v>
      </c>
      <c r="BM24">
        <v>0</v>
      </c>
      <c r="BN24" t="s">
        <v>465</v>
      </c>
    </row>
    <row r="25" spans="1:66">
      <c r="A25" s="145" t="str">
        <f t="shared" si="20"/>
        <v>성원운수</v>
      </c>
      <c r="B25" s="145" t="str">
        <f t="shared" si="21"/>
        <v>536</v>
      </c>
      <c r="C25" s="146" t="str">
        <f t="shared" si="22"/>
        <v>71바5559</v>
      </c>
      <c r="D25" s="134" t="str">
        <f t="shared" si="23"/>
        <v>중형</v>
      </c>
      <c r="E25" s="130" t="str">
        <f t="shared" si="16"/>
        <v>D</v>
      </c>
      <c r="F25" s="153">
        <f t="shared" si="17"/>
        <v>0.69925925925925914</v>
      </c>
      <c r="G25" s="154">
        <f t="shared" si="18"/>
        <v>1.8879999999999999</v>
      </c>
      <c r="H25" s="155">
        <f t="shared" si="19"/>
        <v>2.7</v>
      </c>
      <c r="I25" s="156">
        <f t="shared" si="24"/>
        <v>4572.1350000000002</v>
      </c>
      <c r="J25" s="157">
        <f t="shared" si="25"/>
        <v>1.0630442781930942E-2</v>
      </c>
      <c r="K25" s="157">
        <f t="shared" si="26"/>
        <v>0.39802731911862882</v>
      </c>
      <c r="L25" s="157">
        <f t="shared" si="27"/>
        <v>0.13363559912382289</v>
      </c>
      <c r="M25" s="158">
        <f t="shared" si="28"/>
        <v>7.3280000000000003</v>
      </c>
      <c r="N25" s="159">
        <f t="shared" si="29"/>
        <v>2.1999999999999999E-2</v>
      </c>
      <c r="O25" s="159">
        <f t="shared" si="30"/>
        <v>8.5519999999999996</v>
      </c>
      <c r="P25" s="160">
        <f t="shared" si="31"/>
        <v>0</v>
      </c>
      <c r="Q25" s="161">
        <f t="shared" si="32"/>
        <v>69</v>
      </c>
      <c r="R25" s="162">
        <f t="shared" si="33"/>
        <v>21.470031536112625</v>
      </c>
      <c r="S25" s="147">
        <f t="shared" si="34"/>
        <v>1</v>
      </c>
      <c r="T25" s="147">
        <f t="shared" si="35"/>
        <v>391</v>
      </c>
      <c r="U25" t="s">
        <v>119</v>
      </c>
      <c r="V25" t="s">
        <v>121</v>
      </c>
      <c r="W25" s="4" t="s">
        <v>119</v>
      </c>
      <c r="X25" s="4" t="s">
        <v>121</v>
      </c>
      <c r="Y25" s="4" t="s">
        <v>236</v>
      </c>
      <c r="Z25" s="4" t="s">
        <v>197</v>
      </c>
      <c r="AA25" s="4" t="s">
        <v>199</v>
      </c>
      <c r="AB25" s="4">
        <v>519</v>
      </c>
      <c r="AC25" s="4">
        <v>4572.1350000000002</v>
      </c>
      <c r="AD25" s="4">
        <v>2421.46</v>
      </c>
      <c r="AE25" s="4">
        <v>1.8879999999999999</v>
      </c>
      <c r="AF25" s="4">
        <v>2.7</v>
      </c>
      <c r="AG25" s="4">
        <v>7.3280000000000003</v>
      </c>
      <c r="AH25" s="4">
        <v>360.120183</v>
      </c>
      <c r="AI25" s="4">
        <v>3.8282370000000001</v>
      </c>
      <c r="AJ25" s="4">
        <v>143.337671</v>
      </c>
      <c r="AK25" s="4">
        <v>611</v>
      </c>
      <c r="AL25" s="4">
        <v>1</v>
      </c>
      <c r="AM25" s="4">
        <v>391</v>
      </c>
      <c r="AN25" s="4">
        <v>69</v>
      </c>
      <c r="AO25" s="4">
        <v>12.696135999999999</v>
      </c>
      <c r="AP25" s="4">
        <v>65.400000000000006</v>
      </c>
      <c r="AQ25" s="4">
        <v>0</v>
      </c>
      <c r="AR25" s="4">
        <v>92</v>
      </c>
      <c r="AS25" s="4">
        <v>9240</v>
      </c>
      <c r="AT25" s="4">
        <v>2.1999999999999999E-2</v>
      </c>
      <c r="AU25" s="4">
        <v>8.5519999999999996</v>
      </c>
      <c r="AV25" s="4">
        <v>0</v>
      </c>
      <c r="AW25" s="4">
        <v>0</v>
      </c>
      <c r="AX25" s="31">
        <v>0.42</v>
      </c>
      <c r="AY25">
        <v>0.8</v>
      </c>
      <c r="AZ25" t="s">
        <v>67</v>
      </c>
      <c r="BA25" t="s">
        <v>474</v>
      </c>
      <c r="BB25">
        <v>4</v>
      </c>
      <c r="BC25" t="s">
        <v>490</v>
      </c>
      <c r="BD25">
        <v>1</v>
      </c>
      <c r="BE25">
        <v>59956.675999999992</v>
      </c>
      <c r="BF25">
        <v>7.8628875289884326E-2</v>
      </c>
      <c r="BG25">
        <v>6.2903100231907469E-2</v>
      </c>
      <c r="BH25">
        <v>148819.49100000001</v>
      </c>
      <c r="BI25">
        <v>3.1678148932789994E-2</v>
      </c>
      <c r="BJ25">
        <v>2.5342519146231996E-2</v>
      </c>
      <c r="BK25">
        <v>1</v>
      </c>
      <c r="BL25" t="s">
        <v>69</v>
      </c>
      <c r="BM25">
        <v>-1</v>
      </c>
      <c r="BN25" t="s">
        <v>476</v>
      </c>
    </row>
    <row r="26" spans="1:66">
      <c r="A26" s="142" t="str">
        <f t="shared" si="20"/>
        <v>성원운수</v>
      </c>
      <c r="B26" s="142" t="str">
        <f t="shared" si="21"/>
        <v>536</v>
      </c>
      <c r="C26" s="143" t="str">
        <f t="shared" si="22"/>
        <v>71바5560</v>
      </c>
      <c r="D26" s="117" t="str">
        <f t="shared" si="23"/>
        <v>중형</v>
      </c>
      <c r="E26" s="113" t="str">
        <f t="shared" si="16"/>
        <v>C</v>
      </c>
      <c r="F26" s="163">
        <f t="shared" si="17"/>
        <v>0.80500000000000005</v>
      </c>
      <c r="G26" s="164">
        <f t="shared" si="18"/>
        <v>2.254</v>
      </c>
      <c r="H26" s="165">
        <f t="shared" si="19"/>
        <v>2.8</v>
      </c>
      <c r="I26" s="166">
        <f t="shared" si="24"/>
        <v>5006.8590000000004</v>
      </c>
      <c r="J26" s="167">
        <f t="shared" si="25"/>
        <v>1.1001660245426977E-2</v>
      </c>
      <c r="K26" s="167">
        <f t="shared" si="26"/>
        <v>0.38341476633117821</v>
      </c>
      <c r="L26" s="167">
        <f t="shared" si="27"/>
        <v>0.10805177457563714</v>
      </c>
      <c r="M26" s="168">
        <f t="shared" si="28"/>
        <v>10.824999999999999</v>
      </c>
      <c r="N26" s="169">
        <f t="shared" si="29"/>
        <v>0</v>
      </c>
      <c r="O26" s="169">
        <f t="shared" si="30"/>
        <v>2.6160000000000001</v>
      </c>
      <c r="P26" s="170">
        <f t="shared" si="31"/>
        <v>0</v>
      </c>
      <c r="Q26" s="171">
        <f t="shared" si="32"/>
        <v>71</v>
      </c>
      <c r="R26" s="172">
        <f t="shared" si="33"/>
        <v>20.60030018942853</v>
      </c>
      <c r="S26" s="144">
        <f t="shared" si="34"/>
        <v>0</v>
      </c>
      <c r="T26" s="144">
        <f t="shared" si="35"/>
        <v>131</v>
      </c>
      <c r="U26" t="s">
        <v>119</v>
      </c>
      <c r="V26" s="5" t="s">
        <v>121</v>
      </c>
      <c r="W26" t="s">
        <v>119</v>
      </c>
      <c r="X26" s="5" t="s">
        <v>121</v>
      </c>
      <c r="Y26" t="s">
        <v>238</v>
      </c>
      <c r="Z26" t="s">
        <v>197</v>
      </c>
      <c r="AA26" t="s">
        <v>48</v>
      </c>
      <c r="AB26">
        <v>519</v>
      </c>
      <c r="AC26" s="1">
        <v>5006.8590000000004</v>
      </c>
      <c r="AD26" s="1">
        <v>2221.42</v>
      </c>
      <c r="AE26" s="29">
        <v>2.254</v>
      </c>
      <c r="AF26">
        <v>2.8</v>
      </c>
      <c r="AG26">
        <v>10.824999999999999</v>
      </c>
      <c r="AH26">
        <v>401.34487899999999</v>
      </c>
      <c r="AI26">
        <v>4.4154600000000004</v>
      </c>
      <c r="AJ26">
        <v>153.881553</v>
      </c>
      <c r="AK26">
        <v>541</v>
      </c>
      <c r="AL26">
        <v>0</v>
      </c>
      <c r="AM26">
        <v>131</v>
      </c>
      <c r="AN26">
        <v>71</v>
      </c>
      <c r="AO26">
        <v>12.475203</v>
      </c>
      <c r="AP26">
        <v>67.599999999999994</v>
      </c>
      <c r="AQ26">
        <v>0</v>
      </c>
      <c r="AR26">
        <v>44</v>
      </c>
      <c r="AS26">
        <v>4189</v>
      </c>
      <c r="AT26">
        <v>0</v>
      </c>
      <c r="AU26">
        <v>2.6160000000000001</v>
      </c>
      <c r="AV26">
        <v>30292</v>
      </c>
      <c r="AW26">
        <v>0</v>
      </c>
      <c r="AX26" s="30">
        <v>0.65</v>
      </c>
      <c r="AY26">
        <v>0.86625000000000008</v>
      </c>
      <c r="AZ26" t="s">
        <v>69</v>
      </c>
      <c r="BA26" t="s">
        <v>474</v>
      </c>
      <c r="BB26">
        <v>2</v>
      </c>
      <c r="BC26" t="s">
        <v>491</v>
      </c>
      <c r="BD26">
        <v>2</v>
      </c>
      <c r="BE26">
        <v>59956.675999999992</v>
      </c>
      <c r="BF26">
        <v>1.8537552015058342E-2</v>
      </c>
      <c r="BG26">
        <v>1.6058154433044289E-2</v>
      </c>
      <c r="BH26">
        <v>148819.49100000001</v>
      </c>
      <c r="BI26">
        <v>7.4684437672213246E-3</v>
      </c>
      <c r="BJ26">
        <v>6.469539413355473E-3</v>
      </c>
      <c r="BK26">
        <v>1</v>
      </c>
      <c r="BL26" t="s">
        <v>69</v>
      </c>
      <c r="BM26">
        <v>0</v>
      </c>
      <c r="BN26" t="s">
        <v>465</v>
      </c>
    </row>
    <row r="27" spans="1:66">
      <c r="A27" s="145" t="str">
        <f t="shared" si="20"/>
        <v>성원운수</v>
      </c>
      <c r="B27" s="145" t="str">
        <f t="shared" si="21"/>
        <v>536</v>
      </c>
      <c r="C27" s="146" t="str">
        <f t="shared" si="22"/>
        <v>71바5562</v>
      </c>
      <c r="D27" s="134" t="str">
        <f t="shared" si="23"/>
        <v>중형</v>
      </c>
      <c r="E27" s="130" t="str">
        <f t="shared" si="16"/>
        <v>C</v>
      </c>
      <c r="F27" s="153">
        <f t="shared" si="17"/>
        <v>0.78285714285714292</v>
      </c>
      <c r="G27" s="154">
        <f t="shared" si="18"/>
        <v>2.1920000000000002</v>
      </c>
      <c r="H27" s="155">
        <f t="shared" si="19"/>
        <v>2.8</v>
      </c>
      <c r="I27" s="156">
        <f t="shared" si="24"/>
        <v>4345.7889999999998</v>
      </c>
      <c r="J27" s="157">
        <f t="shared" si="25"/>
        <v>1.0712843720062185E-2</v>
      </c>
      <c r="K27" s="157">
        <f t="shared" si="26"/>
        <v>0.38171953290660132</v>
      </c>
      <c r="L27" s="157">
        <f t="shared" si="27"/>
        <v>0.14680878431971733</v>
      </c>
      <c r="M27" s="158">
        <f t="shared" si="28"/>
        <v>6.4850000000000003</v>
      </c>
      <c r="N27" s="159">
        <f t="shared" si="29"/>
        <v>6.9000000000000006E-2</v>
      </c>
      <c r="O27" s="159">
        <f t="shared" si="30"/>
        <v>2.048</v>
      </c>
      <c r="P27" s="160">
        <f t="shared" si="31"/>
        <v>0</v>
      </c>
      <c r="Q27" s="161">
        <f t="shared" si="32"/>
        <v>68</v>
      </c>
      <c r="R27" s="162">
        <f t="shared" si="33"/>
        <v>20.966960978417429</v>
      </c>
      <c r="S27" s="147">
        <f t="shared" si="34"/>
        <v>3</v>
      </c>
      <c r="T27" s="147">
        <f t="shared" si="35"/>
        <v>89</v>
      </c>
      <c r="U27" t="s">
        <v>119</v>
      </c>
      <c r="V27" t="s">
        <v>121</v>
      </c>
      <c r="W27" t="s">
        <v>119</v>
      </c>
      <c r="X27" s="4" t="s">
        <v>121</v>
      </c>
      <c r="Y27" s="4" t="s">
        <v>492</v>
      </c>
      <c r="Z27" s="4" t="s">
        <v>197</v>
      </c>
      <c r="AA27" s="4" t="s">
        <v>199</v>
      </c>
      <c r="AB27" s="4">
        <v>519</v>
      </c>
      <c r="AC27" s="4">
        <v>4345.7889999999998</v>
      </c>
      <c r="AD27" s="4">
        <v>1982.2439999999999</v>
      </c>
      <c r="AE27" s="4">
        <v>2.1920000000000002</v>
      </c>
      <c r="AF27" s="4">
        <v>2.8</v>
      </c>
      <c r="AG27" s="4">
        <v>6.4850000000000003</v>
      </c>
      <c r="AH27" s="4">
        <v>341.14461999999997</v>
      </c>
      <c r="AI27" s="4">
        <v>3.6546289999999999</v>
      </c>
      <c r="AJ27" s="4">
        <v>130.221565</v>
      </c>
      <c r="AK27" s="4">
        <v>638</v>
      </c>
      <c r="AL27" s="4">
        <v>3</v>
      </c>
      <c r="AM27" s="4">
        <v>89</v>
      </c>
      <c r="AN27" s="4">
        <v>68</v>
      </c>
      <c r="AO27" s="4">
        <v>12.738846000000001</v>
      </c>
      <c r="AP27" s="4">
        <v>8.9</v>
      </c>
      <c r="AQ27" s="4">
        <v>0</v>
      </c>
      <c r="AR27" s="4">
        <v>26</v>
      </c>
      <c r="AS27" s="4">
        <v>2210</v>
      </c>
      <c r="AT27" s="4">
        <v>6.9000000000000006E-2</v>
      </c>
      <c r="AU27" s="4">
        <v>2.048</v>
      </c>
      <c r="AV27" s="4">
        <v>31156</v>
      </c>
      <c r="AW27" s="4">
        <v>0</v>
      </c>
      <c r="AX27" s="31">
        <v>0.47</v>
      </c>
      <c r="AY27">
        <v>0.88</v>
      </c>
      <c r="AZ27" t="s">
        <v>69</v>
      </c>
      <c r="BA27" t="s">
        <v>202</v>
      </c>
      <c r="BB27">
        <v>3</v>
      </c>
      <c r="BC27" t="s">
        <v>203</v>
      </c>
      <c r="BD27">
        <v>13</v>
      </c>
      <c r="BE27">
        <v>65133.722999999991</v>
      </c>
      <c r="BF27">
        <v>9.283582638136624E-2</v>
      </c>
      <c r="BG27">
        <v>8.169552721560229E-2</v>
      </c>
      <c r="BH27">
        <v>176414.45499999999</v>
      </c>
      <c r="BI27">
        <v>3.4275779725646639E-2</v>
      </c>
      <c r="BJ27">
        <v>3.0162686158569044E-2</v>
      </c>
      <c r="BK27">
        <v>1</v>
      </c>
      <c r="BL27" t="s">
        <v>66</v>
      </c>
      <c r="BM27">
        <v>-2</v>
      </c>
      <c r="BN27" t="s">
        <v>476</v>
      </c>
    </row>
    <row r="28" spans="1:66">
      <c r="A28" s="142" t="str">
        <f t="shared" si="20"/>
        <v>성원운수</v>
      </c>
      <c r="B28" s="142" t="str">
        <f t="shared" si="21"/>
        <v>536</v>
      </c>
      <c r="C28" s="143" t="str">
        <f t="shared" si="22"/>
        <v>71바5563</v>
      </c>
      <c r="D28" s="117" t="str">
        <f t="shared" si="23"/>
        <v>중형</v>
      </c>
      <c r="E28" s="113" t="str">
        <f t="shared" si="16"/>
        <v>C</v>
      </c>
      <c r="F28" s="163">
        <f t="shared" si="17"/>
        <v>0.89142857142857146</v>
      </c>
      <c r="G28" s="164">
        <f t="shared" si="18"/>
        <v>2.496</v>
      </c>
      <c r="H28" s="165">
        <f t="shared" si="19"/>
        <v>2.8</v>
      </c>
      <c r="I28" s="166">
        <f t="shared" si="24"/>
        <v>3174.248</v>
      </c>
      <c r="J28" s="167">
        <f t="shared" si="25"/>
        <v>8.9269593869112686E-3</v>
      </c>
      <c r="K28" s="167">
        <f t="shared" si="26"/>
        <v>0.3820962272661772</v>
      </c>
      <c r="L28" s="167">
        <f t="shared" si="27"/>
        <v>0.14428614273364904</v>
      </c>
      <c r="M28" s="168">
        <f t="shared" si="28"/>
        <v>10.804</v>
      </c>
      <c r="N28" s="169">
        <f t="shared" si="29"/>
        <v>0.126</v>
      </c>
      <c r="O28" s="169">
        <f t="shared" si="30"/>
        <v>4.3789999999999996</v>
      </c>
      <c r="P28" s="170">
        <f t="shared" si="31"/>
        <v>0</v>
      </c>
      <c r="Q28" s="171">
        <f t="shared" si="32"/>
        <v>66</v>
      </c>
      <c r="R28" s="172">
        <f t="shared" si="33"/>
        <v>20.28794668759507</v>
      </c>
      <c r="S28" s="144">
        <f t="shared" si="34"/>
        <v>4</v>
      </c>
      <c r="T28" s="144">
        <f t="shared" si="35"/>
        <v>139</v>
      </c>
      <c r="U28" t="s">
        <v>119</v>
      </c>
      <c r="V28" t="s">
        <v>121</v>
      </c>
      <c r="W28" s="4" t="s">
        <v>119</v>
      </c>
      <c r="X28" s="4" t="s">
        <v>121</v>
      </c>
      <c r="Y28" s="4" t="s">
        <v>240</v>
      </c>
      <c r="Z28" s="4" t="s">
        <v>197</v>
      </c>
      <c r="AA28" s="4" t="s">
        <v>48</v>
      </c>
      <c r="AB28" s="4">
        <v>519</v>
      </c>
      <c r="AC28" s="4">
        <v>3174.248</v>
      </c>
      <c r="AD28" s="4">
        <v>1271.904</v>
      </c>
      <c r="AE28" s="4">
        <v>2.496</v>
      </c>
      <c r="AF28" s="4">
        <v>2.8</v>
      </c>
      <c r="AG28" s="4">
        <v>10.804</v>
      </c>
      <c r="AH28" s="4">
        <v>256.92241899999999</v>
      </c>
      <c r="AI28" s="4">
        <v>2.293536</v>
      </c>
      <c r="AJ28" s="4">
        <v>98.169087000000005</v>
      </c>
      <c r="AK28" s="4">
        <v>458</v>
      </c>
      <c r="AL28" s="4">
        <v>4</v>
      </c>
      <c r="AM28" s="4">
        <v>139</v>
      </c>
      <c r="AN28" s="4">
        <v>66</v>
      </c>
      <c r="AO28" s="4">
        <v>12.354889</v>
      </c>
      <c r="AP28" s="4">
        <v>7</v>
      </c>
      <c r="AQ28" s="4">
        <v>0</v>
      </c>
      <c r="AR28" s="4">
        <v>31</v>
      </c>
      <c r="AS28" s="4">
        <v>3848</v>
      </c>
      <c r="AT28" s="4">
        <v>0.126</v>
      </c>
      <c r="AU28" s="4">
        <v>4.3789999999999996</v>
      </c>
      <c r="AV28" s="4">
        <v>19582</v>
      </c>
      <c r="AW28" s="4">
        <v>0</v>
      </c>
      <c r="AX28" s="31">
        <v>0.73</v>
      </c>
      <c r="AY28">
        <v>0.88444444444444437</v>
      </c>
      <c r="AZ28" t="s">
        <v>69</v>
      </c>
      <c r="BA28" t="s">
        <v>202</v>
      </c>
      <c r="BB28">
        <v>1</v>
      </c>
      <c r="BC28" t="s">
        <v>225</v>
      </c>
      <c r="BD28">
        <v>11</v>
      </c>
      <c r="BE28">
        <v>65133.722999999991</v>
      </c>
      <c r="BF28">
        <v>8.6958164513335129E-2</v>
      </c>
      <c r="BG28">
        <v>7.6909665502905289E-2</v>
      </c>
      <c r="BH28">
        <v>176414.45499999999</v>
      </c>
      <c r="BI28">
        <v>3.2105696780912879E-2</v>
      </c>
      <c r="BJ28">
        <v>2.8395705152896276E-2</v>
      </c>
      <c r="BK28">
        <v>1</v>
      </c>
      <c r="BL28" t="s">
        <v>68</v>
      </c>
      <c r="BM28">
        <v>-1</v>
      </c>
      <c r="BN28" t="s">
        <v>476</v>
      </c>
    </row>
    <row r="29" spans="1:66">
      <c r="A29" s="145" t="str">
        <f t="shared" si="20"/>
        <v>성원운수</v>
      </c>
      <c r="B29" s="145" t="str">
        <f t="shared" si="21"/>
        <v>536</v>
      </c>
      <c r="C29" s="146" t="str">
        <f t="shared" si="22"/>
        <v>71바5565</v>
      </c>
      <c r="D29" s="134" t="str">
        <f t="shared" si="23"/>
        <v>중형</v>
      </c>
      <c r="E29" s="130" t="str">
        <f t="shared" si="16"/>
        <v>F</v>
      </c>
      <c r="F29" s="153">
        <f t="shared" si="17"/>
        <v>0.89464285714285718</v>
      </c>
      <c r="G29" s="154">
        <f t="shared" si="18"/>
        <v>2.5049999999999999</v>
      </c>
      <c r="H29" s="155">
        <f t="shared" si="19"/>
        <v>2.8</v>
      </c>
      <c r="I29" s="156">
        <f t="shared" si="24"/>
        <v>4438.3760000000002</v>
      </c>
      <c r="J29" s="157">
        <f t="shared" si="25"/>
        <v>1.0777308283187344E-2</v>
      </c>
      <c r="K29" s="157">
        <f t="shared" si="26"/>
        <v>0.38932385868050817</v>
      </c>
      <c r="L29" s="157">
        <f t="shared" si="27"/>
        <v>0.1250457374499141</v>
      </c>
      <c r="M29" s="158">
        <f t="shared" si="28"/>
        <v>11.029</v>
      </c>
      <c r="N29" s="159">
        <f t="shared" si="29"/>
        <v>2.3E-2</v>
      </c>
      <c r="O29" s="159">
        <f t="shared" si="30"/>
        <v>1.96</v>
      </c>
      <c r="P29" s="160">
        <f t="shared" si="31"/>
        <v>0</v>
      </c>
      <c r="Q29" s="161">
        <f t="shared" si="32"/>
        <v>67</v>
      </c>
      <c r="R29" s="162">
        <f t="shared" si="33"/>
        <v>20.067022789825604</v>
      </c>
      <c r="S29" s="147">
        <f t="shared" si="34"/>
        <v>1</v>
      </c>
      <c r="T29" s="147">
        <f t="shared" si="35"/>
        <v>87</v>
      </c>
      <c r="U29" t="s">
        <v>119</v>
      </c>
      <c r="V29" s="5" t="s">
        <v>121</v>
      </c>
      <c r="W29" t="s">
        <v>119</v>
      </c>
      <c r="X29" s="5" t="s">
        <v>121</v>
      </c>
      <c r="Y29" t="s">
        <v>242</v>
      </c>
      <c r="Z29" t="s">
        <v>197</v>
      </c>
      <c r="AA29" t="s">
        <v>48</v>
      </c>
      <c r="AB29">
        <v>519</v>
      </c>
      <c r="AC29" s="1">
        <v>4438.3760000000002</v>
      </c>
      <c r="AD29" s="1">
        <v>1772.001</v>
      </c>
      <c r="AE29" s="29">
        <v>2.5049999999999999</v>
      </c>
      <c r="AF29">
        <v>2.8</v>
      </c>
      <c r="AG29">
        <v>11.029</v>
      </c>
      <c r="AH29">
        <v>368.69150400000001</v>
      </c>
      <c r="AI29">
        <v>3.9735019999999999</v>
      </c>
      <c r="AJ29">
        <v>143.54039900000001</v>
      </c>
      <c r="AK29">
        <v>555</v>
      </c>
      <c r="AL29">
        <v>1</v>
      </c>
      <c r="AM29">
        <v>87</v>
      </c>
      <c r="AN29">
        <v>67</v>
      </c>
      <c r="AO29">
        <v>12.038183</v>
      </c>
      <c r="AP29">
        <v>0</v>
      </c>
      <c r="AQ29">
        <v>0</v>
      </c>
      <c r="AR29">
        <v>47</v>
      </c>
      <c r="AS29">
        <v>8120</v>
      </c>
      <c r="AT29">
        <v>2.3E-2</v>
      </c>
      <c r="AU29">
        <v>1.96</v>
      </c>
      <c r="AV29">
        <v>32478</v>
      </c>
      <c r="AW29">
        <v>0</v>
      </c>
      <c r="AX29" s="30">
        <v>0.75</v>
      </c>
      <c r="AY29">
        <v>0.79151515151515162</v>
      </c>
      <c r="AZ29" t="s">
        <v>70</v>
      </c>
      <c r="BA29" t="s">
        <v>202</v>
      </c>
      <c r="BB29">
        <v>2</v>
      </c>
      <c r="BC29" t="s">
        <v>493</v>
      </c>
      <c r="BD29">
        <v>7</v>
      </c>
      <c r="BE29">
        <v>65133.722999999991</v>
      </c>
      <c r="BF29">
        <v>4.0776127598294978E-2</v>
      </c>
      <c r="BG29">
        <v>3.2274922814165607E-2</v>
      </c>
      <c r="BH29">
        <v>176414.45499999999</v>
      </c>
      <c r="BI29">
        <v>1.5054894452951715E-2</v>
      </c>
      <c r="BJ29">
        <v>1.1916177063972692E-2</v>
      </c>
      <c r="BK29">
        <v>1</v>
      </c>
      <c r="BL29" t="s">
        <v>66</v>
      </c>
      <c r="BM29">
        <v>-4</v>
      </c>
      <c r="BN29" t="s">
        <v>476</v>
      </c>
    </row>
    <row r="30" spans="1:66">
      <c r="A30" s="142" t="str">
        <f t="shared" si="20"/>
        <v>성원운수</v>
      </c>
      <c r="B30" s="142" t="str">
        <f t="shared" si="21"/>
        <v>536</v>
      </c>
      <c r="C30" s="143" t="str">
        <f t="shared" si="22"/>
        <v>71바5566</v>
      </c>
      <c r="D30" s="117" t="str">
        <f t="shared" si="23"/>
        <v>중형</v>
      </c>
      <c r="E30" s="113" t="str">
        <f t="shared" si="16"/>
        <v>D</v>
      </c>
      <c r="F30" s="163">
        <f t="shared" si="17"/>
        <v>0.91714285714285726</v>
      </c>
      <c r="G30" s="164">
        <f t="shared" si="18"/>
        <v>2.5680000000000001</v>
      </c>
      <c r="H30" s="165">
        <f t="shared" si="19"/>
        <v>2.8</v>
      </c>
      <c r="I30" s="166">
        <f t="shared" si="24"/>
        <v>5310.8879999999999</v>
      </c>
      <c r="J30" s="167">
        <f t="shared" si="25"/>
        <v>1.2415048219249195E-2</v>
      </c>
      <c r="K30" s="167">
        <f t="shared" si="26"/>
        <v>0.38851789811266635</v>
      </c>
      <c r="L30" s="167">
        <f t="shared" si="27"/>
        <v>0.14686809437517795</v>
      </c>
      <c r="M30" s="168">
        <f t="shared" si="28"/>
        <v>10.715</v>
      </c>
      <c r="N30" s="169">
        <f t="shared" si="29"/>
        <v>5.6000000000000001E-2</v>
      </c>
      <c r="O30" s="169">
        <f t="shared" si="30"/>
        <v>1.3180000000000001</v>
      </c>
      <c r="P30" s="170">
        <f t="shared" si="31"/>
        <v>0</v>
      </c>
      <c r="Q30" s="171">
        <f t="shared" si="32"/>
        <v>68</v>
      </c>
      <c r="R30" s="172">
        <f t="shared" si="33"/>
        <v>20.771498834403356</v>
      </c>
      <c r="S30" s="144">
        <f t="shared" si="34"/>
        <v>3</v>
      </c>
      <c r="T30" s="144">
        <f t="shared" si="35"/>
        <v>70</v>
      </c>
      <c r="U30" t="s">
        <v>119</v>
      </c>
      <c r="V30" t="s">
        <v>121</v>
      </c>
      <c r="W30" t="s">
        <v>119</v>
      </c>
      <c r="X30" s="4" t="s">
        <v>121</v>
      </c>
      <c r="Y30" s="4" t="s">
        <v>244</v>
      </c>
      <c r="Z30" s="4" t="s">
        <v>197</v>
      </c>
      <c r="AA30" s="4" t="s">
        <v>48</v>
      </c>
      <c r="AB30" s="4">
        <v>519</v>
      </c>
      <c r="AC30" s="4">
        <v>5310.8879999999999</v>
      </c>
      <c r="AD30" s="4">
        <v>2068.09</v>
      </c>
      <c r="AE30" s="4">
        <v>2.5680000000000001</v>
      </c>
      <c r="AF30" s="4">
        <v>2.8</v>
      </c>
      <c r="AG30" s="4">
        <v>10.715</v>
      </c>
      <c r="AH30" s="4">
        <v>426.79946999999999</v>
      </c>
      <c r="AI30" s="4">
        <v>5.2987359999999999</v>
      </c>
      <c r="AJ30" s="4">
        <v>165.819233</v>
      </c>
      <c r="AK30" s="4">
        <v>780</v>
      </c>
      <c r="AL30" s="4">
        <v>3</v>
      </c>
      <c r="AM30" s="4">
        <v>70</v>
      </c>
      <c r="AN30" s="4">
        <v>68</v>
      </c>
      <c r="AO30" s="4">
        <v>12.443519999999999</v>
      </c>
      <c r="AP30" s="4">
        <v>52.6</v>
      </c>
      <c r="AQ30" s="4">
        <v>0</v>
      </c>
      <c r="AR30" s="4">
        <v>41</v>
      </c>
      <c r="AS30" s="4">
        <v>7807</v>
      </c>
      <c r="AT30" s="4">
        <v>5.6000000000000001E-2</v>
      </c>
      <c r="AU30" s="4">
        <v>1.3180000000000001</v>
      </c>
      <c r="AV30" s="4">
        <v>38597</v>
      </c>
      <c r="AW30" s="4">
        <v>0</v>
      </c>
      <c r="AX30" s="31">
        <v>0.73</v>
      </c>
      <c r="AY30">
        <v>0.82806451612903231</v>
      </c>
      <c r="AZ30" t="s">
        <v>67</v>
      </c>
      <c r="BA30" t="s">
        <v>202</v>
      </c>
      <c r="BB30">
        <v>2</v>
      </c>
      <c r="BC30" t="s">
        <v>209</v>
      </c>
      <c r="BD30">
        <v>12</v>
      </c>
      <c r="BE30">
        <v>65133.722999999991</v>
      </c>
      <c r="BF30">
        <v>9.0794641049460667E-2</v>
      </c>
      <c r="BG30">
        <v>7.5183820507730828E-2</v>
      </c>
      <c r="BH30">
        <v>176414.45499999999</v>
      </c>
      <c r="BI30">
        <v>3.3522156673612719E-2</v>
      </c>
      <c r="BJ30">
        <v>2.7758508445536727E-2</v>
      </c>
      <c r="BK30">
        <v>1</v>
      </c>
      <c r="BL30" t="s">
        <v>68</v>
      </c>
      <c r="BM30">
        <v>-2</v>
      </c>
      <c r="BN30" t="s">
        <v>476</v>
      </c>
    </row>
    <row r="31" spans="1:66">
      <c r="A31" s="145" t="str">
        <f t="shared" si="20"/>
        <v>성원운수</v>
      </c>
      <c r="B31" s="145" t="str">
        <f t="shared" si="21"/>
        <v>536</v>
      </c>
      <c r="C31" s="146" t="str">
        <f t="shared" si="22"/>
        <v>74사1183</v>
      </c>
      <c r="D31" s="134" t="str">
        <f t="shared" si="23"/>
        <v>중형</v>
      </c>
      <c r="E31" s="130" t="str">
        <f t="shared" si="16"/>
        <v>D</v>
      </c>
      <c r="F31" s="153">
        <f t="shared" si="17"/>
        <v>0.81571428571428573</v>
      </c>
      <c r="G31" s="154">
        <f t="shared" si="18"/>
        <v>2.2839999999999998</v>
      </c>
      <c r="H31" s="155">
        <f t="shared" si="19"/>
        <v>2.8</v>
      </c>
      <c r="I31" s="156">
        <f t="shared" si="24"/>
        <v>4738.8180000000002</v>
      </c>
      <c r="J31" s="157">
        <f t="shared" si="25"/>
        <v>1.0312974384219667E-2</v>
      </c>
      <c r="K31" s="157">
        <f t="shared" si="26"/>
        <v>0.38028710029910112</v>
      </c>
      <c r="L31" s="157">
        <f t="shared" si="27"/>
        <v>0.17029563068258793</v>
      </c>
      <c r="M31" s="158">
        <f t="shared" si="28"/>
        <v>10.829000000000001</v>
      </c>
      <c r="N31" s="159">
        <f t="shared" si="29"/>
        <v>0</v>
      </c>
      <c r="O31" s="159">
        <f t="shared" si="30"/>
        <v>3.0179999999999998</v>
      </c>
      <c r="P31" s="160">
        <f t="shared" si="31"/>
        <v>0</v>
      </c>
      <c r="Q31" s="161">
        <f t="shared" si="32"/>
        <v>69</v>
      </c>
      <c r="R31" s="162">
        <f t="shared" si="33"/>
        <v>20.5635873452369</v>
      </c>
      <c r="S31" s="147">
        <f t="shared" si="34"/>
        <v>0</v>
      </c>
      <c r="T31" s="147">
        <f t="shared" si="35"/>
        <v>143</v>
      </c>
      <c r="U31" t="s">
        <v>119</v>
      </c>
      <c r="V31" t="s">
        <v>121</v>
      </c>
      <c r="W31" s="4" t="s">
        <v>119</v>
      </c>
      <c r="X31" s="4" t="s">
        <v>121</v>
      </c>
      <c r="Y31" s="4" t="s">
        <v>245</v>
      </c>
      <c r="Z31" s="4" t="s">
        <v>197</v>
      </c>
      <c r="AA31" s="4" t="s">
        <v>48</v>
      </c>
      <c r="AB31" s="4">
        <v>519</v>
      </c>
      <c r="AC31" s="4">
        <v>4738.8180000000002</v>
      </c>
      <c r="AD31" s="4">
        <v>2074.9380000000001</v>
      </c>
      <c r="AE31" s="4">
        <v>2.2839999999999998</v>
      </c>
      <c r="AF31" s="4">
        <v>2.8</v>
      </c>
      <c r="AG31" s="4">
        <v>10.829000000000001</v>
      </c>
      <c r="AH31" s="4">
        <v>378.15404699999999</v>
      </c>
      <c r="AI31" s="4">
        <v>3.8998930000000001</v>
      </c>
      <c r="AJ31" s="4">
        <v>143.807106</v>
      </c>
      <c r="AK31" s="4">
        <v>807</v>
      </c>
      <c r="AL31" s="4">
        <v>0</v>
      </c>
      <c r="AM31" s="4">
        <v>143</v>
      </c>
      <c r="AN31" s="4">
        <v>69</v>
      </c>
      <c r="AO31" s="4">
        <v>12.531447999999999</v>
      </c>
      <c r="AP31" s="4">
        <v>19.2</v>
      </c>
      <c r="AQ31" s="4">
        <v>0</v>
      </c>
      <c r="AR31" s="4">
        <v>67</v>
      </c>
      <c r="AS31" s="4">
        <v>8150</v>
      </c>
      <c r="AT31" s="4">
        <v>0</v>
      </c>
      <c r="AU31" s="4">
        <v>3.0179999999999998</v>
      </c>
      <c r="AV31" s="4">
        <v>35143</v>
      </c>
      <c r="AW31" s="4">
        <v>0</v>
      </c>
      <c r="AX31" s="4">
        <v>0.66</v>
      </c>
      <c r="AY31">
        <v>0.84724137931034482</v>
      </c>
      <c r="AZ31" t="s">
        <v>67</v>
      </c>
      <c r="BA31" t="s">
        <v>202</v>
      </c>
      <c r="BB31">
        <v>1</v>
      </c>
      <c r="BC31" t="s">
        <v>211</v>
      </c>
      <c r="BD31">
        <v>11</v>
      </c>
      <c r="BE31">
        <v>65133.722999999991</v>
      </c>
      <c r="BF31">
        <v>9.7542650832349947E-2</v>
      </c>
      <c r="BG31">
        <v>8.2642170032787524E-2</v>
      </c>
      <c r="BH31">
        <v>176414.45499999999</v>
      </c>
      <c r="BI31">
        <v>3.6013579499480357E-2</v>
      </c>
      <c r="BJ31">
        <v>3.0512194769042496E-2</v>
      </c>
      <c r="BK31">
        <v>1</v>
      </c>
      <c r="BL31" t="s">
        <v>69</v>
      </c>
      <c r="BM31">
        <v>-1</v>
      </c>
      <c r="BN31" t="s">
        <v>476</v>
      </c>
    </row>
    <row r="32" spans="1:66">
      <c r="A32" s="142" t="str">
        <f t="shared" si="20"/>
        <v>성원운수</v>
      </c>
      <c r="B32" s="142" t="str">
        <f t="shared" si="21"/>
        <v>537</v>
      </c>
      <c r="C32" s="143" t="str">
        <f t="shared" si="22"/>
        <v>71바6603</v>
      </c>
      <c r="D32" s="117" t="str">
        <f t="shared" si="23"/>
        <v>저상</v>
      </c>
      <c r="E32" s="113" t="str">
        <f t="shared" si="16"/>
        <v>F</v>
      </c>
      <c r="F32" s="163">
        <f t="shared" si="17"/>
        <v>0.85571428571428565</v>
      </c>
      <c r="G32" s="164">
        <f t="shared" si="18"/>
        <v>1.7969999999999999</v>
      </c>
      <c r="H32" s="165">
        <f t="shared" si="19"/>
        <v>2.1</v>
      </c>
      <c r="I32" s="166">
        <f t="shared" si="24"/>
        <v>2479.393</v>
      </c>
      <c r="J32" s="167">
        <f t="shared" si="25"/>
        <v>2.5563475873826083E-2</v>
      </c>
      <c r="K32" s="167">
        <f t="shared" si="26"/>
        <v>0.33532498109503206</v>
      </c>
      <c r="L32" s="167">
        <f t="shared" si="27"/>
        <v>0.15568326602519245</v>
      </c>
      <c r="M32" s="168">
        <f t="shared" si="28"/>
        <v>12.106999999999999</v>
      </c>
      <c r="N32" s="169">
        <f t="shared" si="29"/>
        <v>0</v>
      </c>
      <c r="O32" s="169">
        <f t="shared" si="30"/>
        <v>3.3069999999999999</v>
      </c>
      <c r="P32" s="170">
        <f t="shared" si="31"/>
        <v>0</v>
      </c>
      <c r="Q32" s="171">
        <f t="shared" si="32"/>
        <v>72</v>
      </c>
      <c r="R32" s="172">
        <f t="shared" si="33"/>
        <v>25.429075841658488</v>
      </c>
      <c r="S32" s="144">
        <f t="shared" si="34"/>
        <v>0</v>
      </c>
      <c r="T32" s="144">
        <f t="shared" si="35"/>
        <v>82</v>
      </c>
      <c r="U32" t="s">
        <v>119</v>
      </c>
      <c r="V32" s="5" t="s">
        <v>122</v>
      </c>
      <c r="W32" t="s">
        <v>119</v>
      </c>
      <c r="X32" s="5" t="s">
        <v>122</v>
      </c>
      <c r="Y32" t="s">
        <v>247</v>
      </c>
      <c r="Z32" t="s">
        <v>248</v>
      </c>
      <c r="AA32" t="s">
        <v>249</v>
      </c>
      <c r="AB32">
        <v>519</v>
      </c>
      <c r="AC32" s="1">
        <v>2479.393</v>
      </c>
      <c r="AD32" s="1">
        <v>1379.9280000000001</v>
      </c>
      <c r="AE32" s="29">
        <v>1.7969999999999999</v>
      </c>
      <c r="AF32">
        <v>2.1</v>
      </c>
      <c r="AG32">
        <v>12.106999999999999</v>
      </c>
      <c r="AH32">
        <v>152.55910499999999</v>
      </c>
      <c r="AI32">
        <v>3.8999410000000001</v>
      </c>
      <c r="AJ32">
        <v>51.156879000000004</v>
      </c>
      <c r="AK32">
        <v>386</v>
      </c>
      <c r="AL32">
        <v>0</v>
      </c>
      <c r="AM32">
        <v>82</v>
      </c>
      <c r="AN32">
        <v>72</v>
      </c>
      <c r="AO32">
        <v>16.252015</v>
      </c>
      <c r="AP32">
        <v>150.5</v>
      </c>
      <c r="AQ32">
        <v>0</v>
      </c>
      <c r="AR32">
        <v>18</v>
      </c>
      <c r="AS32">
        <v>2360</v>
      </c>
      <c r="AT32">
        <v>0</v>
      </c>
      <c r="AU32">
        <v>3.3069999999999999</v>
      </c>
      <c r="AV32">
        <v>21339</v>
      </c>
      <c r="AW32">
        <v>0</v>
      </c>
      <c r="AX32">
        <v>0.45</v>
      </c>
      <c r="AY32">
        <v>0.79838709677419351</v>
      </c>
      <c r="AZ32" t="s">
        <v>70</v>
      </c>
      <c r="BA32" t="s">
        <v>202</v>
      </c>
      <c r="BB32">
        <v>1</v>
      </c>
      <c r="BC32" t="s">
        <v>213</v>
      </c>
      <c r="BD32">
        <v>9</v>
      </c>
      <c r="BE32">
        <v>65133.722999999991</v>
      </c>
      <c r="BF32">
        <v>7.7507652986456815E-2</v>
      </c>
      <c r="BG32">
        <v>6.1881110045638905E-2</v>
      </c>
      <c r="BH32">
        <v>176414.45499999999</v>
      </c>
      <c r="BI32">
        <v>2.8616487237397868E-2</v>
      </c>
      <c r="BJ32">
        <v>2.2847034165341847E-2</v>
      </c>
      <c r="BK32">
        <v>1</v>
      </c>
      <c r="BL32" t="s">
        <v>69</v>
      </c>
      <c r="BM32">
        <v>-2</v>
      </c>
      <c r="BN32" t="s">
        <v>476</v>
      </c>
    </row>
    <row r="33" spans="1:66">
      <c r="A33" s="145" t="str">
        <f t="shared" si="20"/>
        <v>성원운수</v>
      </c>
      <c r="B33" s="145" t="str">
        <f t="shared" si="21"/>
        <v>537</v>
      </c>
      <c r="C33" s="146" t="str">
        <f t="shared" si="22"/>
        <v>71바6607</v>
      </c>
      <c r="D33" s="134" t="str">
        <f t="shared" si="23"/>
        <v>저상</v>
      </c>
      <c r="E33" s="130" t="str">
        <f t="shared" si="16"/>
        <v>D</v>
      </c>
      <c r="F33" s="153">
        <f t="shared" si="17"/>
        <v>0.83571428571428563</v>
      </c>
      <c r="G33" s="154">
        <f t="shared" si="18"/>
        <v>1.7549999999999999</v>
      </c>
      <c r="H33" s="155">
        <f t="shared" si="19"/>
        <v>2.1</v>
      </c>
      <c r="I33" s="156">
        <f t="shared" si="24"/>
        <v>1207.6690000000001</v>
      </c>
      <c r="J33" s="157">
        <f t="shared" si="25"/>
        <v>2.6174118002323582E-2</v>
      </c>
      <c r="K33" s="157">
        <f t="shared" si="26"/>
        <v>0.36845749017187751</v>
      </c>
      <c r="L33" s="157">
        <f t="shared" si="27"/>
        <v>0.1498755039667326</v>
      </c>
      <c r="M33" s="158">
        <f t="shared" si="28"/>
        <v>12.436999999999999</v>
      </c>
      <c r="N33" s="159">
        <f t="shared" si="29"/>
        <v>0.248</v>
      </c>
      <c r="O33" s="159">
        <f t="shared" si="30"/>
        <v>11.013</v>
      </c>
      <c r="P33" s="160">
        <f t="shared" si="31"/>
        <v>0</v>
      </c>
      <c r="Q33" s="161">
        <f t="shared" si="32"/>
        <v>67</v>
      </c>
      <c r="R33" s="162">
        <f t="shared" si="33"/>
        <v>25.269286869739833</v>
      </c>
      <c r="S33" s="147">
        <f t="shared" si="34"/>
        <v>3</v>
      </c>
      <c r="T33" s="147">
        <f t="shared" si="35"/>
        <v>133</v>
      </c>
      <c r="U33" t="s">
        <v>119</v>
      </c>
      <c r="V33" t="s">
        <v>122</v>
      </c>
      <c r="W33" t="s">
        <v>119</v>
      </c>
      <c r="X33" s="4" t="s">
        <v>122</v>
      </c>
      <c r="Y33" s="4" t="s">
        <v>251</v>
      </c>
      <c r="Z33" s="4" t="s">
        <v>248</v>
      </c>
      <c r="AA33" s="4" t="s">
        <v>249</v>
      </c>
      <c r="AB33" s="4">
        <v>519</v>
      </c>
      <c r="AC33" s="4">
        <v>1207.6690000000001</v>
      </c>
      <c r="AD33" s="4">
        <v>688.02599999999995</v>
      </c>
      <c r="AE33" s="4">
        <v>1.7549999999999999</v>
      </c>
      <c r="AF33" s="4">
        <v>2.1</v>
      </c>
      <c r="AG33" s="4">
        <v>12.436999999999999</v>
      </c>
      <c r="AH33" s="4">
        <v>78.946920000000006</v>
      </c>
      <c r="AI33" s="4">
        <v>2.0663659999999999</v>
      </c>
      <c r="AJ33" s="4">
        <v>29.088584000000001</v>
      </c>
      <c r="AK33" s="4">
        <v>181</v>
      </c>
      <c r="AL33" s="4">
        <v>3</v>
      </c>
      <c r="AM33" s="4">
        <v>133</v>
      </c>
      <c r="AN33" s="4">
        <v>67</v>
      </c>
      <c r="AO33" s="4">
        <v>15.297226999999999</v>
      </c>
      <c r="AP33" s="4">
        <v>177.5</v>
      </c>
      <c r="AQ33" s="4">
        <v>0</v>
      </c>
      <c r="AR33" s="4">
        <v>9</v>
      </c>
      <c r="AS33" s="4">
        <v>1277</v>
      </c>
      <c r="AT33" s="4">
        <v>0.248</v>
      </c>
      <c r="AU33" s="4">
        <v>11.013</v>
      </c>
      <c r="AV33" s="4">
        <v>4880</v>
      </c>
      <c r="AW33" s="4">
        <v>0</v>
      </c>
      <c r="AX33" s="4">
        <v>0.45</v>
      </c>
      <c r="AY33">
        <v>0.81034482758620696</v>
      </c>
      <c r="AZ33" t="s">
        <v>67</v>
      </c>
      <c r="BA33" t="s">
        <v>202</v>
      </c>
      <c r="BB33">
        <v>3</v>
      </c>
      <c r="BC33" t="s">
        <v>215</v>
      </c>
      <c r="BD33">
        <v>10</v>
      </c>
      <c r="BE33">
        <v>65133.722999999991</v>
      </c>
      <c r="BF33">
        <v>8.0759992792059504E-2</v>
      </c>
      <c r="BG33">
        <v>6.5443442434944779E-2</v>
      </c>
      <c r="BH33">
        <v>176414.45499999999</v>
      </c>
      <c r="BI33">
        <v>2.9817278861871042E-2</v>
      </c>
      <c r="BJ33">
        <v>2.4162277698412744E-2</v>
      </c>
      <c r="BK33">
        <v>1</v>
      </c>
      <c r="BL33" t="s">
        <v>69</v>
      </c>
      <c r="BM33">
        <v>-1</v>
      </c>
      <c r="BN33" t="s">
        <v>476</v>
      </c>
    </row>
    <row r="34" spans="1:66">
      <c r="A34" s="142" t="str">
        <f t="shared" si="20"/>
        <v>성원운수</v>
      </c>
      <c r="B34" s="142" t="str">
        <f t="shared" si="21"/>
        <v>537</v>
      </c>
      <c r="C34" s="143" t="str">
        <f t="shared" si="22"/>
        <v>71바6609</v>
      </c>
      <c r="D34" s="117" t="str">
        <f t="shared" si="23"/>
        <v>중형</v>
      </c>
      <c r="E34" s="113" t="str">
        <f t="shared" si="16"/>
        <v>A</v>
      </c>
      <c r="F34" s="163">
        <f t="shared" si="17"/>
        <v>0.83439999999999992</v>
      </c>
      <c r="G34" s="164">
        <f t="shared" si="18"/>
        <v>2.0859999999999999</v>
      </c>
      <c r="H34" s="165">
        <f t="shared" si="19"/>
        <v>2.5</v>
      </c>
      <c r="I34" s="166">
        <f t="shared" si="24"/>
        <v>1178.1659999999999</v>
      </c>
      <c r="J34" s="167">
        <f t="shared" si="25"/>
        <v>1.6189440927334486E-2</v>
      </c>
      <c r="K34" s="167">
        <f t="shared" si="26"/>
        <v>0.37630835938804363</v>
      </c>
      <c r="L34" s="167">
        <f t="shared" si="27"/>
        <v>0.22322830568867208</v>
      </c>
      <c r="M34" s="168">
        <f t="shared" si="28"/>
        <v>12.378</v>
      </c>
      <c r="N34" s="169">
        <f t="shared" si="29"/>
        <v>8.5000000000000006E-2</v>
      </c>
      <c r="O34" s="169">
        <f t="shared" si="30"/>
        <v>12.817</v>
      </c>
      <c r="P34" s="170">
        <f t="shared" si="31"/>
        <v>0.1</v>
      </c>
      <c r="Q34" s="171">
        <f t="shared" si="32"/>
        <v>103</v>
      </c>
      <c r="R34" s="172">
        <f t="shared" si="33"/>
        <v>22.839304013478952</v>
      </c>
      <c r="S34" s="144">
        <f t="shared" si="34"/>
        <v>1</v>
      </c>
      <c r="T34" s="144">
        <f t="shared" si="35"/>
        <v>151</v>
      </c>
      <c r="U34" t="s">
        <v>119</v>
      </c>
      <c r="V34" t="s">
        <v>122</v>
      </c>
      <c r="W34" s="4" t="s">
        <v>119</v>
      </c>
      <c r="X34" s="4" t="s">
        <v>122</v>
      </c>
      <c r="Y34" s="4" t="s">
        <v>252</v>
      </c>
      <c r="Z34" s="4" t="s">
        <v>197</v>
      </c>
      <c r="AA34" s="4" t="s">
        <v>48</v>
      </c>
      <c r="AB34" s="4">
        <v>519</v>
      </c>
      <c r="AC34" s="4">
        <v>1178.1659999999999</v>
      </c>
      <c r="AD34" s="4">
        <v>564.70399999999995</v>
      </c>
      <c r="AE34" s="4">
        <v>2.0859999999999999</v>
      </c>
      <c r="AF34" s="4">
        <v>2.5</v>
      </c>
      <c r="AG34" s="4">
        <v>12.378</v>
      </c>
      <c r="AH34" s="4">
        <v>84.913308999999998</v>
      </c>
      <c r="AI34" s="4">
        <v>1.3746989999999999</v>
      </c>
      <c r="AJ34" s="4">
        <v>31.953588</v>
      </c>
      <c r="AK34" s="4">
        <v>263</v>
      </c>
      <c r="AL34" s="4">
        <v>1</v>
      </c>
      <c r="AM34" s="4">
        <v>151</v>
      </c>
      <c r="AN34" s="4">
        <v>103</v>
      </c>
      <c r="AO34" s="4">
        <v>13.874927</v>
      </c>
      <c r="AP34" s="4">
        <v>149.19999999999999</v>
      </c>
      <c r="AQ34" s="4">
        <v>6</v>
      </c>
      <c r="AR34" s="4">
        <v>6</v>
      </c>
      <c r="AS34" s="4">
        <v>1466</v>
      </c>
      <c r="AT34" s="4">
        <v>8.5000000000000006E-2</v>
      </c>
      <c r="AU34" s="4">
        <v>12.817</v>
      </c>
      <c r="AV34" s="4">
        <v>8655</v>
      </c>
      <c r="AW34" s="4">
        <v>0</v>
      </c>
      <c r="AX34" s="4">
        <v>0.59</v>
      </c>
      <c r="AY34">
        <v>0.97259259259259245</v>
      </c>
      <c r="AZ34" t="s">
        <v>66</v>
      </c>
      <c r="BA34" t="s">
        <v>202</v>
      </c>
      <c r="BB34">
        <v>1</v>
      </c>
      <c r="BC34" t="s">
        <v>217</v>
      </c>
      <c r="BD34">
        <v>12</v>
      </c>
      <c r="BE34">
        <v>65133.722999999991</v>
      </c>
      <c r="BF34">
        <v>6.981626092523531E-2</v>
      </c>
      <c r="BG34">
        <v>6.7902778218395521E-2</v>
      </c>
      <c r="BH34">
        <v>176414.45499999999</v>
      </c>
      <c r="BI34">
        <v>2.5776759619839544E-2</v>
      </c>
      <c r="BJ34">
        <v>2.507028546729579E-2</v>
      </c>
      <c r="BK34">
        <v>1</v>
      </c>
      <c r="BL34" t="s">
        <v>71</v>
      </c>
      <c r="BM34">
        <v>-1</v>
      </c>
      <c r="BN34" t="s">
        <v>476</v>
      </c>
    </row>
    <row r="35" spans="1:66">
      <c r="A35" s="145" t="str">
        <f t="shared" si="20"/>
        <v>성원운수</v>
      </c>
      <c r="B35" s="145" t="str">
        <f t="shared" si="21"/>
        <v>537</v>
      </c>
      <c r="C35" s="146" t="str">
        <f t="shared" si="22"/>
        <v>71바6610</v>
      </c>
      <c r="D35" s="134" t="str">
        <f t="shared" si="23"/>
        <v>하이</v>
      </c>
      <c r="E35" s="130" t="str">
        <f t="shared" si="16"/>
        <v>B</v>
      </c>
      <c r="F35" s="153">
        <f t="shared" si="17"/>
        <v>0.82040000000000002</v>
      </c>
      <c r="G35" s="154">
        <f t="shared" si="18"/>
        <v>2.0510000000000002</v>
      </c>
      <c r="H35" s="155">
        <f t="shared" si="19"/>
        <v>2.5</v>
      </c>
      <c r="I35" s="156">
        <f t="shared" si="24"/>
        <v>6108.5540000000001</v>
      </c>
      <c r="J35" s="157">
        <f t="shared" si="25"/>
        <v>1.8775228895416617E-2</v>
      </c>
      <c r="K35" s="157">
        <f t="shared" si="26"/>
        <v>0.32523117449929073</v>
      </c>
      <c r="L35" s="157">
        <f t="shared" si="27"/>
        <v>8.4799119398797154E-2</v>
      </c>
      <c r="M35" s="158">
        <f t="shared" si="28"/>
        <v>10.568</v>
      </c>
      <c r="N35" s="159">
        <f t="shared" si="29"/>
        <v>0</v>
      </c>
      <c r="O35" s="159">
        <f t="shared" si="30"/>
        <v>1.5720000000000001</v>
      </c>
      <c r="P35" s="160">
        <f t="shared" si="31"/>
        <v>0.01</v>
      </c>
      <c r="Q35" s="161">
        <f t="shared" si="32"/>
        <v>92</v>
      </c>
      <c r="R35" s="162">
        <f t="shared" si="33"/>
        <v>21.831720051925046</v>
      </c>
      <c r="S35" s="147">
        <f t="shared" si="34"/>
        <v>0</v>
      </c>
      <c r="T35" s="147">
        <f t="shared" si="35"/>
        <v>96</v>
      </c>
      <c r="U35" t="s">
        <v>119</v>
      </c>
      <c r="V35" t="s">
        <v>122</v>
      </c>
      <c r="W35" t="s">
        <v>119</v>
      </c>
      <c r="X35" s="4" t="s">
        <v>122</v>
      </c>
      <c r="Y35" s="4" t="s">
        <v>254</v>
      </c>
      <c r="Z35" s="4" t="s">
        <v>255</v>
      </c>
      <c r="AA35" s="4" t="s">
        <v>256</v>
      </c>
      <c r="AB35" s="4">
        <v>519</v>
      </c>
      <c r="AC35" s="4">
        <v>6108.5540000000001</v>
      </c>
      <c r="AD35" s="4">
        <v>2978.69</v>
      </c>
      <c r="AE35" s="4">
        <v>2.0510000000000002</v>
      </c>
      <c r="AF35" s="4">
        <v>2.5</v>
      </c>
      <c r="AG35" s="4">
        <v>10.568</v>
      </c>
      <c r="AH35" s="4">
        <v>426.53125799999998</v>
      </c>
      <c r="AI35" s="4">
        <v>8.008222</v>
      </c>
      <c r="AJ35" s="4">
        <v>138.721262</v>
      </c>
      <c r="AK35" s="4">
        <v>518</v>
      </c>
      <c r="AL35" s="4">
        <v>0</v>
      </c>
      <c r="AM35" s="4">
        <v>96</v>
      </c>
      <c r="AN35" s="4">
        <v>92</v>
      </c>
      <c r="AO35" s="4">
        <v>14.321467999999999</v>
      </c>
      <c r="AP35" s="4">
        <v>79.599999999999994</v>
      </c>
      <c r="AQ35" s="4">
        <v>0.6</v>
      </c>
      <c r="AR35" s="4">
        <v>29</v>
      </c>
      <c r="AS35" s="4">
        <v>3573</v>
      </c>
      <c r="AT35" s="4">
        <v>0</v>
      </c>
      <c r="AU35" s="4">
        <v>1.5720000000000001</v>
      </c>
      <c r="AV35" s="4">
        <v>48093</v>
      </c>
      <c r="AW35" s="4">
        <v>0</v>
      </c>
      <c r="AX35" s="4">
        <v>0.55000000000000004</v>
      </c>
      <c r="AY35">
        <v>0.9279310344827586</v>
      </c>
      <c r="AZ35" t="s">
        <v>68</v>
      </c>
      <c r="BA35" t="s">
        <v>202</v>
      </c>
      <c r="BB35">
        <v>1</v>
      </c>
      <c r="BC35" t="s">
        <v>219</v>
      </c>
      <c r="BD35">
        <v>13</v>
      </c>
      <c r="BE35">
        <v>65133.722999999991</v>
      </c>
      <c r="BF35">
        <v>8.9679949662941905E-2</v>
      </c>
      <c r="BG35">
        <v>8.3216808463095399E-2</v>
      </c>
      <c r="BH35">
        <v>176414.45499999999</v>
      </c>
      <c r="BI35">
        <v>3.3110603096554649E-2</v>
      </c>
      <c r="BJ35">
        <v>3.0724356183733984E-2</v>
      </c>
      <c r="BK35">
        <v>1</v>
      </c>
      <c r="BL35" t="s">
        <v>71</v>
      </c>
      <c r="BM35">
        <v>-2</v>
      </c>
      <c r="BN35" t="s">
        <v>476</v>
      </c>
    </row>
    <row r="36" spans="1:66">
      <c r="A36" s="142" t="str">
        <f t="shared" si="20"/>
        <v>성원운수</v>
      </c>
      <c r="B36" s="142" t="str">
        <f t="shared" si="21"/>
        <v>537</v>
      </c>
      <c r="C36" s="143" t="str">
        <f t="shared" si="22"/>
        <v>71바6612</v>
      </c>
      <c r="D36" s="117" t="str">
        <f t="shared" si="23"/>
        <v>중형</v>
      </c>
      <c r="E36" s="113" t="str">
        <f t="shared" si="16"/>
        <v>C</v>
      </c>
      <c r="F36" s="163">
        <f t="shared" si="17"/>
        <v>0.77423076923076917</v>
      </c>
      <c r="G36" s="164">
        <f t="shared" si="18"/>
        <v>2.0129999999999999</v>
      </c>
      <c r="H36" s="165">
        <f t="shared" si="19"/>
        <v>2.6</v>
      </c>
      <c r="I36" s="166">
        <f t="shared" si="24"/>
        <v>3808.69</v>
      </c>
      <c r="J36" s="167">
        <f t="shared" si="25"/>
        <v>1.6978404229082526E-2</v>
      </c>
      <c r="K36" s="167">
        <f t="shared" si="26"/>
        <v>0.36979399918444245</v>
      </c>
      <c r="L36" s="167">
        <f t="shared" si="27"/>
        <v>0.20190669232728314</v>
      </c>
      <c r="M36" s="168">
        <f t="shared" si="28"/>
        <v>11.726000000000001</v>
      </c>
      <c r="N36" s="169">
        <f t="shared" si="29"/>
        <v>2.5999999999999999E-2</v>
      </c>
      <c r="O36" s="169">
        <f t="shared" si="30"/>
        <v>9.0839999999999996</v>
      </c>
      <c r="P36" s="170">
        <f t="shared" si="31"/>
        <v>4.3333333333333335E-2</v>
      </c>
      <c r="Q36" s="171">
        <f t="shared" si="32"/>
        <v>99</v>
      </c>
      <c r="R36" s="172">
        <f t="shared" si="33"/>
        <v>22.44200349902199</v>
      </c>
      <c r="S36" s="144">
        <f t="shared" si="34"/>
        <v>1</v>
      </c>
      <c r="T36" s="144">
        <f t="shared" si="35"/>
        <v>346</v>
      </c>
      <c r="U36" t="s">
        <v>119</v>
      </c>
      <c r="V36" s="5" t="s">
        <v>122</v>
      </c>
      <c r="W36" t="s">
        <v>119</v>
      </c>
      <c r="X36" s="5" t="s">
        <v>122</v>
      </c>
      <c r="Y36" t="s">
        <v>494</v>
      </c>
      <c r="Z36" t="s">
        <v>197</v>
      </c>
      <c r="AA36" t="s">
        <v>48</v>
      </c>
      <c r="AB36">
        <v>519</v>
      </c>
      <c r="AC36" s="1">
        <v>3808.69</v>
      </c>
      <c r="AD36" s="1">
        <v>1891.723</v>
      </c>
      <c r="AE36" s="29">
        <v>2.0129999999999999</v>
      </c>
      <c r="AF36">
        <v>2.6</v>
      </c>
      <c r="AG36">
        <v>11.726000000000001</v>
      </c>
      <c r="AH36">
        <v>276.75298199999997</v>
      </c>
      <c r="AI36">
        <v>4.6988240000000001</v>
      </c>
      <c r="AJ36">
        <v>102.34159200000001</v>
      </c>
      <c r="AK36">
        <v>769</v>
      </c>
      <c r="AL36">
        <v>1</v>
      </c>
      <c r="AM36">
        <v>346</v>
      </c>
      <c r="AN36">
        <v>99</v>
      </c>
      <c r="AO36">
        <v>13.762055</v>
      </c>
      <c r="AP36">
        <v>160.69999999999999</v>
      </c>
      <c r="AQ36">
        <v>2.6</v>
      </c>
      <c r="AR36">
        <v>19</v>
      </c>
      <c r="AS36">
        <v>2371</v>
      </c>
      <c r="AT36">
        <v>2.5999999999999999E-2</v>
      </c>
      <c r="AU36">
        <v>9.0839999999999996</v>
      </c>
      <c r="AV36">
        <v>30580</v>
      </c>
      <c r="AW36">
        <v>0</v>
      </c>
      <c r="AX36">
        <v>0.56000000000000005</v>
      </c>
      <c r="AY36">
        <v>0.86161290322580641</v>
      </c>
      <c r="AZ36" t="s">
        <v>69</v>
      </c>
      <c r="BA36" t="s">
        <v>202</v>
      </c>
      <c r="BB36">
        <v>4</v>
      </c>
      <c r="BC36" t="s">
        <v>221</v>
      </c>
      <c r="BD36">
        <v>14</v>
      </c>
      <c r="BE36">
        <v>65133.722999999991</v>
      </c>
      <c r="BF36">
        <v>9.4128720386519288E-2</v>
      </c>
      <c r="BG36">
        <v>8.1102520049159035E-2</v>
      </c>
      <c r="BH36">
        <v>176414.45499999999</v>
      </c>
      <c r="BI36">
        <v>3.4753127230985691E-2</v>
      </c>
      <c r="BJ36">
        <v>2.994374284966541E-2</v>
      </c>
      <c r="BK36">
        <v>1</v>
      </c>
      <c r="BL36" t="s">
        <v>68</v>
      </c>
      <c r="BM36">
        <v>-1</v>
      </c>
      <c r="BN36" t="s">
        <v>476</v>
      </c>
    </row>
    <row r="37" spans="1:66">
      <c r="A37" s="145" t="str">
        <f t="shared" si="20"/>
        <v>성원운수</v>
      </c>
      <c r="B37" s="145" t="str">
        <f t="shared" si="21"/>
        <v>537</v>
      </c>
      <c r="C37" s="146" t="str">
        <f t="shared" si="22"/>
        <v>71바6613</v>
      </c>
      <c r="D37" s="134" t="str">
        <f t="shared" si="23"/>
        <v>하이</v>
      </c>
      <c r="E37" s="130" t="str">
        <f t="shared" si="16"/>
        <v>C</v>
      </c>
      <c r="F37" s="153">
        <f t="shared" si="17"/>
        <v>0.77200000000000002</v>
      </c>
      <c r="G37" s="154">
        <f t="shared" si="18"/>
        <v>1.93</v>
      </c>
      <c r="H37" s="155">
        <f t="shared" si="19"/>
        <v>2.5</v>
      </c>
      <c r="I37" s="156">
        <f t="shared" si="24"/>
        <v>5088.1350000000002</v>
      </c>
      <c r="J37" s="157">
        <f t="shared" si="25"/>
        <v>2.6846642003965523E-2</v>
      </c>
      <c r="K37" s="157">
        <f t="shared" si="26"/>
        <v>0.32399245873974875</v>
      </c>
      <c r="L37" s="157">
        <f t="shared" si="27"/>
        <v>0.10396736721804747</v>
      </c>
      <c r="M37" s="158">
        <f t="shared" si="28"/>
        <v>14.696</v>
      </c>
      <c r="N37" s="159">
        <f t="shared" si="29"/>
        <v>0.02</v>
      </c>
      <c r="O37" s="159">
        <f t="shared" si="30"/>
        <v>2.85</v>
      </c>
      <c r="P37" s="160">
        <f t="shared" si="31"/>
        <v>0</v>
      </c>
      <c r="Q37" s="161">
        <f t="shared" si="32"/>
        <v>78</v>
      </c>
      <c r="R37" s="162">
        <f t="shared" si="33"/>
        <v>22.148878837002631</v>
      </c>
      <c r="S37" s="147">
        <f t="shared" si="34"/>
        <v>1</v>
      </c>
      <c r="T37" s="147">
        <f t="shared" si="35"/>
        <v>145</v>
      </c>
      <c r="U37" t="s">
        <v>119</v>
      </c>
      <c r="V37" t="s">
        <v>122</v>
      </c>
      <c r="W37" s="4" t="s">
        <v>119</v>
      </c>
      <c r="X37" s="4" t="s">
        <v>122</v>
      </c>
      <c r="Y37" s="4" t="s">
        <v>258</v>
      </c>
      <c r="Z37" s="4" t="s">
        <v>255</v>
      </c>
      <c r="AA37" s="4" t="s">
        <v>256</v>
      </c>
      <c r="AB37" s="4">
        <v>519</v>
      </c>
      <c r="AC37" s="4">
        <v>5088.1350000000002</v>
      </c>
      <c r="AD37" s="4">
        <v>2636.6979999999999</v>
      </c>
      <c r="AE37" s="4">
        <v>1.93</v>
      </c>
      <c r="AF37" s="4">
        <v>2.5</v>
      </c>
      <c r="AG37" s="4">
        <v>14.696</v>
      </c>
      <c r="AH37" s="4">
        <v>353.878783</v>
      </c>
      <c r="AI37" s="4">
        <v>9.5004570000000008</v>
      </c>
      <c r="AJ37" s="4">
        <v>114.65405699999999</v>
      </c>
      <c r="AK37" s="4">
        <v>529</v>
      </c>
      <c r="AL37" s="4">
        <v>1</v>
      </c>
      <c r="AM37" s="4">
        <v>145</v>
      </c>
      <c r="AN37" s="4">
        <v>78</v>
      </c>
      <c r="AO37" s="4">
        <v>14.378185999999999</v>
      </c>
      <c r="AP37" s="4">
        <v>211.8</v>
      </c>
      <c r="AQ37" s="4">
        <v>0</v>
      </c>
      <c r="AR37" s="4">
        <v>24</v>
      </c>
      <c r="AS37" s="4">
        <v>3620</v>
      </c>
      <c r="AT37" s="4">
        <v>0.02</v>
      </c>
      <c r="AU37" s="4">
        <v>2.85</v>
      </c>
      <c r="AV37" s="4">
        <v>39956</v>
      </c>
      <c r="AW37" s="4">
        <v>0</v>
      </c>
      <c r="AX37" s="4">
        <v>0.63</v>
      </c>
      <c r="AY37">
        <v>0.85517241379310349</v>
      </c>
      <c r="AZ37" t="s">
        <v>69</v>
      </c>
      <c r="BA37" t="s">
        <v>202</v>
      </c>
      <c r="BB37">
        <v>5</v>
      </c>
      <c r="BC37" t="s">
        <v>223</v>
      </c>
      <c r="BD37">
        <v>10</v>
      </c>
      <c r="BE37">
        <v>65133.722999999991</v>
      </c>
      <c r="BF37">
        <v>8.4537037749247063E-2</v>
      </c>
      <c r="BG37">
        <v>7.2293742626942326E-2</v>
      </c>
      <c r="BH37">
        <v>176414.45499999999</v>
      </c>
      <c r="BI37">
        <v>3.1211796108204404E-2</v>
      </c>
      <c r="BJ37">
        <v>2.6691467016671355E-2</v>
      </c>
      <c r="BK37">
        <v>1</v>
      </c>
      <c r="BL37" t="s">
        <v>68</v>
      </c>
      <c r="BM37">
        <v>-1</v>
      </c>
      <c r="BN37" t="s">
        <v>476</v>
      </c>
    </row>
    <row r="38" spans="1:66">
      <c r="A38" s="142" t="str">
        <f t="shared" si="20"/>
        <v>성원운수</v>
      </c>
      <c r="B38" s="142" t="str">
        <f t="shared" si="21"/>
        <v>537</v>
      </c>
      <c r="C38" s="143" t="str">
        <f t="shared" si="22"/>
        <v>71바6614</v>
      </c>
      <c r="D38" s="117" t="str">
        <f t="shared" si="23"/>
        <v>하이</v>
      </c>
      <c r="E38" s="113" t="str">
        <f t="shared" si="16"/>
        <v>C</v>
      </c>
      <c r="F38" s="163">
        <f t="shared" si="17"/>
        <v>0.79480000000000006</v>
      </c>
      <c r="G38" s="164">
        <f t="shared" si="18"/>
        <v>1.9870000000000001</v>
      </c>
      <c r="H38" s="165">
        <f t="shared" si="19"/>
        <v>2.5</v>
      </c>
      <c r="I38" s="166">
        <f t="shared" si="24"/>
        <v>6152.9049999999997</v>
      </c>
      <c r="J38" s="167">
        <f t="shared" si="25"/>
        <v>1.2244927656391975E-2</v>
      </c>
      <c r="K38" s="167">
        <f t="shared" si="26"/>
        <v>0.30901773824611256</v>
      </c>
      <c r="L38" s="167">
        <f t="shared" si="27"/>
        <v>6.7285290444107304E-2</v>
      </c>
      <c r="M38" s="168">
        <f t="shared" si="28"/>
        <v>11.862</v>
      </c>
      <c r="N38" s="169">
        <f t="shared" si="29"/>
        <v>0</v>
      </c>
      <c r="O38" s="169">
        <f t="shared" si="30"/>
        <v>1.3979999999999999</v>
      </c>
      <c r="P38" s="170">
        <f t="shared" si="31"/>
        <v>8.8333333333333333E-2</v>
      </c>
      <c r="Q38" s="171">
        <f t="shared" si="32"/>
        <v>91</v>
      </c>
      <c r="R38" s="172">
        <f t="shared" si="33"/>
        <v>21.912588611488967</v>
      </c>
      <c r="S38" s="144">
        <f t="shared" si="34"/>
        <v>0</v>
      </c>
      <c r="T38" s="144">
        <f t="shared" si="35"/>
        <v>86</v>
      </c>
      <c r="U38" t="s">
        <v>119</v>
      </c>
      <c r="V38" t="s">
        <v>122</v>
      </c>
      <c r="W38" t="s">
        <v>119</v>
      </c>
      <c r="X38" s="4" t="s">
        <v>122</v>
      </c>
      <c r="Y38" s="4" t="s">
        <v>259</v>
      </c>
      <c r="Z38" s="4" t="s">
        <v>255</v>
      </c>
      <c r="AA38" s="4" t="s">
        <v>256</v>
      </c>
      <c r="AB38" s="4">
        <v>519</v>
      </c>
      <c r="AC38" s="4">
        <v>6152.9049999999997</v>
      </c>
      <c r="AD38" s="4">
        <v>3097.0279999999998</v>
      </c>
      <c r="AE38" s="4">
        <v>1.9870000000000001</v>
      </c>
      <c r="AF38" s="4">
        <v>2.5</v>
      </c>
      <c r="AG38" s="4">
        <v>11.862</v>
      </c>
      <c r="AH38" s="4">
        <v>413.69929999999999</v>
      </c>
      <c r="AI38" s="4">
        <v>5.0657180000000004</v>
      </c>
      <c r="AJ38" s="4">
        <v>127.840422</v>
      </c>
      <c r="AK38" s="4">
        <v>414</v>
      </c>
      <c r="AL38" s="4">
        <v>0</v>
      </c>
      <c r="AM38" s="4">
        <v>86</v>
      </c>
      <c r="AN38" s="4">
        <v>91</v>
      </c>
      <c r="AO38" s="4">
        <v>14.872890999999999</v>
      </c>
      <c r="AP38" s="4">
        <v>130.9</v>
      </c>
      <c r="AQ38" s="4">
        <v>5.3</v>
      </c>
      <c r="AR38" s="4">
        <v>20</v>
      </c>
      <c r="AS38" s="4">
        <v>2804</v>
      </c>
      <c r="AT38" s="4">
        <v>0</v>
      </c>
      <c r="AU38" s="4">
        <v>1.3979999999999999</v>
      </c>
      <c r="AV38" s="4">
        <v>50917</v>
      </c>
      <c r="AW38" s="4">
        <v>0</v>
      </c>
      <c r="AX38" s="4">
        <v>0.56999999999999995</v>
      </c>
      <c r="AY38">
        <v>0.88344827586206898</v>
      </c>
      <c r="AZ38" t="s">
        <v>69</v>
      </c>
      <c r="BA38" t="s">
        <v>202</v>
      </c>
      <c r="BB38">
        <v>2</v>
      </c>
      <c r="BC38" t="s">
        <v>205</v>
      </c>
      <c r="BD38">
        <v>13</v>
      </c>
      <c r="BE38">
        <v>65133.722999999991</v>
      </c>
      <c r="BF38">
        <v>9.4662975122733292E-2</v>
      </c>
      <c r="BG38">
        <v>8.3629842160152651E-2</v>
      </c>
      <c r="BH38">
        <v>176414.45499999999</v>
      </c>
      <c r="BI38">
        <v>3.4950378641024633E-2</v>
      </c>
      <c r="BJ38">
        <v>3.0876851751139692E-2</v>
      </c>
      <c r="BK38">
        <v>1</v>
      </c>
      <c r="BL38" t="s">
        <v>68</v>
      </c>
      <c r="BM38">
        <v>-1</v>
      </c>
      <c r="BN38" t="s">
        <v>476</v>
      </c>
    </row>
    <row r="39" spans="1:66">
      <c r="A39" s="145" t="str">
        <f t="shared" si="20"/>
        <v>성원운수</v>
      </c>
      <c r="B39" s="145" t="str">
        <f t="shared" si="21"/>
        <v>538</v>
      </c>
      <c r="C39" s="146" t="str">
        <f t="shared" si="22"/>
        <v>71바6301</v>
      </c>
      <c r="D39" s="134" t="str">
        <f t="shared" si="23"/>
        <v>중형</v>
      </c>
      <c r="E39" s="130" t="str">
        <f t="shared" si="16"/>
        <v>C</v>
      </c>
      <c r="F39" s="153">
        <f t="shared" si="17"/>
        <v>0.92875000000000008</v>
      </c>
      <c r="G39" s="154">
        <f t="shared" si="18"/>
        <v>2.2290000000000001</v>
      </c>
      <c r="H39" s="155">
        <f t="shared" si="19"/>
        <v>2.4</v>
      </c>
      <c r="I39" s="156">
        <f t="shared" si="24"/>
        <v>3462.7919999999999</v>
      </c>
      <c r="J39" s="157">
        <f t="shared" si="25"/>
        <v>2.7181675148298536E-2</v>
      </c>
      <c r="K39" s="157">
        <f t="shared" si="26"/>
        <v>0.38287766221764469</v>
      </c>
      <c r="L39" s="157">
        <f t="shared" si="27"/>
        <v>0.10511748900886915</v>
      </c>
      <c r="M39" s="158">
        <f t="shared" si="28"/>
        <v>10.523999999999999</v>
      </c>
      <c r="N39" s="159">
        <f t="shared" si="29"/>
        <v>0</v>
      </c>
      <c r="O39" s="159">
        <f t="shared" si="30"/>
        <v>5.14</v>
      </c>
      <c r="P39" s="160">
        <f t="shared" si="31"/>
        <v>0</v>
      </c>
      <c r="Q39" s="161">
        <f t="shared" si="32"/>
        <v>75</v>
      </c>
      <c r="R39" s="162">
        <f t="shared" si="33"/>
        <v>20.662128963547495</v>
      </c>
      <c r="S39" s="147">
        <f t="shared" si="34"/>
        <v>0</v>
      </c>
      <c r="T39" s="147">
        <f t="shared" si="35"/>
        <v>178</v>
      </c>
      <c r="U39" t="s">
        <v>119</v>
      </c>
      <c r="V39" s="5" t="s">
        <v>123</v>
      </c>
      <c r="W39" t="s">
        <v>119</v>
      </c>
      <c r="X39" s="5" t="s">
        <v>123</v>
      </c>
      <c r="Y39" t="s">
        <v>261</v>
      </c>
      <c r="Z39" t="s">
        <v>197</v>
      </c>
      <c r="AA39" t="s">
        <v>48</v>
      </c>
      <c r="AB39">
        <v>519</v>
      </c>
      <c r="AC39" s="1">
        <v>3462.7919999999999</v>
      </c>
      <c r="AD39" s="1">
        <v>1553.7860000000001</v>
      </c>
      <c r="AE39" s="29">
        <v>2.2290000000000001</v>
      </c>
      <c r="AF39">
        <v>2.4</v>
      </c>
      <c r="AG39">
        <v>10.523999999999999</v>
      </c>
      <c r="AH39">
        <v>284.08153499999997</v>
      </c>
      <c r="AI39">
        <v>7.7218119999999999</v>
      </c>
      <c r="AJ39">
        <v>108.768474</v>
      </c>
      <c r="AK39">
        <v>364</v>
      </c>
      <c r="AL39">
        <v>0</v>
      </c>
      <c r="AM39">
        <v>178</v>
      </c>
      <c r="AN39">
        <v>75</v>
      </c>
      <c r="AO39">
        <v>12.18943</v>
      </c>
      <c r="AP39">
        <v>228.4</v>
      </c>
      <c r="AQ39">
        <v>0</v>
      </c>
      <c r="AR39">
        <v>78</v>
      </c>
      <c r="AS39">
        <v>11791</v>
      </c>
      <c r="AT39">
        <v>0</v>
      </c>
      <c r="AU39">
        <v>5.14</v>
      </c>
      <c r="AV39">
        <v>25158</v>
      </c>
      <c r="AW39">
        <v>0</v>
      </c>
      <c r="AX39">
        <v>0.63</v>
      </c>
      <c r="AY39">
        <v>0.86333333333333329</v>
      </c>
      <c r="AZ39" t="s">
        <v>69</v>
      </c>
      <c r="BA39" t="s">
        <v>227</v>
      </c>
      <c r="BB39">
        <v>2</v>
      </c>
      <c r="BC39" t="s">
        <v>228</v>
      </c>
      <c r="BD39">
        <v>10</v>
      </c>
      <c r="BE39">
        <v>44209.582000000002</v>
      </c>
      <c r="BF39">
        <v>9.4675878184055207E-2</v>
      </c>
      <c r="BG39">
        <v>8.1736841498900994E-2</v>
      </c>
      <c r="BH39">
        <v>176414.45499999999</v>
      </c>
      <c r="BI39">
        <v>2.3725839245996028E-2</v>
      </c>
      <c r="BJ39">
        <v>2.048330788237657E-2</v>
      </c>
      <c r="BK39">
        <v>1</v>
      </c>
      <c r="BL39" t="s">
        <v>68</v>
      </c>
      <c r="BM39">
        <v>-1</v>
      </c>
      <c r="BN39" t="s">
        <v>476</v>
      </c>
    </row>
    <row r="40" spans="1:66">
      <c r="A40" s="142" t="str">
        <f t="shared" si="20"/>
        <v>성원운수</v>
      </c>
      <c r="B40" s="142" t="str">
        <f t="shared" si="21"/>
        <v>538</v>
      </c>
      <c r="C40" s="143" t="str">
        <f t="shared" si="22"/>
        <v>71바6302</v>
      </c>
      <c r="D40" s="117" t="str">
        <f t="shared" si="23"/>
        <v>중형</v>
      </c>
      <c r="E40" s="113" t="str">
        <f t="shared" si="16"/>
        <v>C</v>
      </c>
      <c r="F40" s="163">
        <f t="shared" si="17"/>
        <v>0.83840000000000003</v>
      </c>
      <c r="G40" s="164">
        <f t="shared" si="18"/>
        <v>2.0960000000000001</v>
      </c>
      <c r="H40" s="165">
        <f t="shared" si="19"/>
        <v>2.5</v>
      </c>
      <c r="I40" s="166">
        <f t="shared" si="24"/>
        <v>1859.8440000000001</v>
      </c>
      <c r="J40" s="167">
        <f t="shared" si="25"/>
        <v>2.8597488181320897E-2</v>
      </c>
      <c r="K40" s="167">
        <f t="shared" si="26"/>
        <v>0.42674044356915503</v>
      </c>
      <c r="L40" s="167">
        <f t="shared" si="27"/>
        <v>0.18066031344564382</v>
      </c>
      <c r="M40" s="168">
        <f t="shared" si="28"/>
        <v>11.928000000000001</v>
      </c>
      <c r="N40" s="169">
        <f t="shared" si="29"/>
        <v>0.161</v>
      </c>
      <c r="O40" s="169">
        <f t="shared" si="30"/>
        <v>3.4409999999999998</v>
      </c>
      <c r="P40" s="170">
        <f t="shared" si="31"/>
        <v>0</v>
      </c>
      <c r="Q40" s="171">
        <f t="shared" si="32"/>
        <v>69</v>
      </c>
      <c r="R40" s="172">
        <f t="shared" si="33"/>
        <v>20.991720069585938</v>
      </c>
      <c r="S40" s="144">
        <f t="shared" si="34"/>
        <v>3</v>
      </c>
      <c r="T40" s="144">
        <f t="shared" si="35"/>
        <v>64</v>
      </c>
      <c r="U40" t="s">
        <v>119</v>
      </c>
      <c r="V40" t="s">
        <v>123</v>
      </c>
      <c r="W40" s="4" t="s">
        <v>119</v>
      </c>
      <c r="X40" s="4" t="s">
        <v>123</v>
      </c>
      <c r="Y40" s="4" t="s">
        <v>262</v>
      </c>
      <c r="Z40" s="4" t="s">
        <v>197</v>
      </c>
      <c r="AA40" s="4" t="s">
        <v>48</v>
      </c>
      <c r="AB40" s="4">
        <v>519</v>
      </c>
      <c r="AC40" s="4">
        <v>1859.8440000000001</v>
      </c>
      <c r="AD40" s="4">
        <v>887.45299999999997</v>
      </c>
      <c r="AE40" s="4">
        <v>2.0960000000000001</v>
      </c>
      <c r="AF40" s="4">
        <v>2.5</v>
      </c>
      <c r="AG40" s="4">
        <v>11.928000000000001</v>
      </c>
      <c r="AH40" s="4">
        <v>162.66771299999999</v>
      </c>
      <c r="AI40" s="4">
        <v>4.6518879999999996</v>
      </c>
      <c r="AJ40" s="4">
        <v>69.416892000000004</v>
      </c>
      <c r="AK40" s="4">
        <v>336</v>
      </c>
      <c r="AL40" s="4">
        <v>3</v>
      </c>
      <c r="AM40" s="4">
        <v>64</v>
      </c>
      <c r="AN40" s="4">
        <v>69</v>
      </c>
      <c r="AO40" s="4">
        <v>11.433393000000001</v>
      </c>
      <c r="AP40" s="4">
        <v>0.8</v>
      </c>
      <c r="AQ40" s="4">
        <v>0</v>
      </c>
      <c r="AR40" s="4">
        <v>104</v>
      </c>
      <c r="AS40" s="4">
        <v>15601</v>
      </c>
      <c r="AT40" s="4">
        <v>0.161</v>
      </c>
      <c r="AU40" s="4">
        <v>3.4409999999999998</v>
      </c>
      <c r="AV40" s="4">
        <v>12972</v>
      </c>
      <c r="AW40" s="4">
        <v>0</v>
      </c>
      <c r="AX40" s="4">
        <v>0.63</v>
      </c>
      <c r="AY40">
        <v>0.86037037037037034</v>
      </c>
      <c r="AZ40" t="s">
        <v>69</v>
      </c>
      <c r="BA40" t="s">
        <v>227</v>
      </c>
      <c r="BB40">
        <v>3</v>
      </c>
      <c r="BC40" t="s">
        <v>230</v>
      </c>
      <c r="BD40">
        <v>9</v>
      </c>
      <c r="BE40">
        <v>44209.582000000002</v>
      </c>
      <c r="BF40">
        <v>9.9363775934366447E-2</v>
      </c>
      <c r="BG40">
        <v>8.5489648702049351E-2</v>
      </c>
      <c r="BH40">
        <v>176414.45499999999</v>
      </c>
      <c r="BI40">
        <v>2.4900629599768343E-2</v>
      </c>
      <c r="BJ40">
        <v>2.1423763911208097E-2</v>
      </c>
      <c r="BK40">
        <v>1</v>
      </c>
      <c r="BL40" t="s">
        <v>68</v>
      </c>
      <c r="BM40">
        <v>-1</v>
      </c>
      <c r="BN40" t="s">
        <v>476</v>
      </c>
    </row>
    <row r="41" spans="1:66">
      <c r="A41" s="145" t="str">
        <f t="shared" si="20"/>
        <v>성원운수</v>
      </c>
      <c r="B41" s="145" t="str">
        <f t="shared" si="21"/>
        <v>538</v>
      </c>
      <c r="C41" s="146" t="str">
        <f t="shared" si="22"/>
        <v>71바6303</v>
      </c>
      <c r="D41" s="134" t="str">
        <f t="shared" si="23"/>
        <v>중형</v>
      </c>
      <c r="E41" s="130" t="str">
        <f t="shared" si="16"/>
        <v>A</v>
      </c>
      <c r="F41" s="153">
        <f t="shared" si="17"/>
        <v>0.87680000000000002</v>
      </c>
      <c r="G41" s="154">
        <f t="shared" si="18"/>
        <v>2.1920000000000002</v>
      </c>
      <c r="H41" s="155">
        <f t="shared" si="19"/>
        <v>2.5</v>
      </c>
      <c r="I41" s="156">
        <f t="shared" si="24"/>
        <v>3214.8760000000002</v>
      </c>
      <c r="J41" s="157">
        <f t="shared" si="25"/>
        <v>2.39629749892778E-2</v>
      </c>
      <c r="K41" s="157">
        <f t="shared" si="26"/>
        <v>0.38174385929000643</v>
      </c>
      <c r="L41" s="157">
        <f t="shared" si="27"/>
        <v>0.12193316320753894</v>
      </c>
      <c r="M41" s="158">
        <f t="shared" si="28"/>
        <v>10.446999999999999</v>
      </c>
      <c r="N41" s="159">
        <f t="shared" si="29"/>
        <v>0</v>
      </c>
      <c r="O41" s="159">
        <f t="shared" si="30"/>
        <v>4.0439999999999996</v>
      </c>
      <c r="P41" s="160">
        <f t="shared" si="31"/>
        <v>0</v>
      </c>
      <c r="Q41" s="161">
        <f t="shared" si="32"/>
        <v>72</v>
      </c>
      <c r="R41" s="162">
        <f t="shared" si="33"/>
        <v>20.23835099638756</v>
      </c>
      <c r="S41" s="147">
        <f t="shared" si="34"/>
        <v>0</v>
      </c>
      <c r="T41" s="147">
        <f t="shared" si="35"/>
        <v>130</v>
      </c>
      <c r="U41" t="s">
        <v>119</v>
      </c>
      <c r="V41" t="s">
        <v>123</v>
      </c>
      <c r="W41" t="s">
        <v>119</v>
      </c>
      <c r="X41" s="4" t="s">
        <v>123</v>
      </c>
      <c r="Y41" s="4" t="s">
        <v>263</v>
      </c>
      <c r="Z41" s="4" t="s">
        <v>197</v>
      </c>
      <c r="AA41" s="4" t="s">
        <v>48</v>
      </c>
      <c r="AB41" s="4">
        <v>519</v>
      </c>
      <c r="AC41" s="4">
        <v>3214.8760000000002</v>
      </c>
      <c r="AD41" s="4">
        <v>1466.354</v>
      </c>
      <c r="AE41" s="4">
        <v>2.1920000000000002</v>
      </c>
      <c r="AF41" s="4">
        <v>2.5</v>
      </c>
      <c r="AG41" s="4">
        <v>10.446999999999999</v>
      </c>
      <c r="AH41" s="4">
        <v>267.29348099999999</v>
      </c>
      <c r="AI41" s="4">
        <v>6.4051470000000004</v>
      </c>
      <c r="AJ41" s="4">
        <v>102.037645</v>
      </c>
      <c r="AK41" s="4">
        <v>392</v>
      </c>
      <c r="AL41" s="4">
        <v>0</v>
      </c>
      <c r="AM41" s="4">
        <v>130</v>
      </c>
      <c r="AN41" s="4">
        <v>72</v>
      </c>
      <c r="AO41" s="4">
        <v>12.027513000000001</v>
      </c>
      <c r="AP41" s="4">
        <v>93.2</v>
      </c>
      <c r="AQ41" s="4">
        <v>0</v>
      </c>
      <c r="AR41" s="4">
        <v>78</v>
      </c>
      <c r="AS41" s="4">
        <v>9738</v>
      </c>
      <c r="AT41" s="4">
        <v>0</v>
      </c>
      <c r="AU41" s="4">
        <v>4.0439999999999996</v>
      </c>
      <c r="AV41" s="4">
        <v>25945</v>
      </c>
      <c r="AW41" s="4">
        <v>0</v>
      </c>
      <c r="AX41" s="4">
        <v>0.63</v>
      </c>
      <c r="AY41">
        <v>0.96285714285714297</v>
      </c>
      <c r="AZ41" t="s">
        <v>66</v>
      </c>
      <c r="BA41" t="s">
        <v>227</v>
      </c>
      <c r="BB41">
        <v>1</v>
      </c>
      <c r="BC41" t="s">
        <v>232</v>
      </c>
      <c r="BD41">
        <v>9</v>
      </c>
      <c r="BE41">
        <v>44209.582000000002</v>
      </c>
      <c r="BF41">
        <v>7.8290765110604302E-2</v>
      </c>
      <c r="BG41">
        <v>7.5382822406496144E-2</v>
      </c>
      <c r="BH41">
        <v>176414.45499999999</v>
      </c>
      <c r="BI41">
        <v>1.9619718803654727E-2</v>
      </c>
      <c r="BJ41">
        <v>1.8890986390947554E-2</v>
      </c>
      <c r="BK41">
        <v>1</v>
      </c>
      <c r="BL41" t="s">
        <v>66</v>
      </c>
      <c r="BM41">
        <v>0</v>
      </c>
      <c r="BN41" t="s">
        <v>465</v>
      </c>
    </row>
    <row r="42" spans="1:66">
      <c r="A42" s="142" t="str">
        <f t="shared" si="20"/>
        <v>성원운수</v>
      </c>
      <c r="B42" s="142" t="str">
        <f t="shared" si="21"/>
        <v>538</v>
      </c>
      <c r="C42" s="143" t="str">
        <f t="shared" si="22"/>
        <v>71바6305</v>
      </c>
      <c r="D42" s="117" t="str">
        <f t="shared" si="23"/>
        <v>중형</v>
      </c>
      <c r="E42" s="113" t="str">
        <f t="shared" si="16"/>
        <v>C</v>
      </c>
      <c r="F42" s="163">
        <f t="shared" si="17"/>
        <v>0.88119999999999998</v>
      </c>
      <c r="G42" s="164">
        <f t="shared" si="18"/>
        <v>2.2029999999999998</v>
      </c>
      <c r="H42" s="165">
        <f t="shared" si="19"/>
        <v>2.5</v>
      </c>
      <c r="I42" s="166">
        <f t="shared" si="24"/>
        <v>5683.62</v>
      </c>
      <c r="J42" s="167">
        <f t="shared" si="25"/>
        <v>2.8758438955017163E-2</v>
      </c>
      <c r="K42" s="167">
        <f t="shared" si="26"/>
        <v>0.40787003956962126</v>
      </c>
      <c r="L42" s="167">
        <f t="shared" si="27"/>
        <v>0.23154257321918073</v>
      </c>
      <c r="M42" s="168">
        <f t="shared" si="28"/>
        <v>10.984999999999999</v>
      </c>
      <c r="N42" s="169">
        <f t="shared" si="29"/>
        <v>1.7999999999999999E-2</v>
      </c>
      <c r="O42" s="169">
        <f t="shared" si="30"/>
        <v>5.5250000000000004</v>
      </c>
      <c r="P42" s="170">
        <f t="shared" si="31"/>
        <v>0.245</v>
      </c>
      <c r="Q42" s="171">
        <f t="shared" si="32"/>
        <v>91</v>
      </c>
      <c r="R42" s="172">
        <f t="shared" si="33"/>
        <v>20.963189206726401</v>
      </c>
      <c r="S42" s="144">
        <f t="shared" si="34"/>
        <v>1</v>
      </c>
      <c r="T42" s="144">
        <f t="shared" si="35"/>
        <v>314</v>
      </c>
      <c r="U42" t="s">
        <v>119</v>
      </c>
      <c r="V42" t="s">
        <v>123</v>
      </c>
      <c r="W42" t="s">
        <v>119</v>
      </c>
      <c r="X42" s="4" t="s">
        <v>123</v>
      </c>
      <c r="Y42" s="4" t="s">
        <v>264</v>
      </c>
      <c r="Z42" s="4" t="s">
        <v>197</v>
      </c>
      <c r="AA42" s="4" t="s">
        <v>48</v>
      </c>
      <c r="AB42" s="4">
        <v>519</v>
      </c>
      <c r="AC42" s="4">
        <v>5683.62</v>
      </c>
      <c r="AD42" s="4">
        <v>2579.7579999999998</v>
      </c>
      <c r="AE42" s="4">
        <v>2.2029999999999998</v>
      </c>
      <c r="AF42" s="4">
        <v>2.5</v>
      </c>
      <c r="AG42" s="4">
        <v>10.984999999999999</v>
      </c>
      <c r="AH42" s="4">
        <v>481.25226900000001</v>
      </c>
      <c r="AI42" s="4">
        <v>13.840064</v>
      </c>
      <c r="AJ42" s="4">
        <v>196.28838200000001</v>
      </c>
      <c r="AK42" s="4">
        <v>1316</v>
      </c>
      <c r="AL42" s="4">
        <v>1</v>
      </c>
      <c r="AM42" s="4">
        <v>314</v>
      </c>
      <c r="AN42" s="4">
        <v>91</v>
      </c>
      <c r="AO42" s="4">
        <v>11.810063</v>
      </c>
      <c r="AP42" s="4">
        <v>304.7</v>
      </c>
      <c r="AQ42" s="4">
        <v>14.7</v>
      </c>
      <c r="AR42" s="4">
        <v>267</v>
      </c>
      <c r="AS42" s="4">
        <v>43898</v>
      </c>
      <c r="AT42" s="4">
        <v>1.7999999999999999E-2</v>
      </c>
      <c r="AU42" s="4">
        <v>5.5250000000000004</v>
      </c>
      <c r="AV42" s="4">
        <v>45204</v>
      </c>
      <c r="AW42" s="4">
        <v>0</v>
      </c>
      <c r="AX42" s="4">
        <v>0.63</v>
      </c>
      <c r="AY42">
        <v>0.88407407407407401</v>
      </c>
      <c r="AZ42" t="s">
        <v>69</v>
      </c>
      <c r="BA42" t="s">
        <v>227</v>
      </c>
      <c r="BB42">
        <v>1</v>
      </c>
      <c r="BC42" t="s">
        <v>234</v>
      </c>
      <c r="BD42">
        <v>9</v>
      </c>
      <c r="BE42">
        <v>44209.582000000002</v>
      </c>
      <c r="BF42">
        <v>9.5529335699215609E-2</v>
      </c>
      <c r="BG42">
        <v>8.4455009005195425E-2</v>
      </c>
      <c r="BH42">
        <v>176414.45499999999</v>
      </c>
      <c r="BI42">
        <v>2.3939716277784608E-2</v>
      </c>
      <c r="BJ42">
        <v>2.1164482501878464E-2</v>
      </c>
      <c r="BK42">
        <v>1</v>
      </c>
      <c r="BL42" t="s">
        <v>68</v>
      </c>
      <c r="BM42">
        <v>-1</v>
      </c>
      <c r="BN42" t="s">
        <v>476</v>
      </c>
    </row>
    <row r="43" spans="1:66">
      <c r="A43" s="145" t="str">
        <f t="shared" si="20"/>
        <v>성원운수</v>
      </c>
      <c r="B43" s="145" t="str">
        <f t="shared" si="21"/>
        <v>538</v>
      </c>
      <c r="C43" s="146" t="str">
        <f t="shared" si="22"/>
        <v>71바6306</v>
      </c>
      <c r="D43" s="134" t="str">
        <f t="shared" si="23"/>
        <v>중형</v>
      </c>
      <c r="E43" s="130" t="str">
        <f t="shared" si="16"/>
        <v>D</v>
      </c>
      <c r="F43" s="153">
        <f t="shared" si="17"/>
        <v>0.78959999999999997</v>
      </c>
      <c r="G43" s="154">
        <f t="shared" si="18"/>
        <v>1.974</v>
      </c>
      <c r="H43" s="155">
        <f t="shared" si="19"/>
        <v>2.5</v>
      </c>
      <c r="I43" s="156">
        <f t="shared" si="24"/>
        <v>3212.33</v>
      </c>
      <c r="J43" s="157">
        <f t="shared" si="25"/>
        <v>2.8102000591815935E-2</v>
      </c>
      <c r="K43" s="157">
        <f t="shared" si="26"/>
        <v>0.38877571657812027</v>
      </c>
      <c r="L43" s="157">
        <f t="shared" si="27"/>
        <v>0.19643062823557977</v>
      </c>
      <c r="M43" s="158">
        <f t="shared" si="28"/>
        <v>12.967000000000001</v>
      </c>
      <c r="N43" s="159">
        <f t="shared" si="29"/>
        <v>0</v>
      </c>
      <c r="O43" s="159">
        <f t="shared" si="30"/>
        <v>4.5449999999999999</v>
      </c>
      <c r="P43" s="160">
        <f t="shared" si="31"/>
        <v>0</v>
      </c>
      <c r="Q43" s="161">
        <f t="shared" si="32"/>
        <v>73</v>
      </c>
      <c r="R43" s="162">
        <f t="shared" si="33"/>
        <v>20.855543498483812</v>
      </c>
      <c r="S43" s="147">
        <f t="shared" si="34"/>
        <v>0</v>
      </c>
      <c r="T43" s="147">
        <f t="shared" si="35"/>
        <v>146</v>
      </c>
      <c r="U43" t="s">
        <v>119</v>
      </c>
      <c r="V43" t="s">
        <v>123</v>
      </c>
      <c r="W43" s="4" t="s">
        <v>119</v>
      </c>
      <c r="X43" s="4" t="s">
        <v>123</v>
      </c>
      <c r="Y43" s="4" t="s">
        <v>495</v>
      </c>
      <c r="Z43" s="4" t="s">
        <v>197</v>
      </c>
      <c r="AA43" s="4" t="s">
        <v>48</v>
      </c>
      <c r="AB43" s="4">
        <v>519</v>
      </c>
      <c r="AC43" s="4">
        <v>3212.33</v>
      </c>
      <c r="AD43" s="4">
        <v>1627.0940000000001</v>
      </c>
      <c r="AE43" s="4">
        <v>1.974</v>
      </c>
      <c r="AF43" s="4">
        <v>2.5</v>
      </c>
      <c r="AG43" s="4">
        <v>12.967000000000001</v>
      </c>
      <c r="AH43" s="4">
        <v>264.14293800000002</v>
      </c>
      <c r="AI43" s="4">
        <v>7.4229450000000003</v>
      </c>
      <c r="AJ43" s="4">
        <v>102.69235999999999</v>
      </c>
      <c r="AK43" s="4">
        <v>631</v>
      </c>
      <c r="AL43" s="4">
        <v>0</v>
      </c>
      <c r="AM43" s="4">
        <v>146</v>
      </c>
      <c r="AN43" s="4">
        <v>73</v>
      </c>
      <c r="AO43" s="4">
        <v>12.161332</v>
      </c>
      <c r="AP43" s="4">
        <v>41.6</v>
      </c>
      <c r="AQ43" s="4">
        <v>0</v>
      </c>
      <c r="AR43" s="4">
        <v>78</v>
      </c>
      <c r="AS43" s="4">
        <v>10654</v>
      </c>
      <c r="AT43" s="4">
        <v>0</v>
      </c>
      <c r="AU43" s="4">
        <v>4.5449999999999999</v>
      </c>
      <c r="AV43" s="4">
        <v>24614</v>
      </c>
      <c r="AW43" s="4">
        <v>0</v>
      </c>
      <c r="AX43" s="4">
        <v>0.63</v>
      </c>
      <c r="AY43">
        <v>0.82481481481481467</v>
      </c>
      <c r="AZ43" t="s">
        <v>67</v>
      </c>
      <c r="BA43" t="s">
        <v>227</v>
      </c>
      <c r="BB43">
        <v>2</v>
      </c>
      <c r="BC43" t="s">
        <v>246</v>
      </c>
      <c r="BD43">
        <v>12</v>
      </c>
      <c r="BE43">
        <v>44209.582000000002</v>
      </c>
      <c r="BF43">
        <v>0.10011745869933807</v>
      </c>
      <c r="BG43">
        <v>8.2578363156824389E-2</v>
      </c>
      <c r="BH43">
        <v>176414.45499999999</v>
      </c>
      <c r="BI43">
        <v>2.5089503011530432E-2</v>
      </c>
      <c r="BJ43">
        <v>2.0694193780251207E-2</v>
      </c>
      <c r="BK43">
        <v>1</v>
      </c>
      <c r="BL43" t="s">
        <v>69</v>
      </c>
      <c r="BM43">
        <v>-1</v>
      </c>
      <c r="BN43" t="s">
        <v>476</v>
      </c>
    </row>
    <row r="44" spans="1:66">
      <c r="A44" s="142" t="str">
        <f t="shared" si="20"/>
        <v>성원운수</v>
      </c>
      <c r="B44" s="142" t="str">
        <f t="shared" si="21"/>
        <v>538</v>
      </c>
      <c r="C44" s="143" t="str">
        <f t="shared" si="22"/>
        <v>71바6307</v>
      </c>
      <c r="D44" s="117" t="str">
        <f t="shared" si="23"/>
        <v>중형</v>
      </c>
      <c r="E44" s="113" t="str">
        <f t="shared" si="16"/>
        <v>F</v>
      </c>
      <c r="F44" s="163">
        <f t="shared" si="17"/>
        <v>0.81880000000000008</v>
      </c>
      <c r="G44" s="164">
        <f t="shared" si="18"/>
        <v>2.0470000000000002</v>
      </c>
      <c r="H44" s="165">
        <f t="shared" si="19"/>
        <v>2.5</v>
      </c>
      <c r="I44" s="166">
        <f t="shared" si="24"/>
        <v>2914.3789999999999</v>
      </c>
      <c r="J44" s="167">
        <f t="shared" si="25"/>
        <v>3.4592268238292923E-2</v>
      </c>
      <c r="K44" s="167">
        <f t="shared" si="26"/>
        <v>0.42816846528457542</v>
      </c>
      <c r="L44" s="167">
        <f t="shared" si="27"/>
        <v>0.2223458239302438</v>
      </c>
      <c r="M44" s="168">
        <f t="shared" si="28"/>
        <v>14.772</v>
      </c>
      <c r="N44" s="169">
        <f t="shared" si="29"/>
        <v>6.9000000000000006E-2</v>
      </c>
      <c r="O44" s="169">
        <f t="shared" si="30"/>
        <v>10.5</v>
      </c>
      <c r="P44" s="170">
        <f t="shared" si="31"/>
        <v>0</v>
      </c>
      <c r="Q44" s="171">
        <f t="shared" si="32"/>
        <v>74</v>
      </c>
      <c r="R44" s="172">
        <f t="shared" si="33"/>
        <v>22.505224351652934</v>
      </c>
      <c r="S44" s="144">
        <f t="shared" si="34"/>
        <v>2</v>
      </c>
      <c r="T44" s="144">
        <f t="shared" si="35"/>
        <v>306</v>
      </c>
      <c r="U44" t="s">
        <v>119</v>
      </c>
      <c r="V44" t="s">
        <v>123</v>
      </c>
      <c r="W44" t="s">
        <v>119</v>
      </c>
      <c r="X44" s="4" t="s">
        <v>123</v>
      </c>
      <c r="Y44" s="4" t="s">
        <v>265</v>
      </c>
      <c r="Z44" s="4" t="s">
        <v>197</v>
      </c>
      <c r="AA44" s="4" t="s">
        <v>48</v>
      </c>
      <c r="AB44" s="4">
        <v>519</v>
      </c>
      <c r="AC44" s="4">
        <v>2914.3789999999999</v>
      </c>
      <c r="AD44" s="4">
        <v>1423.8109999999999</v>
      </c>
      <c r="AE44" s="4">
        <v>2.0470000000000002</v>
      </c>
      <c r="AF44" s="4">
        <v>2.5</v>
      </c>
      <c r="AG44" s="4">
        <v>14.772</v>
      </c>
      <c r="AH44" s="4">
        <v>241.043228</v>
      </c>
      <c r="AI44" s="4">
        <v>8.3382319999999996</v>
      </c>
      <c r="AJ44" s="4">
        <v>103.207109</v>
      </c>
      <c r="AK44" s="4">
        <v>648</v>
      </c>
      <c r="AL44" s="4">
        <v>2</v>
      </c>
      <c r="AM44" s="4">
        <v>306</v>
      </c>
      <c r="AN44" s="4">
        <v>74</v>
      </c>
      <c r="AO44" s="4">
        <v>12.09069</v>
      </c>
      <c r="AP44" s="4">
        <v>251.4</v>
      </c>
      <c r="AQ44" s="4">
        <v>0</v>
      </c>
      <c r="AR44" s="4">
        <v>121</v>
      </c>
      <c r="AS44" s="4">
        <v>14677</v>
      </c>
      <c r="AT44" s="4">
        <v>6.9000000000000006E-2</v>
      </c>
      <c r="AU44" s="4">
        <v>10.5</v>
      </c>
      <c r="AV44" s="4">
        <v>20265</v>
      </c>
      <c r="AW44" s="4">
        <v>0</v>
      </c>
      <c r="AX44" s="4">
        <v>0.66</v>
      </c>
      <c r="AY44">
        <v>0.7407407407407407</v>
      </c>
      <c r="AZ44" t="s">
        <v>70</v>
      </c>
      <c r="BA44" t="s">
        <v>227</v>
      </c>
      <c r="BB44">
        <v>1</v>
      </c>
      <c r="BC44" t="s">
        <v>237</v>
      </c>
      <c r="BD44">
        <v>2</v>
      </c>
      <c r="BE44">
        <v>44209.582000000002</v>
      </c>
      <c r="BF44">
        <v>0.10635142399672542</v>
      </c>
      <c r="BG44">
        <v>7.8778832590166978E-2</v>
      </c>
      <c r="BH44">
        <v>176414.45499999999</v>
      </c>
      <c r="BI44">
        <v>2.6651738940553373E-2</v>
      </c>
      <c r="BJ44">
        <v>1.9742028844854348E-2</v>
      </c>
      <c r="BK44">
        <v>1</v>
      </c>
      <c r="BL44" t="s">
        <v>67</v>
      </c>
      <c r="BM44">
        <v>-1</v>
      </c>
      <c r="BN44" t="s">
        <v>476</v>
      </c>
    </row>
    <row r="45" spans="1:66">
      <c r="A45" s="145" t="str">
        <f t="shared" si="20"/>
        <v>성원운수</v>
      </c>
      <c r="B45" s="145" t="str">
        <f t="shared" si="21"/>
        <v>538</v>
      </c>
      <c r="C45" s="146" t="str">
        <f t="shared" si="22"/>
        <v>71바6308</v>
      </c>
      <c r="D45" s="134" t="str">
        <f t="shared" si="23"/>
        <v>중형</v>
      </c>
      <c r="E45" s="130" t="str">
        <f t="shared" si="16"/>
        <v>C</v>
      </c>
      <c r="F45" s="153">
        <f t="shared" si="17"/>
        <v>0.79576923076923067</v>
      </c>
      <c r="G45" s="154">
        <f t="shared" si="18"/>
        <v>2.069</v>
      </c>
      <c r="H45" s="155">
        <f t="shared" si="19"/>
        <v>2.6</v>
      </c>
      <c r="I45" s="156">
        <f t="shared" si="24"/>
        <v>840.71500000000003</v>
      </c>
      <c r="J45" s="157">
        <f t="shared" si="25"/>
        <v>3.1073077641319696E-2</v>
      </c>
      <c r="K45" s="157">
        <f t="shared" si="26"/>
        <v>0.44916945181900714</v>
      </c>
      <c r="L45" s="157">
        <f t="shared" si="27"/>
        <v>0.20577722533795637</v>
      </c>
      <c r="M45" s="158">
        <f t="shared" si="28"/>
        <v>23.007999999999999</v>
      </c>
      <c r="N45" s="159" t="str">
        <f t="shared" si="29"/>
        <v>속도계이상</v>
      </c>
      <c r="O45" s="159" t="str">
        <f t="shared" si="30"/>
        <v>속도계이상</v>
      </c>
      <c r="P45" s="160">
        <f t="shared" si="31"/>
        <v>0</v>
      </c>
      <c r="Q45" s="161">
        <f t="shared" si="32"/>
        <v>108</v>
      </c>
      <c r="R45" s="162">
        <f t="shared" si="33"/>
        <v>19.525508645289012</v>
      </c>
      <c r="S45" s="147" t="str">
        <f t="shared" si="34"/>
        <v>속도계이상</v>
      </c>
      <c r="T45" s="147" t="str">
        <f t="shared" si="35"/>
        <v>속도계이상</v>
      </c>
      <c r="U45" t="s">
        <v>119</v>
      </c>
      <c r="V45" t="s">
        <v>123</v>
      </c>
      <c r="W45" t="s">
        <v>119</v>
      </c>
      <c r="X45" s="4" t="s">
        <v>123</v>
      </c>
      <c r="Y45" s="4" t="s">
        <v>382</v>
      </c>
      <c r="Z45" s="4" t="s">
        <v>197</v>
      </c>
      <c r="AA45" s="4" t="s">
        <v>198</v>
      </c>
      <c r="AB45" s="4">
        <v>519</v>
      </c>
      <c r="AC45" s="4">
        <v>840.71500000000003</v>
      </c>
      <c r="AD45" s="4">
        <v>406.31700000000001</v>
      </c>
      <c r="AE45" s="4">
        <v>2.069</v>
      </c>
      <c r="AF45" s="4">
        <v>2.6</v>
      </c>
      <c r="AG45" s="4">
        <v>23.007999999999999</v>
      </c>
      <c r="AH45" s="4">
        <v>82.841070000000002</v>
      </c>
      <c r="AI45" s="4">
        <v>2.5741269999999998</v>
      </c>
      <c r="AJ45" s="4">
        <v>37.209677999999997</v>
      </c>
      <c r="AK45" s="4">
        <v>173</v>
      </c>
      <c r="AL45" s="4">
        <v>383</v>
      </c>
      <c r="AM45" s="4">
        <v>78</v>
      </c>
      <c r="AN45" s="4">
        <v>108</v>
      </c>
      <c r="AO45" s="4">
        <v>10.148528000000001</v>
      </c>
      <c r="AP45" s="4">
        <v>5.6</v>
      </c>
      <c r="AQ45" s="4">
        <v>0</v>
      </c>
      <c r="AR45" s="4">
        <v>37</v>
      </c>
      <c r="AS45" s="4">
        <v>8340</v>
      </c>
      <c r="AT45" s="4">
        <v>45.555999999999997</v>
      </c>
      <c r="AU45" s="4">
        <v>9.2780000000000005</v>
      </c>
      <c r="AV45" s="4">
        <v>7208</v>
      </c>
      <c r="AW45" s="4">
        <v>17</v>
      </c>
      <c r="AX45" s="4">
        <v>1.06</v>
      </c>
      <c r="AY45">
        <v>0.85285714285714287</v>
      </c>
      <c r="AZ45" t="s">
        <v>69</v>
      </c>
      <c r="BA45" t="s">
        <v>227</v>
      </c>
      <c r="BB45">
        <v>4</v>
      </c>
      <c r="BC45" t="s">
        <v>496</v>
      </c>
      <c r="BD45">
        <v>10</v>
      </c>
      <c r="BE45">
        <v>44209.582000000002</v>
      </c>
      <c r="BF45">
        <v>0.10564689347209841</v>
      </c>
      <c r="BG45">
        <v>9.0101707718346788E-2</v>
      </c>
      <c r="BH45">
        <v>176414.45499999999</v>
      </c>
      <c r="BI45">
        <v>2.6475183113537946E-2</v>
      </c>
      <c r="BJ45">
        <v>2.2579549026831649E-2</v>
      </c>
      <c r="BK45">
        <v>1</v>
      </c>
      <c r="BL45" t="s">
        <v>69</v>
      </c>
      <c r="BM45">
        <v>0</v>
      </c>
      <c r="BN45" t="s">
        <v>465</v>
      </c>
    </row>
    <row r="46" spans="1:66">
      <c r="A46" s="142" t="str">
        <f t="shared" ref="A46:A53" si="36">W46</f>
        <v>성원운수</v>
      </c>
      <c r="B46" s="142" t="str">
        <f t="shared" ref="B46:B53" si="37">V46</f>
        <v>538</v>
      </c>
      <c r="C46" s="143" t="str">
        <f t="shared" ref="C46:C53" si="38">Y46</f>
        <v>71바6309</v>
      </c>
      <c r="D46" s="117" t="str">
        <f t="shared" ref="D46:D53" si="39">Z46</f>
        <v>중형</v>
      </c>
      <c r="E46" s="113" t="str">
        <f t="shared" ref="E46:E53" si="40">AZ46</f>
        <v>B</v>
      </c>
      <c r="F46" s="163">
        <f t="shared" ref="F46:F53" si="41">G46/H46</f>
        <v>0.9052</v>
      </c>
      <c r="G46" s="164">
        <f t="shared" ref="G46:G53" si="42">AE46</f>
        <v>2.2629999999999999</v>
      </c>
      <c r="H46" s="165">
        <f t="shared" ref="H46:H53" si="43">AF46</f>
        <v>2.5</v>
      </c>
      <c r="I46" s="166">
        <f t="shared" ref="I46:I53" si="44">AC46</f>
        <v>2656.1849999999999</v>
      </c>
      <c r="J46" s="167">
        <f t="shared" ref="J46:J53" si="45">AI46/AH46</f>
        <v>1.3220888242353249E-2</v>
      </c>
      <c r="K46" s="167">
        <f t="shared" ref="K46:K53" si="46">AJ46/AH46</f>
        <v>0.39260571553072238</v>
      </c>
      <c r="L46" s="167">
        <f t="shared" ref="L46:L53" si="47">AK46/AC46</f>
        <v>0.1005201068449675</v>
      </c>
      <c r="M46" s="168">
        <f t="shared" ref="M46:M53" si="48">AG46</f>
        <v>11.069000000000001</v>
      </c>
      <c r="N46" s="169">
        <f t="shared" ref="N46:N53" si="49">IF(AW46=0,AT46,"속도계이상")</f>
        <v>0.22600000000000001</v>
      </c>
      <c r="O46" s="169">
        <f t="shared" ref="O46:O53" si="50">IF(AW46=0,AU46,"속도계이상")</f>
        <v>4.7809999999999997</v>
      </c>
      <c r="P46" s="170">
        <f t="shared" ref="P46:P53" si="51">AQ46/60</f>
        <v>0</v>
      </c>
      <c r="Q46" s="171">
        <f t="shared" ref="Q46:Q53" si="52">AN46</f>
        <v>74</v>
      </c>
      <c r="R46" s="172">
        <f t="shared" ref="R46:R53" si="53">AC46/(AH46-AI46-AJ46)</f>
        <v>19.750818101693554</v>
      </c>
      <c r="S46" s="144">
        <f t="shared" ref="S46:S53" si="54">IF(AW46=0,AL46,"속도계이상")</f>
        <v>6</v>
      </c>
      <c r="T46" s="144">
        <f t="shared" ref="T46:T53" si="55">IF(AW46=0,AM46,"속도계이상")</f>
        <v>127</v>
      </c>
      <c r="U46" t="s">
        <v>119</v>
      </c>
      <c r="V46" t="s">
        <v>123</v>
      </c>
      <c r="W46" t="s">
        <v>119</v>
      </c>
      <c r="X46" s="4" t="s">
        <v>123</v>
      </c>
      <c r="Y46" s="4" t="s">
        <v>266</v>
      </c>
      <c r="Z46" s="4" t="s">
        <v>197</v>
      </c>
      <c r="AA46" s="4" t="s">
        <v>48</v>
      </c>
      <c r="AB46" s="4">
        <v>519</v>
      </c>
      <c r="AC46" s="4">
        <v>2656.1849999999999</v>
      </c>
      <c r="AD46" s="4">
        <v>1173.8869999999999</v>
      </c>
      <c r="AE46" s="4">
        <v>2.2629999999999999</v>
      </c>
      <c r="AF46" s="4">
        <v>2.5</v>
      </c>
      <c r="AG46" s="4">
        <v>11.069000000000001</v>
      </c>
      <c r="AH46" s="4">
        <v>226.33933099999999</v>
      </c>
      <c r="AI46" s="4">
        <v>2.992407</v>
      </c>
      <c r="AJ46" s="4">
        <v>88.862115000000003</v>
      </c>
      <c r="AK46" s="4">
        <v>267</v>
      </c>
      <c r="AL46" s="4">
        <v>6</v>
      </c>
      <c r="AM46" s="4">
        <v>127</v>
      </c>
      <c r="AN46" s="4">
        <v>74</v>
      </c>
      <c r="AO46" s="4">
        <v>11.73541</v>
      </c>
      <c r="AP46" s="4">
        <v>18.3</v>
      </c>
      <c r="AQ46" s="4">
        <v>0</v>
      </c>
      <c r="AR46" s="4">
        <v>118</v>
      </c>
      <c r="AS46" s="4">
        <v>18528</v>
      </c>
      <c r="AT46" s="4">
        <v>0.22600000000000001</v>
      </c>
      <c r="AU46" s="4">
        <v>4.7809999999999997</v>
      </c>
      <c r="AV46" s="4">
        <v>16711</v>
      </c>
      <c r="AW46" s="4">
        <v>0</v>
      </c>
      <c r="AX46" s="4">
        <v>0.69</v>
      </c>
      <c r="AY46">
        <v>0.93285714285714294</v>
      </c>
      <c r="AZ46" t="s">
        <v>68</v>
      </c>
      <c r="BA46" t="s">
        <v>227</v>
      </c>
      <c r="BB46">
        <v>2</v>
      </c>
      <c r="BC46" t="s">
        <v>241</v>
      </c>
      <c r="BD46">
        <v>11</v>
      </c>
      <c r="BE46">
        <v>44209.582000000002</v>
      </c>
      <c r="BF46">
        <v>8.4266030834672892E-2</v>
      </c>
      <c r="BG46">
        <v>7.8608168764344857E-2</v>
      </c>
      <c r="BH46">
        <v>176414.45499999999</v>
      </c>
      <c r="BI46">
        <v>2.1117124444252601E-2</v>
      </c>
      <c r="BJ46">
        <v>1.9699260374424214E-2</v>
      </c>
      <c r="BK46">
        <v>1</v>
      </c>
      <c r="BL46" t="s">
        <v>66</v>
      </c>
      <c r="BM46">
        <v>-1</v>
      </c>
      <c r="BN46" t="s">
        <v>476</v>
      </c>
    </row>
    <row r="47" spans="1:66">
      <c r="A47" s="145" t="str">
        <f t="shared" si="36"/>
        <v>성원운수</v>
      </c>
      <c r="B47" s="145" t="str">
        <f t="shared" si="37"/>
        <v>538</v>
      </c>
      <c r="C47" s="146" t="str">
        <f t="shared" si="38"/>
        <v>71바6311</v>
      </c>
      <c r="D47" s="134" t="str">
        <f t="shared" si="39"/>
        <v>중형</v>
      </c>
      <c r="E47" s="130" t="str">
        <f t="shared" si="40"/>
        <v>B</v>
      </c>
      <c r="F47" s="153">
        <f t="shared" si="41"/>
        <v>0.82222222222222219</v>
      </c>
      <c r="G47" s="154">
        <f t="shared" si="42"/>
        <v>2.2200000000000002</v>
      </c>
      <c r="H47" s="155">
        <f t="shared" si="43"/>
        <v>2.7</v>
      </c>
      <c r="I47" s="156">
        <f t="shared" si="44"/>
        <v>2461.3249999999998</v>
      </c>
      <c r="J47" s="157">
        <f t="shared" si="45"/>
        <v>2.682688405608746E-2</v>
      </c>
      <c r="K47" s="157">
        <f t="shared" si="46"/>
        <v>0.47470537748395386</v>
      </c>
      <c r="L47" s="157">
        <f t="shared" si="47"/>
        <v>0.24214599859831595</v>
      </c>
      <c r="M47" s="158">
        <f t="shared" si="48"/>
        <v>22.88</v>
      </c>
      <c r="N47" s="159">
        <f t="shared" si="49"/>
        <v>0.24399999999999999</v>
      </c>
      <c r="O47" s="159">
        <f t="shared" si="50"/>
        <v>2.0310000000000001</v>
      </c>
      <c r="P47" s="160">
        <f t="shared" si="51"/>
        <v>0</v>
      </c>
      <c r="Q47" s="161">
        <f t="shared" si="52"/>
        <v>82</v>
      </c>
      <c r="R47" s="162">
        <f t="shared" si="53"/>
        <v>20.852638821985035</v>
      </c>
      <c r="S47" s="147">
        <f t="shared" si="54"/>
        <v>6</v>
      </c>
      <c r="T47" s="147">
        <f t="shared" si="55"/>
        <v>50</v>
      </c>
      <c r="U47" t="s">
        <v>119</v>
      </c>
      <c r="V47" t="s">
        <v>123</v>
      </c>
      <c r="W47" t="s">
        <v>119</v>
      </c>
      <c r="X47" s="4" t="s">
        <v>123</v>
      </c>
      <c r="Y47" s="4" t="s">
        <v>267</v>
      </c>
      <c r="Z47" s="4" t="s">
        <v>197</v>
      </c>
      <c r="AA47" s="4" t="s">
        <v>198</v>
      </c>
      <c r="AB47" s="4">
        <v>519</v>
      </c>
      <c r="AC47" s="4">
        <v>2461.3249999999998</v>
      </c>
      <c r="AD47" s="4">
        <v>1108.8009999999999</v>
      </c>
      <c r="AE47" s="4">
        <v>2.2200000000000002</v>
      </c>
      <c r="AF47" s="4">
        <v>2.7</v>
      </c>
      <c r="AG47" s="4">
        <v>22.88</v>
      </c>
      <c r="AH47" s="4">
        <v>236.794105</v>
      </c>
      <c r="AI47" s="4">
        <v>6.3524479999999999</v>
      </c>
      <c r="AJ47" s="4">
        <v>112.40743500000001</v>
      </c>
      <c r="AK47" s="4">
        <v>596</v>
      </c>
      <c r="AL47" s="4">
        <v>6</v>
      </c>
      <c r="AM47" s="4">
        <v>50</v>
      </c>
      <c r="AN47" s="4">
        <v>82</v>
      </c>
      <c r="AO47" s="4">
        <v>10.394367000000001</v>
      </c>
      <c r="AP47" s="4">
        <v>41.4</v>
      </c>
      <c r="AQ47" s="4">
        <v>0</v>
      </c>
      <c r="AR47" s="4">
        <v>241</v>
      </c>
      <c r="AS47" s="4">
        <v>52737</v>
      </c>
      <c r="AT47" s="4">
        <v>0.24399999999999999</v>
      </c>
      <c r="AU47" s="4">
        <v>2.0310000000000001</v>
      </c>
      <c r="AV47" s="4">
        <v>3761</v>
      </c>
      <c r="AW47" s="4">
        <v>0</v>
      </c>
      <c r="AX47" s="4">
        <v>1.06</v>
      </c>
      <c r="AY47">
        <v>0.93214285714285716</v>
      </c>
      <c r="AZ47" t="s">
        <v>68</v>
      </c>
      <c r="BA47" t="s">
        <v>227</v>
      </c>
      <c r="BB47">
        <v>3</v>
      </c>
      <c r="BC47" t="s">
        <v>497</v>
      </c>
      <c r="BD47">
        <v>8</v>
      </c>
      <c r="BE47">
        <v>44209.582000000002</v>
      </c>
      <c r="BF47">
        <v>5.5822423292760374E-2</v>
      </c>
      <c r="BG47">
        <v>5.2034473140751637E-2</v>
      </c>
      <c r="BH47">
        <v>176414.45499999999</v>
      </c>
      <c r="BI47">
        <v>1.3989137114642903E-2</v>
      </c>
      <c r="BJ47">
        <v>1.303987423900642E-2</v>
      </c>
      <c r="BK47">
        <v>1</v>
      </c>
      <c r="BL47" t="s">
        <v>66</v>
      </c>
      <c r="BM47">
        <v>-1</v>
      </c>
      <c r="BN47" t="s">
        <v>476</v>
      </c>
    </row>
    <row r="48" spans="1:66">
      <c r="A48" s="142" t="str">
        <f t="shared" si="36"/>
        <v>성원운수</v>
      </c>
      <c r="B48" s="142" t="str">
        <f t="shared" si="37"/>
        <v>539</v>
      </c>
      <c r="C48" s="143" t="str">
        <f t="shared" si="38"/>
        <v>71바6601</v>
      </c>
      <c r="D48" s="117" t="str">
        <f t="shared" si="39"/>
        <v>중형</v>
      </c>
      <c r="E48" s="113" t="str">
        <f t="shared" si="40"/>
        <v>B</v>
      </c>
      <c r="F48" s="163">
        <f t="shared" si="41"/>
        <v>0.72775000000000001</v>
      </c>
      <c r="G48" s="164">
        <f t="shared" si="42"/>
        <v>2.911</v>
      </c>
      <c r="H48" s="165">
        <f t="shared" si="43"/>
        <v>4</v>
      </c>
      <c r="I48" s="166">
        <f t="shared" si="44"/>
        <v>4903.1120000000001</v>
      </c>
      <c r="J48" s="167">
        <f t="shared" si="45"/>
        <v>2.727216262210275E-2</v>
      </c>
      <c r="K48" s="167">
        <f t="shared" si="46"/>
        <v>0.35264639008061011</v>
      </c>
      <c r="L48" s="167">
        <f t="shared" si="47"/>
        <v>0.28553294315936489</v>
      </c>
      <c r="M48" s="168">
        <f t="shared" si="48"/>
        <v>11.629</v>
      </c>
      <c r="N48" s="169">
        <f t="shared" si="49"/>
        <v>0.245</v>
      </c>
      <c r="O48" s="169">
        <f t="shared" si="50"/>
        <v>0.26500000000000001</v>
      </c>
      <c r="P48" s="170">
        <f t="shared" si="51"/>
        <v>0</v>
      </c>
      <c r="Q48" s="171">
        <f t="shared" si="52"/>
        <v>56</v>
      </c>
      <c r="R48" s="172">
        <f t="shared" si="53"/>
        <v>18.073489168320265</v>
      </c>
      <c r="S48" s="144">
        <f t="shared" si="54"/>
        <v>12</v>
      </c>
      <c r="T48" s="144">
        <f t="shared" si="55"/>
        <v>13</v>
      </c>
      <c r="U48" t="s">
        <v>119</v>
      </c>
      <c r="V48" t="s">
        <v>124</v>
      </c>
      <c r="W48" t="s">
        <v>119</v>
      </c>
      <c r="X48" s="4" t="s">
        <v>124</v>
      </c>
      <c r="Y48" s="4" t="s">
        <v>268</v>
      </c>
      <c r="Z48" s="4" t="s">
        <v>197</v>
      </c>
      <c r="AA48" s="4" t="s">
        <v>198</v>
      </c>
      <c r="AB48" s="4">
        <v>519</v>
      </c>
      <c r="AC48" s="4">
        <v>4903.1120000000001</v>
      </c>
      <c r="AD48" s="4">
        <v>1684.5060000000001</v>
      </c>
      <c r="AE48" s="4">
        <v>2.911</v>
      </c>
      <c r="AF48" s="4">
        <v>4</v>
      </c>
      <c r="AG48" s="4">
        <v>11.629</v>
      </c>
      <c r="AH48" s="4">
        <v>437.503038</v>
      </c>
      <c r="AI48" s="4">
        <v>11.931654</v>
      </c>
      <c r="AJ48" s="4">
        <v>154.28386699999999</v>
      </c>
      <c r="AK48" s="4">
        <v>1400</v>
      </c>
      <c r="AL48" s="4">
        <v>12</v>
      </c>
      <c r="AM48" s="4">
        <v>13</v>
      </c>
      <c r="AN48" s="4">
        <v>56</v>
      </c>
      <c r="AO48" s="4">
        <v>11.207034999999999</v>
      </c>
      <c r="AP48" s="4">
        <v>0</v>
      </c>
      <c r="AQ48" s="4">
        <v>0</v>
      </c>
      <c r="AR48" s="4">
        <v>65</v>
      </c>
      <c r="AS48" s="4">
        <v>44119</v>
      </c>
      <c r="AT48" s="4">
        <v>0.245</v>
      </c>
      <c r="AU48" s="4">
        <v>0.26500000000000001</v>
      </c>
      <c r="AV48" s="4">
        <v>37866</v>
      </c>
      <c r="AW48" s="4">
        <v>0</v>
      </c>
      <c r="AX48" s="4">
        <v>1</v>
      </c>
      <c r="AY48">
        <v>0.94928571428571429</v>
      </c>
      <c r="AZ48" t="s">
        <v>68</v>
      </c>
      <c r="BA48" t="s">
        <v>227</v>
      </c>
      <c r="BB48">
        <v>1</v>
      </c>
      <c r="BC48" t="s">
        <v>243</v>
      </c>
      <c r="BD48">
        <v>10</v>
      </c>
      <c r="BE48">
        <v>44209.582000000002</v>
      </c>
      <c r="BF48">
        <v>8.9708561370247741E-2</v>
      </c>
      <c r="BG48">
        <v>8.5159055757899463E-2</v>
      </c>
      <c r="BH48">
        <v>176414.45499999999</v>
      </c>
      <c r="BI48">
        <v>2.2481026285516119E-2</v>
      </c>
      <c r="BJ48">
        <v>2.1340917095322088E-2</v>
      </c>
      <c r="BK48">
        <v>1</v>
      </c>
      <c r="BL48" t="s">
        <v>66</v>
      </c>
      <c r="BM48">
        <v>-1</v>
      </c>
      <c r="BN48" t="s">
        <v>476</v>
      </c>
    </row>
    <row r="49" spans="1:66">
      <c r="A49" s="145" t="str">
        <f t="shared" si="36"/>
        <v>성원운수</v>
      </c>
      <c r="B49" s="145" t="str">
        <f t="shared" si="37"/>
        <v>539</v>
      </c>
      <c r="C49" s="146" t="str">
        <f t="shared" si="38"/>
        <v>71바6605</v>
      </c>
      <c r="D49" s="134" t="str">
        <f t="shared" si="39"/>
        <v>중형</v>
      </c>
      <c r="E49" s="130" t="str">
        <f t="shared" si="40"/>
        <v>D</v>
      </c>
      <c r="F49" s="153">
        <f t="shared" si="41"/>
        <v>0.68674999999999997</v>
      </c>
      <c r="G49" s="154">
        <f t="shared" si="42"/>
        <v>2.7469999999999999</v>
      </c>
      <c r="H49" s="155">
        <f t="shared" si="43"/>
        <v>4</v>
      </c>
      <c r="I49" s="156">
        <f t="shared" si="44"/>
        <v>4832.5219999999999</v>
      </c>
      <c r="J49" s="157">
        <f t="shared" si="45"/>
        <v>2.4873132961991781E-2</v>
      </c>
      <c r="K49" s="157">
        <f t="shared" si="46"/>
        <v>0.37795092162438343</v>
      </c>
      <c r="L49" s="157">
        <f t="shared" si="47"/>
        <v>0.27211464324425216</v>
      </c>
      <c r="M49" s="158">
        <f t="shared" si="48"/>
        <v>13.721</v>
      </c>
      <c r="N49" s="159">
        <f t="shared" si="49"/>
        <v>0.99299999999999999</v>
      </c>
      <c r="O49" s="159">
        <f t="shared" si="50"/>
        <v>0.22800000000000001</v>
      </c>
      <c r="P49" s="160">
        <f t="shared" si="51"/>
        <v>0</v>
      </c>
      <c r="Q49" s="161">
        <f t="shared" si="52"/>
        <v>55</v>
      </c>
      <c r="R49" s="162">
        <f t="shared" si="53"/>
        <v>18.421519359440119</v>
      </c>
      <c r="S49" s="147">
        <f t="shared" si="54"/>
        <v>48</v>
      </c>
      <c r="T49" s="147">
        <f t="shared" si="55"/>
        <v>11</v>
      </c>
      <c r="U49" t="s">
        <v>119</v>
      </c>
      <c r="V49" t="s">
        <v>124</v>
      </c>
      <c r="W49" t="s">
        <v>119</v>
      </c>
      <c r="X49" s="4" t="s">
        <v>124</v>
      </c>
      <c r="Y49" s="4" t="s">
        <v>269</v>
      </c>
      <c r="Z49" s="4" t="s">
        <v>197</v>
      </c>
      <c r="AA49" s="4" t="s">
        <v>198</v>
      </c>
      <c r="AB49" s="4">
        <v>519</v>
      </c>
      <c r="AC49" s="4">
        <v>4832.5219999999999</v>
      </c>
      <c r="AD49" s="4">
        <v>1759.1110000000001</v>
      </c>
      <c r="AE49" s="4">
        <v>2.7469999999999999</v>
      </c>
      <c r="AF49" s="4">
        <v>4</v>
      </c>
      <c r="AG49" s="4">
        <v>13.721</v>
      </c>
      <c r="AH49" s="4">
        <v>439.28471000000002</v>
      </c>
      <c r="AI49" s="4">
        <v>10.926387</v>
      </c>
      <c r="AJ49" s="4">
        <v>166.02806100000001</v>
      </c>
      <c r="AK49" s="4">
        <v>1315</v>
      </c>
      <c r="AL49" s="4">
        <v>48</v>
      </c>
      <c r="AM49" s="4">
        <v>11</v>
      </c>
      <c r="AN49" s="4">
        <v>55</v>
      </c>
      <c r="AO49" s="4">
        <v>11.000888</v>
      </c>
      <c r="AP49" s="4">
        <v>0</v>
      </c>
      <c r="AQ49" s="4">
        <v>0</v>
      </c>
      <c r="AR49" s="4">
        <v>109</v>
      </c>
      <c r="AS49" s="4">
        <v>77635</v>
      </c>
      <c r="AT49" s="4">
        <v>0.99299999999999999</v>
      </c>
      <c r="AU49" s="4">
        <v>0.22800000000000001</v>
      </c>
      <c r="AV49" s="4">
        <v>34674</v>
      </c>
      <c r="AW49" s="4">
        <v>0</v>
      </c>
      <c r="AX49" s="4">
        <v>1.03</v>
      </c>
      <c r="AY49">
        <v>0.84857142857142853</v>
      </c>
      <c r="AZ49" t="s">
        <v>67</v>
      </c>
      <c r="BA49" t="s">
        <v>227</v>
      </c>
      <c r="BB49">
        <v>1</v>
      </c>
      <c r="BC49" t="s">
        <v>239</v>
      </c>
      <c r="BD49">
        <v>9</v>
      </c>
      <c r="BE49">
        <v>44209.582000000002</v>
      </c>
      <c r="BF49">
        <v>9.0227453405915481E-2</v>
      </c>
      <c r="BG49">
        <v>7.656443903301971E-2</v>
      </c>
      <c r="BH49">
        <v>176414.45499999999</v>
      </c>
      <c r="BI49">
        <v>2.2611060981369131E-2</v>
      </c>
      <c r="BJ49">
        <v>1.9187100318476091E-2</v>
      </c>
      <c r="BK49">
        <v>1</v>
      </c>
      <c r="BL49" t="s">
        <v>68</v>
      </c>
      <c r="BM49">
        <v>-2</v>
      </c>
      <c r="BN49" t="s">
        <v>476</v>
      </c>
    </row>
    <row r="50" spans="1:66">
      <c r="A50" s="142" t="str">
        <f t="shared" si="36"/>
        <v>성원운수</v>
      </c>
      <c r="B50" s="142" t="str">
        <f t="shared" si="37"/>
        <v>539</v>
      </c>
      <c r="C50" s="143" t="str">
        <f t="shared" si="38"/>
        <v>71바6615</v>
      </c>
      <c r="D50" s="117" t="str">
        <f t="shared" si="39"/>
        <v>중형</v>
      </c>
      <c r="E50" s="113" t="str">
        <f t="shared" si="40"/>
        <v>D</v>
      </c>
      <c r="F50" s="163">
        <f t="shared" si="41"/>
        <v>0.73282051282051286</v>
      </c>
      <c r="G50" s="164">
        <f t="shared" si="42"/>
        <v>2.8580000000000001</v>
      </c>
      <c r="H50" s="165">
        <f t="shared" si="43"/>
        <v>3.9</v>
      </c>
      <c r="I50" s="166">
        <f t="shared" si="44"/>
        <v>4580.6790000000001</v>
      </c>
      <c r="J50" s="167">
        <f t="shared" si="45"/>
        <v>2.8554839082109474E-2</v>
      </c>
      <c r="K50" s="167">
        <f t="shared" si="46"/>
        <v>0.36825655847125865</v>
      </c>
      <c r="L50" s="167">
        <f t="shared" si="47"/>
        <v>0.26961068435487401</v>
      </c>
      <c r="M50" s="168">
        <f t="shared" si="48"/>
        <v>13.385999999999999</v>
      </c>
      <c r="N50" s="169">
        <f t="shared" si="49"/>
        <v>0.74199999999999999</v>
      </c>
      <c r="O50" s="169">
        <f t="shared" si="50"/>
        <v>0.17499999999999999</v>
      </c>
      <c r="P50" s="170">
        <f t="shared" si="51"/>
        <v>0</v>
      </c>
      <c r="Q50" s="171">
        <f t="shared" si="52"/>
        <v>130</v>
      </c>
      <c r="R50" s="172">
        <f t="shared" si="53"/>
        <v>17.819071491063415</v>
      </c>
      <c r="S50" s="144">
        <f t="shared" si="54"/>
        <v>34</v>
      </c>
      <c r="T50" s="144">
        <f t="shared" si="55"/>
        <v>8</v>
      </c>
      <c r="U50" t="s">
        <v>119</v>
      </c>
      <c r="V50" t="s">
        <v>124</v>
      </c>
      <c r="W50" t="s">
        <v>119</v>
      </c>
      <c r="X50" s="4" t="s">
        <v>124</v>
      </c>
      <c r="Y50" s="4" t="s">
        <v>270</v>
      </c>
      <c r="Z50" s="4" t="s">
        <v>197</v>
      </c>
      <c r="AA50" s="4" t="s">
        <v>198</v>
      </c>
      <c r="AB50" s="4">
        <v>519</v>
      </c>
      <c r="AC50" s="4">
        <v>4580.6790000000001</v>
      </c>
      <c r="AD50" s="4">
        <v>1602.6189999999999</v>
      </c>
      <c r="AE50" s="4">
        <v>2.8580000000000001</v>
      </c>
      <c r="AF50" s="4">
        <v>3.9</v>
      </c>
      <c r="AG50" s="4">
        <v>13.385999999999999</v>
      </c>
      <c r="AH50" s="4">
        <v>426.17862300000002</v>
      </c>
      <c r="AI50" s="4">
        <v>12.169461999999999</v>
      </c>
      <c r="AJ50" s="4">
        <v>156.943073</v>
      </c>
      <c r="AK50" s="4">
        <v>1235</v>
      </c>
      <c r="AL50" s="4">
        <v>34</v>
      </c>
      <c r="AM50" s="4">
        <v>8</v>
      </c>
      <c r="AN50" s="4">
        <v>130</v>
      </c>
      <c r="AO50" s="4">
        <v>10.74826</v>
      </c>
      <c r="AP50" s="4">
        <v>0</v>
      </c>
      <c r="AQ50" s="4">
        <v>0</v>
      </c>
      <c r="AR50" s="4">
        <v>107</v>
      </c>
      <c r="AS50" s="4">
        <v>89146</v>
      </c>
      <c r="AT50" s="4">
        <v>0.74199999999999999</v>
      </c>
      <c r="AU50" s="4">
        <v>0.17499999999999999</v>
      </c>
      <c r="AV50" s="4">
        <v>35929</v>
      </c>
      <c r="AW50" s="4">
        <v>0</v>
      </c>
      <c r="AX50" s="4">
        <v>1.0900000000000001</v>
      </c>
      <c r="AY50">
        <v>0.84857142857142853</v>
      </c>
      <c r="AZ50" t="s">
        <v>67</v>
      </c>
      <c r="BA50" t="s">
        <v>250</v>
      </c>
      <c r="BB50">
        <v>2</v>
      </c>
      <c r="BC50" t="s">
        <v>498</v>
      </c>
      <c r="BD50">
        <v>9</v>
      </c>
      <c r="BE50">
        <v>24030.984</v>
      </c>
      <c r="BF50">
        <v>0.15962883583959775</v>
      </c>
      <c r="BG50">
        <v>0.1354564692696015</v>
      </c>
      <c r="BH50">
        <v>176414.45499999999</v>
      </c>
      <c r="BI50">
        <v>2.1744465327401884E-2</v>
      </c>
      <c r="BJ50">
        <v>1.8451732006395313E-2</v>
      </c>
      <c r="BK50">
        <v>1</v>
      </c>
      <c r="BL50" t="s">
        <v>67</v>
      </c>
      <c r="BM50">
        <v>0</v>
      </c>
      <c r="BN50" t="s">
        <v>465</v>
      </c>
    </row>
    <row r="51" spans="1:66">
      <c r="A51" s="145" t="str">
        <f t="shared" si="36"/>
        <v>성원운수</v>
      </c>
      <c r="B51" s="145" t="str">
        <f t="shared" si="37"/>
        <v>539</v>
      </c>
      <c r="C51" s="146" t="str">
        <f t="shared" si="38"/>
        <v>71바6616</v>
      </c>
      <c r="D51" s="134" t="str">
        <f t="shared" si="39"/>
        <v>중형</v>
      </c>
      <c r="E51" s="130" t="str">
        <f t="shared" si="40"/>
        <v>D</v>
      </c>
      <c r="F51" s="153">
        <f t="shared" si="41"/>
        <v>0.73250000000000004</v>
      </c>
      <c r="G51" s="154">
        <f t="shared" si="42"/>
        <v>2.93</v>
      </c>
      <c r="H51" s="155">
        <f t="shared" si="43"/>
        <v>4</v>
      </c>
      <c r="I51" s="156">
        <f t="shared" si="44"/>
        <v>4353.0309999999999</v>
      </c>
      <c r="J51" s="157">
        <f t="shared" si="45"/>
        <v>2.5220084935697943E-2</v>
      </c>
      <c r="K51" s="157">
        <f t="shared" si="46"/>
        <v>0.37309360228092553</v>
      </c>
      <c r="L51" s="157">
        <f t="shared" si="47"/>
        <v>0.23914371388579589</v>
      </c>
      <c r="M51" s="158">
        <f t="shared" si="48"/>
        <v>12.006</v>
      </c>
      <c r="N51" s="159">
        <f t="shared" si="49"/>
        <v>0.161</v>
      </c>
      <c r="O51" s="159">
        <f t="shared" si="50"/>
        <v>0.184</v>
      </c>
      <c r="P51" s="160">
        <f t="shared" si="51"/>
        <v>0</v>
      </c>
      <c r="Q51" s="161">
        <f t="shared" si="52"/>
        <v>59</v>
      </c>
      <c r="R51" s="162">
        <f t="shared" si="53"/>
        <v>18.020208064319753</v>
      </c>
      <c r="S51" s="147">
        <f t="shared" si="54"/>
        <v>7</v>
      </c>
      <c r="T51" s="147">
        <f t="shared" si="55"/>
        <v>8</v>
      </c>
      <c r="U51" t="s">
        <v>119</v>
      </c>
      <c r="V51" t="s">
        <v>124</v>
      </c>
      <c r="W51" t="s">
        <v>119</v>
      </c>
      <c r="X51" s="4" t="s">
        <v>124</v>
      </c>
      <c r="Y51" s="4" t="s">
        <v>271</v>
      </c>
      <c r="Z51" s="4" t="s">
        <v>197</v>
      </c>
      <c r="AA51" s="4" t="s">
        <v>198</v>
      </c>
      <c r="AB51" s="4">
        <v>519</v>
      </c>
      <c r="AC51" s="4">
        <v>4353.0309999999999</v>
      </c>
      <c r="AD51" s="4">
        <v>1485.825</v>
      </c>
      <c r="AE51" s="4">
        <v>2.93</v>
      </c>
      <c r="AF51" s="4">
        <v>4</v>
      </c>
      <c r="AG51" s="4">
        <v>12.006</v>
      </c>
      <c r="AH51" s="4">
        <v>401.478069</v>
      </c>
      <c r="AI51" s="4">
        <v>10.125311</v>
      </c>
      <c r="AJ51" s="4">
        <v>149.78889899999999</v>
      </c>
      <c r="AK51" s="4">
        <v>1041</v>
      </c>
      <c r="AL51" s="4">
        <v>7</v>
      </c>
      <c r="AM51" s="4">
        <v>8</v>
      </c>
      <c r="AN51" s="4">
        <v>59</v>
      </c>
      <c r="AO51" s="4">
        <v>10.842511999999999</v>
      </c>
      <c r="AP51" s="4">
        <v>0</v>
      </c>
      <c r="AQ51" s="4">
        <v>0</v>
      </c>
      <c r="AR51" s="4">
        <v>91</v>
      </c>
      <c r="AS51" s="4">
        <v>59093</v>
      </c>
      <c r="AT51" s="4">
        <v>0.161</v>
      </c>
      <c r="AU51" s="4">
        <v>0.184</v>
      </c>
      <c r="AV51" s="4">
        <v>32239</v>
      </c>
      <c r="AW51" s="4">
        <v>0</v>
      </c>
      <c r="AX51" s="4">
        <v>1.03</v>
      </c>
      <c r="AY51">
        <v>0.84952380952380946</v>
      </c>
      <c r="AZ51" t="s">
        <v>67</v>
      </c>
      <c r="BA51" t="s">
        <v>250</v>
      </c>
      <c r="BB51">
        <v>1</v>
      </c>
      <c r="BC51" t="s">
        <v>260</v>
      </c>
      <c r="BD51">
        <v>9</v>
      </c>
      <c r="BE51">
        <v>24030.984</v>
      </c>
      <c r="BF51">
        <v>0.15024969431131077</v>
      </c>
      <c r="BG51">
        <v>0.12764069269113257</v>
      </c>
      <c r="BH51">
        <v>176414.45499999999</v>
      </c>
      <c r="BI51">
        <v>2.0466848932532204E-2</v>
      </c>
      <c r="BJ51">
        <v>1.738707547411307E-2</v>
      </c>
      <c r="BK51">
        <v>1</v>
      </c>
      <c r="BL51" t="s">
        <v>67</v>
      </c>
      <c r="BM51">
        <v>0</v>
      </c>
      <c r="BN51" t="s">
        <v>465</v>
      </c>
    </row>
    <row r="52" spans="1:66">
      <c r="A52" s="142" t="str">
        <f t="shared" si="36"/>
        <v>성원운수</v>
      </c>
      <c r="B52" s="142" t="str">
        <f t="shared" si="37"/>
        <v>539</v>
      </c>
      <c r="C52" s="143" t="str">
        <f t="shared" si="38"/>
        <v>71바6617</v>
      </c>
      <c r="D52" s="117" t="str">
        <f t="shared" si="39"/>
        <v>중형</v>
      </c>
      <c r="E52" s="113" t="str">
        <f t="shared" si="40"/>
        <v>B</v>
      </c>
      <c r="F52" s="163">
        <f t="shared" si="41"/>
        <v>0.77487179487179481</v>
      </c>
      <c r="G52" s="164">
        <f t="shared" si="42"/>
        <v>3.0219999999999998</v>
      </c>
      <c r="H52" s="165">
        <f t="shared" si="43"/>
        <v>3.9</v>
      </c>
      <c r="I52" s="166">
        <f t="shared" si="44"/>
        <v>677.89</v>
      </c>
      <c r="J52" s="167">
        <f t="shared" si="45"/>
        <v>2.551525978456453E-2</v>
      </c>
      <c r="K52" s="167">
        <f t="shared" si="46"/>
        <v>0.37614620340121835</v>
      </c>
      <c r="L52" s="167">
        <f t="shared" si="47"/>
        <v>0.27143046807004084</v>
      </c>
      <c r="M52" s="168">
        <f t="shared" si="48"/>
        <v>11.832000000000001</v>
      </c>
      <c r="N52" s="169">
        <f t="shared" si="49"/>
        <v>1.0329999999999999</v>
      </c>
      <c r="O52" s="169">
        <f t="shared" si="50"/>
        <v>0.29499999999999998</v>
      </c>
      <c r="P52" s="170">
        <f t="shared" si="51"/>
        <v>0</v>
      </c>
      <c r="Q52" s="171">
        <f t="shared" si="52"/>
        <v>51</v>
      </c>
      <c r="R52" s="172">
        <f t="shared" si="53"/>
        <v>17.899905809564952</v>
      </c>
      <c r="S52" s="144">
        <f t="shared" si="54"/>
        <v>7</v>
      </c>
      <c r="T52" s="144">
        <f t="shared" si="55"/>
        <v>2</v>
      </c>
      <c r="U52" t="s">
        <v>119</v>
      </c>
      <c r="V52" t="s">
        <v>124</v>
      </c>
      <c r="W52" t="s">
        <v>119</v>
      </c>
      <c r="X52" s="4" t="s">
        <v>124</v>
      </c>
      <c r="Y52" s="4" t="s">
        <v>337</v>
      </c>
      <c r="Z52" s="4" t="s">
        <v>197</v>
      </c>
      <c r="AA52" s="4" t="s">
        <v>198</v>
      </c>
      <c r="AB52" s="4">
        <v>519</v>
      </c>
      <c r="AC52" s="4">
        <v>677.89</v>
      </c>
      <c r="AD52" s="4">
        <v>224.30500000000001</v>
      </c>
      <c r="AE52" s="4">
        <v>3.0219999999999998</v>
      </c>
      <c r="AF52" s="4">
        <v>3.9</v>
      </c>
      <c r="AG52" s="4">
        <v>11.832000000000001</v>
      </c>
      <c r="AH52" s="4">
        <v>63.293849000000002</v>
      </c>
      <c r="AI52" s="4">
        <v>1.614959</v>
      </c>
      <c r="AJ52" s="4">
        <v>23.807741</v>
      </c>
      <c r="AK52" s="4">
        <v>184</v>
      </c>
      <c r="AL52" s="4">
        <v>7</v>
      </c>
      <c r="AM52" s="4">
        <v>2</v>
      </c>
      <c r="AN52" s="4">
        <v>51</v>
      </c>
      <c r="AO52" s="4">
        <v>10.710203</v>
      </c>
      <c r="AP52" s="4">
        <v>0</v>
      </c>
      <c r="AQ52" s="4">
        <v>0</v>
      </c>
      <c r="AR52" s="4">
        <v>16</v>
      </c>
      <c r="AS52" s="4">
        <v>10377</v>
      </c>
      <c r="AT52" s="4">
        <v>1.0329999999999999</v>
      </c>
      <c r="AU52" s="4">
        <v>0.29499999999999998</v>
      </c>
      <c r="AV52" s="4">
        <v>5804</v>
      </c>
      <c r="AW52" s="4">
        <v>0</v>
      </c>
      <c r="AX52" s="4">
        <v>1.06</v>
      </c>
      <c r="AY52">
        <v>0.91759999999999997</v>
      </c>
      <c r="AZ52" t="s">
        <v>68</v>
      </c>
      <c r="BA52" t="s">
        <v>250</v>
      </c>
      <c r="BB52">
        <v>1</v>
      </c>
      <c r="BC52" t="s">
        <v>253</v>
      </c>
      <c r="BD52">
        <v>13</v>
      </c>
      <c r="BE52">
        <v>24030.984</v>
      </c>
      <c r="BF52">
        <v>9.4792164981675323E-2</v>
      </c>
      <c r="BG52">
        <v>8.6981290587185275E-2</v>
      </c>
      <c r="BH52">
        <v>176414.45499999999</v>
      </c>
      <c r="BI52">
        <v>1.2912484977492351E-2</v>
      </c>
      <c r="BJ52">
        <v>1.1848496215346982E-2</v>
      </c>
      <c r="BK52">
        <v>1</v>
      </c>
      <c r="BL52" t="s">
        <v>68</v>
      </c>
      <c r="BM52">
        <v>0</v>
      </c>
      <c r="BN52" t="s">
        <v>465</v>
      </c>
    </row>
    <row r="53" spans="1:66">
      <c r="A53" s="145" t="str">
        <f t="shared" si="36"/>
        <v>성원운수</v>
      </c>
      <c r="B53" s="145" t="str">
        <f t="shared" si="37"/>
        <v>순환54</v>
      </c>
      <c r="C53" s="146" t="str">
        <f t="shared" si="38"/>
        <v>72바1927</v>
      </c>
      <c r="D53" s="134" t="str">
        <f t="shared" si="39"/>
        <v>중형</v>
      </c>
      <c r="E53" s="130" t="str">
        <f t="shared" si="40"/>
        <v>C</v>
      </c>
      <c r="F53" s="153">
        <f t="shared" si="41"/>
        <v>0.88968749999999996</v>
      </c>
      <c r="G53" s="154">
        <f t="shared" si="42"/>
        <v>2.847</v>
      </c>
      <c r="H53" s="155">
        <f t="shared" si="43"/>
        <v>3.2</v>
      </c>
      <c r="I53" s="156">
        <f t="shared" si="44"/>
        <v>4185.0389999999998</v>
      </c>
      <c r="J53" s="157">
        <f t="shared" si="45"/>
        <v>3.9095917348085082E-2</v>
      </c>
      <c r="K53" s="157">
        <f t="shared" si="46"/>
        <v>0.23403994560379951</v>
      </c>
      <c r="L53" s="157">
        <f t="shared" si="47"/>
        <v>0.18088242427370452</v>
      </c>
      <c r="M53" s="158">
        <f t="shared" si="48"/>
        <v>4.5439999999999996</v>
      </c>
      <c r="N53" s="159">
        <f t="shared" si="49"/>
        <v>0</v>
      </c>
      <c r="O53" s="159">
        <f t="shared" si="50"/>
        <v>4.9939999999999998</v>
      </c>
      <c r="P53" s="160">
        <f t="shared" si="51"/>
        <v>0</v>
      </c>
      <c r="Q53" s="161">
        <f t="shared" si="52"/>
        <v>76</v>
      </c>
      <c r="R53" s="162">
        <f t="shared" si="53"/>
        <v>24.340799140364268</v>
      </c>
      <c r="S53" s="147">
        <f t="shared" si="54"/>
        <v>0</v>
      </c>
      <c r="T53" s="147">
        <f t="shared" si="55"/>
        <v>209</v>
      </c>
      <c r="U53" t="s">
        <v>119</v>
      </c>
      <c r="V53" t="s">
        <v>125</v>
      </c>
      <c r="W53" t="s">
        <v>119</v>
      </c>
      <c r="X53" s="4" t="s">
        <v>125</v>
      </c>
      <c r="Y53" s="4" t="s">
        <v>272</v>
      </c>
      <c r="Z53" s="4" t="s">
        <v>197</v>
      </c>
      <c r="AA53" s="4" t="s">
        <v>199</v>
      </c>
      <c r="AB53" s="4">
        <v>519</v>
      </c>
      <c r="AC53" s="4">
        <v>4185.0389999999998</v>
      </c>
      <c r="AD53" s="4">
        <v>1470.075</v>
      </c>
      <c r="AE53" s="4">
        <v>2.847</v>
      </c>
      <c r="AF53" s="4">
        <v>3.2</v>
      </c>
      <c r="AG53" s="4">
        <v>4.5439999999999996</v>
      </c>
      <c r="AH53" s="4">
        <v>236.54372699999999</v>
      </c>
      <c r="AI53" s="4">
        <v>9.2478940000000005</v>
      </c>
      <c r="AJ53" s="4">
        <v>55.360681</v>
      </c>
      <c r="AK53" s="4">
        <v>757</v>
      </c>
      <c r="AL53" s="4">
        <v>0</v>
      </c>
      <c r="AM53" s="4">
        <v>209</v>
      </c>
      <c r="AN53" s="4">
        <v>76</v>
      </c>
      <c r="AO53" s="4">
        <v>17.692453</v>
      </c>
      <c r="AP53" s="4">
        <v>251.1</v>
      </c>
      <c r="AQ53" s="4">
        <v>0</v>
      </c>
      <c r="AR53" s="4">
        <v>10</v>
      </c>
      <c r="AS53" s="4">
        <v>854</v>
      </c>
      <c r="AT53" s="4">
        <v>0</v>
      </c>
      <c r="AU53" s="4">
        <v>4.9939999999999998</v>
      </c>
      <c r="AV53" s="4">
        <v>37700</v>
      </c>
      <c r="AW53" s="4">
        <v>0</v>
      </c>
      <c r="AX53" s="4">
        <v>0.45</v>
      </c>
      <c r="AY53">
        <v>0.86560000000000004</v>
      </c>
      <c r="AZ53" t="s">
        <v>69</v>
      </c>
      <c r="BA53" t="s">
        <v>250</v>
      </c>
      <c r="BB53">
        <v>1</v>
      </c>
      <c r="BC53" t="s">
        <v>257</v>
      </c>
      <c r="BD53">
        <v>11</v>
      </c>
      <c r="BE53">
        <v>24030.984</v>
      </c>
      <c r="BF53">
        <v>0.22793057496105859</v>
      </c>
      <c r="BG53">
        <v>0.19729670568629232</v>
      </c>
      <c r="BH53">
        <v>176414.45499999999</v>
      </c>
      <c r="BI53">
        <v>3.1048453484154685E-2</v>
      </c>
      <c r="BJ53">
        <v>2.6875541335884295E-2</v>
      </c>
      <c r="BK53">
        <v>1</v>
      </c>
      <c r="BL53" t="s">
        <v>68</v>
      </c>
      <c r="BM53">
        <v>-1</v>
      </c>
      <c r="BN53" t="s">
        <v>476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5" priority="1" operator="containsText" text="F">
      <formula>NOT(ISERROR(SEARCH("F",E1)))</formula>
    </cfRule>
    <cfRule type="containsText" dxfId="24" priority="2" operator="containsText" text="D">
      <formula>NOT(ISERROR(SEARCH("D",E1)))</formula>
    </cfRule>
    <cfRule type="containsText" dxfId="23" priority="3" operator="containsText" text="C">
      <formula>NOT(ISERROR(SEARCH("C",E1)))</formula>
    </cfRule>
    <cfRule type="containsText" dxfId="22" priority="4" operator="containsText" text="B">
      <formula>NOT(ISERROR(SEARCH("B",E1)))</formula>
    </cfRule>
    <cfRule type="containsText" dxfId="21" priority="5" operator="containsText" text="A">
      <formula>NOT(ISERROR(SEARCH("A",E1)))</formula>
    </cfRule>
    <cfRule type="containsText" dxfId="2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4" customWidth="1"/>
    <col min="4" max="4" width="10.140625" style="108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0"/>
      <c r="R1" s="230"/>
    </row>
    <row r="2" spans="1:68" ht="45" customHeight="1">
      <c r="A2" s="10" t="s">
        <v>32</v>
      </c>
      <c r="B2" s="35"/>
      <c r="C2" s="102"/>
      <c r="D2" s="109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1"/>
      <c r="R2" s="231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160</v>
      </c>
      <c r="B3" s="36"/>
      <c r="E3" s="11"/>
      <c r="F3" s="8"/>
      <c r="G3" s="11"/>
      <c r="H3" s="11"/>
      <c r="X3" s="11"/>
      <c r="Y3" s="11"/>
    </row>
    <row r="4" spans="1:68" ht="27">
      <c r="A4" s="123" t="s">
        <v>38</v>
      </c>
      <c r="B4" s="124" t="s">
        <v>49</v>
      </c>
      <c r="C4" s="125" t="s">
        <v>144</v>
      </c>
      <c r="D4" s="125" t="s">
        <v>161</v>
      </c>
      <c r="E4" s="126" t="s">
        <v>150</v>
      </c>
      <c r="F4" s="124" t="s">
        <v>154</v>
      </c>
      <c r="G4" s="126" t="s">
        <v>152</v>
      </c>
      <c r="H4" s="126" t="s">
        <v>156</v>
      </c>
      <c r="I4" s="127" t="s">
        <v>158</v>
      </c>
      <c r="J4" s="126" t="s">
        <v>11</v>
      </c>
      <c r="K4" s="126" t="s">
        <v>12</v>
      </c>
      <c r="L4" s="126" t="s">
        <v>13</v>
      </c>
      <c r="M4" s="126" t="s">
        <v>73</v>
      </c>
      <c r="N4" s="126" t="s">
        <v>6</v>
      </c>
      <c r="O4" s="126" t="s">
        <v>7</v>
      </c>
      <c r="P4" s="126" t="s">
        <v>185</v>
      </c>
      <c r="Q4" s="233" t="s">
        <v>43</v>
      </c>
      <c r="R4" s="233" t="s">
        <v>44</v>
      </c>
      <c r="S4" s="13"/>
      <c r="T4" s="13" t="s">
        <v>42</v>
      </c>
      <c r="U4" s="13" t="s">
        <v>163</v>
      </c>
      <c r="V4" s="13" t="s">
        <v>164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193</v>
      </c>
      <c r="AN4" s="13" t="s">
        <v>194</v>
      </c>
      <c r="AO4" t="s">
        <v>195</v>
      </c>
      <c r="AP4" t="s">
        <v>37</v>
      </c>
      <c r="AQ4" t="s">
        <v>31</v>
      </c>
      <c r="AR4" t="s">
        <v>0</v>
      </c>
      <c r="AS4" t="s">
        <v>9</v>
      </c>
      <c r="AT4" t="s">
        <v>146</v>
      </c>
      <c r="AU4" t="s">
        <v>30</v>
      </c>
      <c r="AV4" t="s">
        <v>147</v>
      </c>
      <c r="AW4" t="s">
        <v>155</v>
      </c>
      <c r="AX4" t="s">
        <v>165</v>
      </c>
      <c r="AY4" t="s">
        <v>166</v>
      </c>
      <c r="AZ4" t="s">
        <v>167</v>
      </c>
      <c r="BA4" t="s">
        <v>168</v>
      </c>
      <c r="BB4" t="s">
        <v>169</v>
      </c>
      <c r="BC4" t="s">
        <v>65</v>
      </c>
      <c r="BF4" t="s">
        <v>0</v>
      </c>
      <c r="BG4" t="s">
        <v>174</v>
      </c>
      <c r="BH4" t="s">
        <v>74</v>
      </c>
      <c r="BI4" t="s">
        <v>170</v>
      </c>
      <c r="BJ4" t="s">
        <v>171</v>
      </c>
      <c r="BK4" t="s">
        <v>175</v>
      </c>
      <c r="BL4" t="s">
        <v>176</v>
      </c>
      <c r="BM4" t="s">
        <v>172</v>
      </c>
      <c r="BN4" t="s">
        <v>65</v>
      </c>
      <c r="BO4" t="s">
        <v>173</v>
      </c>
      <c r="BP4" t="s">
        <v>177</v>
      </c>
    </row>
    <row r="5" spans="1:68" ht="16.5">
      <c r="A5" s="128" t="str">
        <f>BF5</f>
        <v>성원운수</v>
      </c>
      <c r="B5" s="129" t="str">
        <f>BH5</f>
        <v>강건구</v>
      </c>
      <c r="C5" s="130" t="str">
        <f>BN5</f>
        <v>D</v>
      </c>
      <c r="D5" s="131">
        <f>BM5</f>
        <v>0.82464285714285723</v>
      </c>
      <c r="E5" s="132">
        <f>U5</f>
        <v>4191</v>
      </c>
      <c r="F5" s="133" t="str">
        <f>BG5</f>
        <v>536</v>
      </c>
      <c r="G5" s="134" t="str">
        <f>BK5</f>
        <v>71바5552</v>
      </c>
      <c r="H5" s="135">
        <f>BJ5</f>
        <v>1</v>
      </c>
      <c r="I5" s="136">
        <f>W5</f>
        <v>1251.326</v>
      </c>
      <c r="J5" s="137">
        <f>AB5/AA5</f>
        <v>1.4642585500726371E-2</v>
      </c>
      <c r="K5" s="137">
        <f>AC5/AA5</f>
        <v>0.38963694788049236</v>
      </c>
      <c r="L5" s="137">
        <f>AD5/I5</f>
        <v>0.15983045185667044</v>
      </c>
      <c r="M5" s="138">
        <f>Z5</f>
        <v>10.455</v>
      </c>
      <c r="N5" s="139">
        <f>AE5*100/W5</f>
        <v>0</v>
      </c>
      <c r="O5" s="139">
        <f>AF5*100/W5</f>
        <v>1.7581349704233749</v>
      </c>
      <c r="P5" s="234">
        <f>AK5</f>
        <v>11</v>
      </c>
      <c r="Q5" s="235">
        <f>AE5</f>
        <v>0</v>
      </c>
      <c r="R5" s="235">
        <f>AF5</f>
        <v>22</v>
      </c>
      <c r="T5">
        <v>519</v>
      </c>
      <c r="U5">
        <v>4191</v>
      </c>
      <c r="V5" t="s">
        <v>499</v>
      </c>
      <c r="W5">
        <v>1251.326</v>
      </c>
      <c r="X5">
        <v>542.01700000000005</v>
      </c>
      <c r="Y5">
        <v>2.3090000000000002</v>
      </c>
      <c r="Z5">
        <v>10.455</v>
      </c>
      <c r="AA5">
        <v>101.660803</v>
      </c>
      <c r="AB5">
        <v>1.488577</v>
      </c>
      <c r="AC5">
        <v>39.610804999999999</v>
      </c>
      <c r="AD5" s="1">
        <v>200</v>
      </c>
      <c r="AE5">
        <v>0</v>
      </c>
      <c r="AF5">
        <v>22</v>
      </c>
      <c r="AG5">
        <v>60</v>
      </c>
      <c r="AH5">
        <v>12.308833999999999</v>
      </c>
      <c r="AI5">
        <v>0</v>
      </c>
      <c r="AJ5">
        <v>0</v>
      </c>
      <c r="AK5">
        <v>11</v>
      </c>
      <c r="AL5">
        <v>802</v>
      </c>
      <c r="AM5" t="s">
        <v>500</v>
      </c>
      <c r="AN5" t="s">
        <v>501</v>
      </c>
      <c r="AO5">
        <v>1251.326</v>
      </c>
      <c r="AR5" t="s">
        <v>119</v>
      </c>
      <c r="AS5" t="s">
        <v>121</v>
      </c>
      <c r="AT5" t="s">
        <v>482</v>
      </c>
      <c r="AU5" t="s">
        <v>499</v>
      </c>
      <c r="AV5" t="s">
        <v>48</v>
      </c>
      <c r="AW5">
        <v>1</v>
      </c>
      <c r="BB5">
        <v>0.82464285714285723</v>
      </c>
      <c r="BC5" t="s">
        <v>67</v>
      </c>
      <c r="BF5" t="s">
        <v>119</v>
      </c>
      <c r="BG5" t="s">
        <v>121</v>
      </c>
      <c r="BH5" t="s">
        <v>499</v>
      </c>
      <c r="BI5">
        <v>4191</v>
      </c>
      <c r="BJ5">
        <v>1</v>
      </c>
      <c r="BK5" t="s">
        <v>482</v>
      </c>
      <c r="BL5" t="s">
        <v>178</v>
      </c>
      <c r="BM5">
        <v>0.82464285714285723</v>
      </c>
      <c r="BN5" t="s">
        <v>67</v>
      </c>
      <c r="BO5" t="s">
        <v>183</v>
      </c>
      <c r="BP5">
        <v>1251.326</v>
      </c>
    </row>
    <row r="6" spans="1:68" ht="16.5">
      <c r="A6" s="111" t="str">
        <f t="shared" ref="A6:A7" si="0">BF6</f>
        <v>성원운수</v>
      </c>
      <c r="B6" s="112" t="str">
        <f t="shared" ref="B6:B7" si="1">BH6</f>
        <v>강석수</v>
      </c>
      <c r="C6" s="113" t="str">
        <f t="shared" ref="C6:C7" si="2">BN6</f>
        <v>F</v>
      </c>
      <c r="D6" s="114">
        <f t="shared" ref="D6:D7" si="3">BM6</f>
        <v>0.70372381686155761</v>
      </c>
      <c r="E6" s="115">
        <f t="shared" ref="E6:E7" si="4">U6</f>
        <v>2701</v>
      </c>
      <c r="F6" s="116" t="str">
        <f t="shared" ref="F6:F7" si="5">BG6</f>
        <v>539</v>
      </c>
      <c r="G6" s="117" t="str">
        <f t="shared" ref="G6:G7" si="6">BK6</f>
        <v>71바6605</v>
      </c>
      <c r="H6" s="118">
        <f t="shared" ref="H6:H7" si="7">BJ6</f>
        <v>2</v>
      </c>
      <c r="I6" s="119">
        <f t="shared" ref="I6:I69" si="8">W6</f>
        <v>1790.2059999999999</v>
      </c>
      <c r="J6" s="120">
        <f t="shared" ref="J6:J7" si="9">AB6/AA6</f>
        <v>2.1825075629161136E-2</v>
      </c>
      <c r="K6" s="120">
        <f t="shared" ref="K6:K7" si="10">AC6/AA6</f>
        <v>0.39766236921030462</v>
      </c>
      <c r="L6" s="120">
        <f t="shared" ref="L6:L7" si="11">AD6/I6</f>
        <v>0.30052407376581242</v>
      </c>
      <c r="M6" s="121">
        <f t="shared" ref="M6:M7" si="12">Z6</f>
        <v>13.843999999999999</v>
      </c>
      <c r="N6" s="122">
        <f t="shared" ref="N6:N7" si="13">AE6*100/W6</f>
        <v>1.1730493585654389</v>
      </c>
      <c r="O6" s="122">
        <f t="shared" ref="O6:O7" si="14">AF6*100/W6</f>
        <v>0.16757847979506271</v>
      </c>
      <c r="P6" s="236">
        <f t="shared" ref="P6:P7" si="15">AK6</f>
        <v>53</v>
      </c>
      <c r="Q6" s="237">
        <f t="shared" ref="Q6:Q7" si="16">AE6</f>
        <v>21</v>
      </c>
      <c r="R6" s="237">
        <f t="shared" ref="R6:R7" si="17">AF6</f>
        <v>3</v>
      </c>
      <c r="T6">
        <v>519</v>
      </c>
      <c r="U6">
        <v>2701</v>
      </c>
      <c r="V6" t="s">
        <v>273</v>
      </c>
      <c r="W6">
        <v>1790.2059999999999</v>
      </c>
      <c r="X6">
        <v>637.399</v>
      </c>
      <c r="Y6">
        <v>2.8090000000000002</v>
      </c>
      <c r="Z6">
        <v>13.843999999999999</v>
      </c>
      <c r="AA6">
        <v>163.17350099999999</v>
      </c>
      <c r="AB6">
        <v>3.5612740000000001</v>
      </c>
      <c r="AC6">
        <v>64.887961000000004</v>
      </c>
      <c r="AD6" s="1">
        <v>538</v>
      </c>
      <c r="AE6">
        <v>21</v>
      </c>
      <c r="AF6">
        <v>3</v>
      </c>
      <c r="AG6">
        <v>54</v>
      </c>
      <c r="AH6">
        <v>10.97118</v>
      </c>
      <c r="AI6">
        <v>0</v>
      </c>
      <c r="AJ6">
        <v>0</v>
      </c>
      <c r="AK6">
        <v>53</v>
      </c>
      <c r="AL6">
        <v>32920</v>
      </c>
      <c r="AM6" t="s">
        <v>274</v>
      </c>
      <c r="AN6" t="s">
        <v>502</v>
      </c>
      <c r="AO6">
        <v>1642.027</v>
      </c>
      <c r="AR6" t="s">
        <v>119</v>
      </c>
      <c r="AS6" t="s">
        <v>124</v>
      </c>
      <c r="AT6" t="s">
        <v>269</v>
      </c>
      <c r="AU6" t="s">
        <v>273</v>
      </c>
      <c r="AV6" t="s">
        <v>198</v>
      </c>
      <c r="AW6">
        <v>2</v>
      </c>
      <c r="BB6">
        <v>0.70372381686155761</v>
      </c>
      <c r="BC6" t="s">
        <v>70</v>
      </c>
      <c r="BF6" t="s">
        <v>119</v>
      </c>
      <c r="BG6" t="s">
        <v>124</v>
      </c>
      <c r="BH6" t="s">
        <v>273</v>
      </c>
      <c r="BI6">
        <v>2701</v>
      </c>
      <c r="BJ6">
        <v>2</v>
      </c>
      <c r="BK6" t="s">
        <v>269</v>
      </c>
      <c r="BL6" t="s">
        <v>337</v>
      </c>
      <c r="BM6">
        <v>0.70372381686155761</v>
      </c>
      <c r="BN6" t="s">
        <v>70</v>
      </c>
      <c r="BO6" t="s">
        <v>192</v>
      </c>
      <c r="BP6">
        <v>1790.2060000000001</v>
      </c>
    </row>
    <row r="7" spans="1:68" ht="16.5">
      <c r="A7" s="128" t="str">
        <f t="shared" si="0"/>
        <v>성원운수</v>
      </c>
      <c r="B7" s="129" t="str">
        <f t="shared" si="1"/>
        <v>강세진</v>
      </c>
      <c r="C7" s="130" t="str">
        <f t="shared" si="2"/>
        <v>F</v>
      </c>
      <c r="D7" s="131">
        <f t="shared" si="3"/>
        <v>0.70174624640616801</v>
      </c>
      <c r="E7" s="132">
        <f t="shared" si="4"/>
        <v>8855</v>
      </c>
      <c r="F7" s="133" t="str">
        <f t="shared" si="5"/>
        <v>537</v>
      </c>
      <c r="G7" s="134" t="str">
        <f t="shared" si="6"/>
        <v>71바6610</v>
      </c>
      <c r="H7" s="135">
        <f t="shared" si="7"/>
        <v>5</v>
      </c>
      <c r="I7" s="136">
        <f t="shared" si="8"/>
        <v>1217.5329999999999</v>
      </c>
      <c r="J7" s="137">
        <f t="shared" si="9"/>
        <v>2.1708724455495581E-2</v>
      </c>
      <c r="K7" s="137">
        <f t="shared" si="10"/>
        <v>0.35740151261859643</v>
      </c>
      <c r="L7" s="137">
        <f t="shared" si="11"/>
        <v>0.14537593642225716</v>
      </c>
      <c r="M7" s="138">
        <f t="shared" si="12"/>
        <v>15.002000000000001</v>
      </c>
      <c r="N7" s="139">
        <f t="shared" si="13"/>
        <v>0</v>
      </c>
      <c r="O7" s="139">
        <f t="shared" si="14"/>
        <v>6.9813302801648911</v>
      </c>
      <c r="P7" s="234">
        <f t="shared" si="15"/>
        <v>14</v>
      </c>
      <c r="Q7" s="235">
        <f t="shared" si="16"/>
        <v>0</v>
      </c>
      <c r="R7" s="235">
        <f t="shared" si="17"/>
        <v>85</v>
      </c>
      <c r="T7">
        <v>519</v>
      </c>
      <c r="U7">
        <v>8855</v>
      </c>
      <c r="V7" t="s">
        <v>503</v>
      </c>
      <c r="W7">
        <v>1217.5329999999999</v>
      </c>
      <c r="X7">
        <v>697.03200000000004</v>
      </c>
      <c r="Y7">
        <v>1.7470000000000001</v>
      </c>
      <c r="Z7">
        <v>15.002000000000001</v>
      </c>
      <c r="AA7">
        <v>87.316922000000005</v>
      </c>
      <c r="AB7">
        <v>1.8955390000000001</v>
      </c>
      <c r="AC7">
        <v>31.2072</v>
      </c>
      <c r="AD7" s="1">
        <v>177</v>
      </c>
      <c r="AE7">
        <v>0</v>
      </c>
      <c r="AF7">
        <v>85</v>
      </c>
      <c r="AG7">
        <v>70</v>
      </c>
      <c r="AH7">
        <v>13.943837</v>
      </c>
      <c r="AI7">
        <v>44.7</v>
      </c>
      <c r="AJ7">
        <v>0</v>
      </c>
      <c r="AK7">
        <v>14</v>
      </c>
      <c r="AL7">
        <v>1672</v>
      </c>
      <c r="AM7" t="s">
        <v>504</v>
      </c>
      <c r="AN7" t="s">
        <v>505</v>
      </c>
      <c r="AO7">
        <v>340.10199999999998</v>
      </c>
      <c r="AR7" t="s">
        <v>119</v>
      </c>
      <c r="AS7" t="s">
        <v>122</v>
      </c>
      <c r="AT7" t="s">
        <v>254</v>
      </c>
      <c r="AU7" t="s">
        <v>503</v>
      </c>
      <c r="AV7" t="s">
        <v>256</v>
      </c>
      <c r="AW7">
        <v>5</v>
      </c>
      <c r="BB7">
        <v>0.70174624640616801</v>
      </c>
      <c r="BC7" t="s">
        <v>70</v>
      </c>
      <c r="BF7" t="s">
        <v>119</v>
      </c>
      <c r="BG7" t="s">
        <v>122</v>
      </c>
      <c r="BH7" t="s">
        <v>503</v>
      </c>
      <c r="BI7">
        <v>8855</v>
      </c>
      <c r="BJ7">
        <v>5</v>
      </c>
      <c r="BK7" t="s">
        <v>254</v>
      </c>
      <c r="BL7" t="s">
        <v>258</v>
      </c>
      <c r="BM7">
        <v>0.70174624640616801</v>
      </c>
      <c r="BN7" t="s">
        <v>70</v>
      </c>
      <c r="BO7" t="s">
        <v>192</v>
      </c>
      <c r="BP7">
        <v>1217.5330000000001</v>
      </c>
    </row>
    <row r="8" spans="1:68" ht="16.5">
      <c r="A8" s="111" t="str">
        <f t="shared" ref="A8:A71" si="18">BF8</f>
        <v>성원운수</v>
      </c>
      <c r="B8" s="112" t="str">
        <f t="shared" ref="B8:B71" si="19">BH8</f>
        <v>강원식</v>
      </c>
      <c r="C8" s="113" t="str">
        <f t="shared" ref="C8:C71" si="20">BN8</f>
        <v>D</v>
      </c>
      <c r="D8" s="114">
        <f t="shared" ref="D8:D71" si="21">BM8</f>
        <v>0.80105967965919822</v>
      </c>
      <c r="E8" s="115">
        <f t="shared" ref="E8:E71" si="22">U8</f>
        <v>9814</v>
      </c>
      <c r="F8" s="116" t="str">
        <f t="shared" ref="F8:F71" si="23">BG8</f>
        <v>536</v>
      </c>
      <c r="G8" s="117" t="str">
        <f t="shared" ref="G8:G71" si="24">BK8</f>
        <v>71바5565</v>
      </c>
      <c r="H8" s="118">
        <f t="shared" ref="H8:H71" si="25">BJ8</f>
        <v>2</v>
      </c>
      <c r="I8" s="119">
        <f t="shared" si="8"/>
        <v>1797.9780000000001</v>
      </c>
      <c r="J8" s="120">
        <f t="shared" ref="J8:J71" si="26">AB8/AA8</f>
        <v>1.069815343769713E-2</v>
      </c>
      <c r="K8" s="120">
        <f t="shared" ref="K8:K71" si="27">AC8/AA8</f>
        <v>0.39767725805721577</v>
      </c>
      <c r="L8" s="120">
        <f t="shared" ref="L8:L71" si="28">AD8/I8</f>
        <v>0.14738778783722603</v>
      </c>
      <c r="M8" s="121">
        <f t="shared" ref="M8:M71" si="29">Z8</f>
        <v>13.425000000000001</v>
      </c>
      <c r="N8" s="122">
        <f t="shared" ref="N8:N71" si="30">AE8*100/W8</f>
        <v>0</v>
      </c>
      <c r="O8" s="122">
        <f t="shared" ref="O8:O71" si="31">AF8*100/W8</f>
        <v>4.5606787179820882</v>
      </c>
      <c r="P8" s="236">
        <f t="shared" ref="P8:P71" si="32">AK8</f>
        <v>19</v>
      </c>
      <c r="Q8" s="237">
        <f t="shared" ref="Q8:Q71" si="33">AE8</f>
        <v>0</v>
      </c>
      <c r="R8" s="237">
        <f t="shared" ref="R8:R71" si="34">AF8</f>
        <v>82</v>
      </c>
      <c r="T8">
        <v>519</v>
      </c>
      <c r="U8">
        <v>9814</v>
      </c>
      <c r="V8" t="s">
        <v>275</v>
      </c>
      <c r="W8">
        <v>1797.9780000000001</v>
      </c>
      <c r="X8">
        <v>802.56899999999996</v>
      </c>
      <c r="Y8">
        <v>2.2400000000000002</v>
      </c>
      <c r="Z8">
        <v>13.425000000000001</v>
      </c>
      <c r="AA8">
        <v>148.04769899999999</v>
      </c>
      <c r="AB8">
        <v>1.5838369999999999</v>
      </c>
      <c r="AC8">
        <v>58.875202999999999</v>
      </c>
      <c r="AD8" s="1">
        <v>265</v>
      </c>
      <c r="AE8">
        <v>0</v>
      </c>
      <c r="AF8">
        <v>82</v>
      </c>
      <c r="AG8">
        <v>63</v>
      </c>
      <c r="AH8">
        <v>12.144584999999999</v>
      </c>
      <c r="AI8">
        <v>0</v>
      </c>
      <c r="AJ8">
        <v>0</v>
      </c>
      <c r="AK8">
        <v>19</v>
      </c>
      <c r="AL8">
        <v>1561</v>
      </c>
      <c r="AM8" t="s">
        <v>276</v>
      </c>
      <c r="AN8" t="s">
        <v>506</v>
      </c>
      <c r="AO8">
        <v>1685.3989999999999</v>
      </c>
      <c r="AR8" t="s">
        <v>119</v>
      </c>
      <c r="AS8" t="s">
        <v>121</v>
      </c>
      <c r="AT8" t="s">
        <v>242</v>
      </c>
      <c r="AU8" t="s">
        <v>275</v>
      </c>
      <c r="AV8" t="s">
        <v>48</v>
      </c>
      <c r="AW8">
        <v>2</v>
      </c>
      <c r="BB8">
        <v>0.80105967965919822</v>
      </c>
      <c r="BC8" t="s">
        <v>67</v>
      </c>
      <c r="BF8" t="s">
        <v>119</v>
      </c>
      <c r="BG8" t="s">
        <v>121</v>
      </c>
      <c r="BH8" t="s">
        <v>275</v>
      </c>
      <c r="BI8">
        <v>9814</v>
      </c>
      <c r="BJ8">
        <v>2</v>
      </c>
      <c r="BK8" t="s">
        <v>242</v>
      </c>
      <c r="BL8" t="s">
        <v>238</v>
      </c>
      <c r="BM8">
        <v>0.80105967965919822</v>
      </c>
      <c r="BN8" t="s">
        <v>67</v>
      </c>
      <c r="BO8" t="s">
        <v>183</v>
      </c>
      <c r="BP8">
        <v>1797.9779999999998</v>
      </c>
    </row>
    <row r="9" spans="1:68" ht="16.5">
      <c r="A9" s="128" t="str">
        <f t="shared" si="18"/>
        <v>성원운수</v>
      </c>
      <c r="B9" s="129" t="str">
        <f t="shared" si="19"/>
        <v>고기영</v>
      </c>
      <c r="C9" s="130" t="str">
        <f t="shared" si="20"/>
        <v>B</v>
      </c>
      <c r="D9" s="131">
        <f t="shared" si="21"/>
        <v>0.90551724137931033</v>
      </c>
      <c r="E9" s="132">
        <f t="shared" si="22"/>
        <v>934</v>
      </c>
      <c r="F9" s="133" t="str">
        <f t="shared" si="23"/>
        <v>535</v>
      </c>
      <c r="G9" s="134" t="str">
        <f t="shared" si="24"/>
        <v>71바5564</v>
      </c>
      <c r="H9" s="135">
        <f t="shared" si="25"/>
        <v>1</v>
      </c>
      <c r="I9" s="136">
        <f t="shared" si="8"/>
        <v>1953.9169999999999</v>
      </c>
      <c r="J9" s="137">
        <f t="shared" si="26"/>
        <v>2.8259094496280892E-3</v>
      </c>
      <c r="K9" s="137">
        <f t="shared" si="27"/>
        <v>0.34530192049735275</v>
      </c>
      <c r="L9" s="137">
        <f t="shared" si="28"/>
        <v>0.14330189051019057</v>
      </c>
      <c r="M9" s="138">
        <f t="shared" si="29"/>
        <v>8.4529999999999994</v>
      </c>
      <c r="N9" s="139">
        <f t="shared" si="30"/>
        <v>0</v>
      </c>
      <c r="O9" s="139">
        <f t="shared" si="31"/>
        <v>1.0235849322156469</v>
      </c>
      <c r="P9" s="234">
        <f t="shared" si="32"/>
        <v>5</v>
      </c>
      <c r="Q9" s="235">
        <f t="shared" si="33"/>
        <v>0</v>
      </c>
      <c r="R9" s="235">
        <f t="shared" si="34"/>
        <v>20</v>
      </c>
      <c r="T9">
        <v>519</v>
      </c>
      <c r="U9">
        <v>934</v>
      </c>
      <c r="V9" t="s">
        <v>277</v>
      </c>
      <c r="W9">
        <v>1953.9169999999999</v>
      </c>
      <c r="X9">
        <v>744.02099999999996</v>
      </c>
      <c r="Y9">
        <v>2.6259999999999999</v>
      </c>
      <c r="Z9">
        <v>8.4529999999999994</v>
      </c>
      <c r="AA9">
        <v>146.25273999999999</v>
      </c>
      <c r="AB9">
        <v>0.41329700000000003</v>
      </c>
      <c r="AC9">
        <v>50.501351999999997</v>
      </c>
      <c r="AD9" s="1">
        <v>280</v>
      </c>
      <c r="AE9">
        <v>0</v>
      </c>
      <c r="AF9">
        <v>20</v>
      </c>
      <c r="AG9">
        <v>60</v>
      </c>
      <c r="AH9">
        <v>13.359864999999999</v>
      </c>
      <c r="AI9">
        <v>0</v>
      </c>
      <c r="AJ9">
        <v>0</v>
      </c>
      <c r="AK9">
        <v>5</v>
      </c>
      <c r="AL9">
        <v>929</v>
      </c>
      <c r="AM9" t="s">
        <v>278</v>
      </c>
      <c r="AN9" t="s">
        <v>507</v>
      </c>
      <c r="AO9">
        <v>1953.9169999999999</v>
      </c>
      <c r="AR9" t="s">
        <v>119</v>
      </c>
      <c r="AS9" t="s">
        <v>120</v>
      </c>
      <c r="AT9" t="s">
        <v>201</v>
      </c>
      <c r="AU9" t="s">
        <v>277</v>
      </c>
      <c r="AV9" t="s">
        <v>48</v>
      </c>
      <c r="AW9">
        <v>1</v>
      </c>
      <c r="BB9">
        <v>0.90551724137931033</v>
      </c>
      <c r="BC9" t="s">
        <v>68</v>
      </c>
      <c r="BF9" t="s">
        <v>119</v>
      </c>
      <c r="BG9" t="s">
        <v>120</v>
      </c>
      <c r="BH9" t="s">
        <v>277</v>
      </c>
      <c r="BI9">
        <v>934</v>
      </c>
      <c r="BJ9">
        <v>1</v>
      </c>
      <c r="BK9" t="s">
        <v>201</v>
      </c>
      <c r="BL9" t="s">
        <v>178</v>
      </c>
      <c r="BM9">
        <v>0.90551724137931033</v>
      </c>
      <c r="BN9" t="s">
        <v>68</v>
      </c>
      <c r="BO9" t="s">
        <v>179</v>
      </c>
      <c r="BP9">
        <v>1953.9169999999999</v>
      </c>
    </row>
    <row r="10" spans="1:68" ht="16.5">
      <c r="A10" s="111" t="str">
        <f t="shared" si="18"/>
        <v>성원운수</v>
      </c>
      <c r="B10" s="112" t="str">
        <f t="shared" si="19"/>
        <v>고재문</v>
      </c>
      <c r="C10" s="113" t="str">
        <f t="shared" si="20"/>
        <v>F</v>
      </c>
      <c r="D10" s="114">
        <f t="shared" si="21"/>
        <v>0.74714577064078225</v>
      </c>
      <c r="E10" s="115">
        <f t="shared" si="22"/>
        <v>3431</v>
      </c>
      <c r="F10" s="116" t="str">
        <f t="shared" si="23"/>
        <v>539</v>
      </c>
      <c r="G10" s="117" t="str">
        <f t="shared" si="24"/>
        <v>71바6601</v>
      </c>
      <c r="H10" s="118">
        <f t="shared" si="25"/>
        <v>5</v>
      </c>
      <c r="I10" s="119">
        <f t="shared" si="8"/>
        <v>1857.048</v>
      </c>
      <c r="J10" s="120">
        <f t="shared" si="26"/>
        <v>2.493887618220799E-2</v>
      </c>
      <c r="K10" s="120">
        <f t="shared" si="27"/>
        <v>0.36792848898905239</v>
      </c>
      <c r="L10" s="120">
        <f t="shared" si="28"/>
        <v>0.27516790088355281</v>
      </c>
      <c r="M10" s="121">
        <f t="shared" si="29"/>
        <v>11.723000000000001</v>
      </c>
      <c r="N10" s="122">
        <f t="shared" si="30"/>
        <v>0.37694232997746963</v>
      </c>
      <c r="O10" s="122">
        <f t="shared" si="31"/>
        <v>0.21539561712998265</v>
      </c>
      <c r="P10" s="236">
        <f t="shared" si="32"/>
        <v>52</v>
      </c>
      <c r="Q10" s="237">
        <f t="shared" si="33"/>
        <v>7</v>
      </c>
      <c r="R10" s="237">
        <f t="shared" si="34"/>
        <v>4</v>
      </c>
      <c r="T10">
        <v>519</v>
      </c>
      <c r="U10">
        <v>3431</v>
      </c>
      <c r="V10" t="s">
        <v>279</v>
      </c>
      <c r="W10">
        <v>1857.048</v>
      </c>
      <c r="X10">
        <v>627.92100000000005</v>
      </c>
      <c r="Y10">
        <v>2.9569999999999999</v>
      </c>
      <c r="Z10">
        <v>11.723000000000001</v>
      </c>
      <c r="AA10">
        <v>171.816002</v>
      </c>
      <c r="AB10">
        <v>4.2848980000000001</v>
      </c>
      <c r="AC10">
        <v>63.216002000000003</v>
      </c>
      <c r="AD10" s="1">
        <v>511</v>
      </c>
      <c r="AE10">
        <v>7</v>
      </c>
      <c r="AF10">
        <v>4</v>
      </c>
      <c r="AG10">
        <v>130</v>
      </c>
      <c r="AH10">
        <v>10.808351999999999</v>
      </c>
      <c r="AI10">
        <v>0</v>
      </c>
      <c r="AJ10">
        <v>0</v>
      </c>
      <c r="AK10">
        <v>52</v>
      </c>
      <c r="AL10">
        <v>38136</v>
      </c>
      <c r="AM10" t="s">
        <v>280</v>
      </c>
      <c r="AN10" t="s">
        <v>508</v>
      </c>
      <c r="AO10">
        <v>572.10199999999998</v>
      </c>
      <c r="AR10" t="s">
        <v>119</v>
      </c>
      <c r="AS10" t="s">
        <v>124</v>
      </c>
      <c r="AT10" t="s">
        <v>268</v>
      </c>
      <c r="AU10" t="s">
        <v>279</v>
      </c>
      <c r="AV10" t="s">
        <v>198</v>
      </c>
      <c r="AW10">
        <v>5</v>
      </c>
      <c r="BB10">
        <v>0.74714577064078225</v>
      </c>
      <c r="BC10" t="s">
        <v>70</v>
      </c>
      <c r="BF10" t="s">
        <v>119</v>
      </c>
      <c r="BG10" t="s">
        <v>124</v>
      </c>
      <c r="BH10" t="s">
        <v>279</v>
      </c>
      <c r="BI10">
        <v>3431</v>
      </c>
      <c r="BJ10">
        <v>5</v>
      </c>
      <c r="BK10" t="s">
        <v>268</v>
      </c>
      <c r="BL10" t="s">
        <v>270</v>
      </c>
      <c r="BM10">
        <v>0.74714577064078225</v>
      </c>
      <c r="BN10" t="s">
        <v>70</v>
      </c>
      <c r="BO10" t="s">
        <v>192</v>
      </c>
      <c r="BP10">
        <v>1857.0479999999998</v>
      </c>
    </row>
    <row r="11" spans="1:68" ht="16.5">
      <c r="A11" s="128" t="str">
        <f t="shared" si="18"/>
        <v>성원운수</v>
      </c>
      <c r="B11" s="129" t="str">
        <f t="shared" si="19"/>
        <v>고준엽</v>
      </c>
      <c r="C11" s="130" t="str">
        <f t="shared" si="20"/>
        <v>F</v>
      </c>
      <c r="D11" s="131">
        <f t="shared" si="21"/>
        <v>0.72557772936025855</v>
      </c>
      <c r="E11" s="132">
        <f t="shared" si="22"/>
        <v>2474</v>
      </c>
      <c r="F11" s="133" t="str">
        <f t="shared" si="23"/>
        <v>537</v>
      </c>
      <c r="G11" s="134" t="str">
        <f t="shared" si="24"/>
        <v>71바6613</v>
      </c>
      <c r="H11" s="135">
        <f t="shared" si="25"/>
        <v>5</v>
      </c>
      <c r="I11" s="136">
        <f t="shared" si="8"/>
        <v>1364.6469999999999</v>
      </c>
      <c r="J11" s="137">
        <f t="shared" si="26"/>
        <v>1.6713670258816957E-2</v>
      </c>
      <c r="K11" s="137">
        <f t="shared" si="27"/>
        <v>0.36624464330985773</v>
      </c>
      <c r="L11" s="137">
        <f t="shared" si="28"/>
        <v>0.19125825213406838</v>
      </c>
      <c r="M11" s="138">
        <f t="shared" si="29"/>
        <v>15.169</v>
      </c>
      <c r="N11" s="139">
        <f t="shared" si="30"/>
        <v>7.3279023806156474E-2</v>
      </c>
      <c r="O11" s="139">
        <f t="shared" si="31"/>
        <v>11.138411618535782</v>
      </c>
      <c r="P11" s="234">
        <f t="shared" si="32"/>
        <v>22</v>
      </c>
      <c r="Q11" s="235">
        <f t="shared" si="33"/>
        <v>1</v>
      </c>
      <c r="R11" s="235">
        <f t="shared" si="34"/>
        <v>152</v>
      </c>
      <c r="T11">
        <v>519</v>
      </c>
      <c r="U11">
        <v>2474</v>
      </c>
      <c r="V11" t="s">
        <v>281</v>
      </c>
      <c r="W11">
        <v>1364.6469999999999</v>
      </c>
      <c r="X11">
        <v>749.19299999999998</v>
      </c>
      <c r="Y11">
        <v>1.821</v>
      </c>
      <c r="Z11">
        <v>15.169</v>
      </c>
      <c r="AA11">
        <v>97.739693000000003</v>
      </c>
      <c r="AB11">
        <v>1.633589</v>
      </c>
      <c r="AC11">
        <v>35.796638999999999</v>
      </c>
      <c r="AD11" s="1">
        <v>261</v>
      </c>
      <c r="AE11">
        <v>1</v>
      </c>
      <c r="AF11">
        <v>152</v>
      </c>
      <c r="AG11">
        <v>103</v>
      </c>
      <c r="AH11">
        <v>13.962054999999999</v>
      </c>
      <c r="AI11">
        <v>458.8</v>
      </c>
      <c r="AJ11">
        <v>13.9</v>
      </c>
      <c r="AK11">
        <v>22</v>
      </c>
      <c r="AL11">
        <v>4034</v>
      </c>
      <c r="AM11" t="s">
        <v>282</v>
      </c>
      <c r="AN11" t="s">
        <v>509</v>
      </c>
      <c r="AO11">
        <v>600.36699999999996</v>
      </c>
      <c r="AR11" t="s">
        <v>119</v>
      </c>
      <c r="AS11" t="s">
        <v>122</v>
      </c>
      <c r="AT11" t="s">
        <v>258</v>
      </c>
      <c r="AU11" t="s">
        <v>281</v>
      </c>
      <c r="AV11" t="s">
        <v>256</v>
      </c>
      <c r="AW11">
        <v>5</v>
      </c>
      <c r="BB11">
        <v>0.72557772936025855</v>
      </c>
      <c r="BC11" t="s">
        <v>70</v>
      </c>
      <c r="BF11" t="s">
        <v>119</v>
      </c>
      <c r="BG11" t="s">
        <v>122</v>
      </c>
      <c r="BH11" t="s">
        <v>281</v>
      </c>
      <c r="BI11">
        <v>2474</v>
      </c>
      <c r="BJ11">
        <v>5</v>
      </c>
      <c r="BK11" t="s">
        <v>258</v>
      </c>
      <c r="BL11" t="s">
        <v>259</v>
      </c>
      <c r="BM11">
        <v>0.72557772936025855</v>
      </c>
      <c r="BN11" t="s">
        <v>70</v>
      </c>
      <c r="BO11" t="s">
        <v>192</v>
      </c>
      <c r="BP11">
        <v>1332.2860000000001</v>
      </c>
    </row>
    <row r="12" spans="1:68" ht="16.5">
      <c r="A12" s="111" t="str">
        <f t="shared" si="18"/>
        <v>성원운수</v>
      </c>
      <c r="B12" s="112" t="str">
        <f t="shared" si="19"/>
        <v>공영식</v>
      </c>
      <c r="C12" s="113" t="str">
        <f t="shared" si="20"/>
        <v>D</v>
      </c>
      <c r="D12" s="114">
        <f t="shared" si="21"/>
        <v>0.82729088308827503</v>
      </c>
      <c r="E12" s="115">
        <f t="shared" si="22"/>
        <v>6223</v>
      </c>
      <c r="F12" s="116" t="str">
        <f t="shared" si="23"/>
        <v>536</v>
      </c>
      <c r="G12" s="117" t="str">
        <f t="shared" si="24"/>
        <v>71바5551</v>
      </c>
      <c r="H12" s="118">
        <f t="shared" si="25"/>
        <v>2</v>
      </c>
      <c r="I12" s="119">
        <f t="shared" si="8"/>
        <v>2065.7840000000001</v>
      </c>
      <c r="J12" s="120">
        <f t="shared" si="26"/>
        <v>1.208510767427657E-2</v>
      </c>
      <c r="K12" s="120">
        <f t="shared" si="27"/>
        <v>0.35080427851996454</v>
      </c>
      <c r="L12" s="120">
        <f t="shared" si="28"/>
        <v>0.13505768270061147</v>
      </c>
      <c r="M12" s="121">
        <f t="shared" si="29"/>
        <v>4.8499999999999996</v>
      </c>
      <c r="N12" s="122">
        <f t="shared" si="30"/>
        <v>0</v>
      </c>
      <c r="O12" s="122">
        <f t="shared" si="31"/>
        <v>1.3070098325865627</v>
      </c>
      <c r="P12" s="236">
        <f t="shared" si="32"/>
        <v>8</v>
      </c>
      <c r="Q12" s="237">
        <f t="shared" si="33"/>
        <v>0</v>
      </c>
      <c r="R12" s="237">
        <f t="shared" si="34"/>
        <v>27</v>
      </c>
      <c r="T12">
        <v>519</v>
      </c>
      <c r="U12">
        <v>6223</v>
      </c>
      <c r="V12" t="s">
        <v>283</v>
      </c>
      <c r="W12">
        <v>2065.7840000000001</v>
      </c>
      <c r="X12">
        <v>925.01300000000003</v>
      </c>
      <c r="Y12">
        <v>2.2330000000000001</v>
      </c>
      <c r="Z12">
        <v>4.8499999999999996</v>
      </c>
      <c r="AA12">
        <v>159.62828400000001</v>
      </c>
      <c r="AB12">
        <v>1.929125</v>
      </c>
      <c r="AC12">
        <v>55.998285000000003</v>
      </c>
      <c r="AD12" s="1">
        <v>279</v>
      </c>
      <c r="AE12">
        <v>0</v>
      </c>
      <c r="AF12">
        <v>27</v>
      </c>
      <c r="AG12">
        <v>71</v>
      </c>
      <c r="AH12">
        <v>12.941215</v>
      </c>
      <c r="AI12">
        <v>30.4</v>
      </c>
      <c r="AJ12">
        <v>0</v>
      </c>
      <c r="AK12">
        <v>8</v>
      </c>
      <c r="AL12">
        <v>309</v>
      </c>
      <c r="AM12" t="s">
        <v>284</v>
      </c>
      <c r="AN12" t="s">
        <v>510</v>
      </c>
      <c r="AO12">
        <v>1950.6959999999999</v>
      </c>
      <c r="AR12" t="s">
        <v>119</v>
      </c>
      <c r="AS12" t="s">
        <v>121</v>
      </c>
      <c r="AT12" t="s">
        <v>226</v>
      </c>
      <c r="AU12" t="s">
        <v>283</v>
      </c>
      <c r="AV12" t="s">
        <v>199</v>
      </c>
      <c r="AW12">
        <v>2</v>
      </c>
      <c r="BB12">
        <v>0.82729088308827503</v>
      </c>
      <c r="BC12" t="s">
        <v>67</v>
      </c>
      <c r="BF12" t="s">
        <v>119</v>
      </c>
      <c r="BG12" t="s">
        <v>121</v>
      </c>
      <c r="BH12" t="s">
        <v>283</v>
      </c>
      <c r="BI12">
        <v>6223</v>
      </c>
      <c r="BJ12">
        <v>2</v>
      </c>
      <c r="BK12" t="s">
        <v>226</v>
      </c>
      <c r="BL12" t="s">
        <v>233</v>
      </c>
      <c r="BM12">
        <v>0.82729088308827503</v>
      </c>
      <c r="BN12" t="s">
        <v>67</v>
      </c>
      <c r="BO12" t="s">
        <v>183</v>
      </c>
      <c r="BP12">
        <v>2065.7840000000001</v>
      </c>
    </row>
    <row r="13" spans="1:68" ht="16.5">
      <c r="A13" s="128" t="str">
        <f t="shared" si="18"/>
        <v>성원운수</v>
      </c>
      <c r="B13" s="129" t="str">
        <f t="shared" si="19"/>
        <v>구자엽</v>
      </c>
      <c r="C13" s="130" t="str">
        <f t="shared" si="20"/>
        <v>B</v>
      </c>
      <c r="D13" s="131">
        <f t="shared" si="21"/>
        <v>0.94381567667956656</v>
      </c>
      <c r="E13" s="132">
        <f t="shared" si="22"/>
        <v>7553</v>
      </c>
      <c r="F13" s="133" t="str">
        <f t="shared" si="23"/>
        <v>535</v>
      </c>
      <c r="G13" s="134" t="str">
        <f t="shared" si="24"/>
        <v>71바6962</v>
      </c>
      <c r="H13" s="135">
        <f t="shared" si="25"/>
        <v>6</v>
      </c>
      <c r="I13" s="136">
        <f t="shared" si="8"/>
        <v>1984.184</v>
      </c>
      <c r="J13" s="137">
        <f t="shared" si="26"/>
        <v>7.5521175829136996E-3</v>
      </c>
      <c r="K13" s="137">
        <f t="shared" si="27"/>
        <v>0.35068308531787301</v>
      </c>
      <c r="L13" s="137">
        <f t="shared" si="28"/>
        <v>0.14917971317176229</v>
      </c>
      <c r="M13" s="138">
        <f t="shared" si="29"/>
        <v>11.54</v>
      </c>
      <c r="N13" s="139">
        <f t="shared" si="30"/>
        <v>0</v>
      </c>
      <c r="O13" s="139">
        <f t="shared" si="31"/>
        <v>2.5199275873608498</v>
      </c>
      <c r="P13" s="234">
        <f t="shared" si="32"/>
        <v>28</v>
      </c>
      <c r="Q13" s="235">
        <f t="shared" si="33"/>
        <v>0</v>
      </c>
      <c r="R13" s="235">
        <f t="shared" si="34"/>
        <v>50</v>
      </c>
      <c r="T13">
        <v>519</v>
      </c>
      <c r="U13">
        <v>7553</v>
      </c>
      <c r="V13" t="s">
        <v>285</v>
      </c>
      <c r="W13">
        <v>1984.184</v>
      </c>
      <c r="X13">
        <v>769.00099999999998</v>
      </c>
      <c r="Y13">
        <v>2.58</v>
      </c>
      <c r="Z13">
        <v>11.54</v>
      </c>
      <c r="AA13">
        <v>147.599132</v>
      </c>
      <c r="AB13">
        <v>1.1146860000000001</v>
      </c>
      <c r="AC13">
        <v>51.760519000000002</v>
      </c>
      <c r="AD13" s="1">
        <v>296</v>
      </c>
      <c r="AE13">
        <v>0</v>
      </c>
      <c r="AF13">
        <v>50</v>
      </c>
      <c r="AG13">
        <v>70</v>
      </c>
      <c r="AH13">
        <v>13.443059999999999</v>
      </c>
      <c r="AI13">
        <v>52.3</v>
      </c>
      <c r="AJ13">
        <v>0</v>
      </c>
      <c r="AK13">
        <v>28</v>
      </c>
      <c r="AL13">
        <v>9005</v>
      </c>
      <c r="AM13" t="s">
        <v>286</v>
      </c>
      <c r="AN13" t="s">
        <v>511</v>
      </c>
      <c r="AO13">
        <v>1467.4280000000001</v>
      </c>
      <c r="AR13" t="s">
        <v>119</v>
      </c>
      <c r="AS13" t="s">
        <v>120</v>
      </c>
      <c r="AT13" t="s">
        <v>216</v>
      </c>
      <c r="AU13" t="s">
        <v>285</v>
      </c>
      <c r="AV13" t="s">
        <v>48</v>
      </c>
      <c r="AW13">
        <v>6</v>
      </c>
      <c r="BB13">
        <v>0.94381567667956656</v>
      </c>
      <c r="BC13" t="s">
        <v>68</v>
      </c>
      <c r="BF13" t="s">
        <v>119</v>
      </c>
      <c r="BG13" t="s">
        <v>120</v>
      </c>
      <c r="BH13" t="s">
        <v>285</v>
      </c>
      <c r="BI13">
        <v>7553</v>
      </c>
      <c r="BJ13">
        <v>6</v>
      </c>
      <c r="BK13" t="s">
        <v>216</v>
      </c>
      <c r="BL13" t="s">
        <v>218</v>
      </c>
      <c r="BM13">
        <v>0.94381567667956656</v>
      </c>
      <c r="BN13" t="s">
        <v>68</v>
      </c>
      <c r="BO13" t="s">
        <v>179</v>
      </c>
      <c r="BP13">
        <v>1984.184</v>
      </c>
    </row>
    <row r="14" spans="1:68" ht="16.5">
      <c r="A14" s="111" t="str">
        <f t="shared" si="18"/>
        <v>성원운수</v>
      </c>
      <c r="B14" s="112" t="str">
        <f t="shared" si="19"/>
        <v>권혁기</v>
      </c>
      <c r="C14" s="113" t="str">
        <f t="shared" si="20"/>
        <v>C</v>
      </c>
      <c r="D14" s="114">
        <f t="shared" si="21"/>
        <v>0.85595395510568184</v>
      </c>
      <c r="E14" s="115">
        <f t="shared" si="22"/>
        <v>5547</v>
      </c>
      <c r="F14" s="116" t="str">
        <f t="shared" si="23"/>
        <v>538</v>
      </c>
      <c r="G14" s="117" t="str">
        <f t="shared" si="24"/>
        <v>71바6309</v>
      </c>
      <c r="H14" s="118">
        <f t="shared" si="25"/>
        <v>2</v>
      </c>
      <c r="I14" s="119">
        <f t="shared" si="8"/>
        <v>878.86400000000003</v>
      </c>
      <c r="J14" s="120">
        <f t="shared" si="26"/>
        <v>1.0284069060663807E-2</v>
      </c>
      <c r="K14" s="120">
        <f t="shared" si="27"/>
        <v>0.42481417148313616</v>
      </c>
      <c r="L14" s="120">
        <f t="shared" si="28"/>
        <v>9.8991425294471039E-2</v>
      </c>
      <c r="M14" s="121">
        <f t="shared" si="29"/>
        <v>11.945</v>
      </c>
      <c r="N14" s="122">
        <f t="shared" si="30"/>
        <v>0.79648273225436472</v>
      </c>
      <c r="O14" s="122">
        <f t="shared" si="31"/>
        <v>3.7548471663420049</v>
      </c>
      <c r="P14" s="236">
        <f t="shared" si="32"/>
        <v>60</v>
      </c>
      <c r="Q14" s="237">
        <f t="shared" si="33"/>
        <v>7</v>
      </c>
      <c r="R14" s="237">
        <f t="shared" si="34"/>
        <v>33</v>
      </c>
      <c r="T14">
        <v>519</v>
      </c>
      <c r="U14">
        <v>5547</v>
      </c>
      <c r="V14" t="s">
        <v>287</v>
      </c>
      <c r="W14">
        <v>878.86400000000003</v>
      </c>
      <c r="X14">
        <v>410.79500000000002</v>
      </c>
      <c r="Y14">
        <v>2.1389999999999998</v>
      </c>
      <c r="Z14">
        <v>11.945</v>
      </c>
      <c r="AA14">
        <v>78.786615999999995</v>
      </c>
      <c r="AB14">
        <v>0.81024700000000005</v>
      </c>
      <c r="AC14">
        <v>33.469670999999998</v>
      </c>
      <c r="AD14" s="1">
        <v>87</v>
      </c>
      <c r="AE14">
        <v>7</v>
      </c>
      <c r="AF14">
        <v>33</v>
      </c>
      <c r="AG14">
        <v>62</v>
      </c>
      <c r="AH14">
        <v>11.154991000000001</v>
      </c>
      <c r="AI14">
        <v>0</v>
      </c>
      <c r="AJ14">
        <v>0</v>
      </c>
      <c r="AK14">
        <v>60</v>
      </c>
      <c r="AL14">
        <v>14249</v>
      </c>
      <c r="AM14" t="s">
        <v>288</v>
      </c>
      <c r="AN14" t="s">
        <v>512</v>
      </c>
      <c r="AO14">
        <v>793.30899999999997</v>
      </c>
      <c r="AR14" t="s">
        <v>119</v>
      </c>
      <c r="AS14" t="s">
        <v>123</v>
      </c>
      <c r="AT14" t="s">
        <v>266</v>
      </c>
      <c r="AU14" t="s">
        <v>287</v>
      </c>
      <c r="AV14" t="s">
        <v>48</v>
      </c>
      <c r="AW14">
        <v>2</v>
      </c>
      <c r="BB14">
        <v>0.85595395510568184</v>
      </c>
      <c r="BC14" t="s">
        <v>69</v>
      </c>
      <c r="BF14" t="s">
        <v>119</v>
      </c>
      <c r="BG14" t="s">
        <v>123</v>
      </c>
      <c r="BH14" t="s">
        <v>287</v>
      </c>
      <c r="BI14">
        <v>5547</v>
      </c>
      <c r="BJ14">
        <v>2</v>
      </c>
      <c r="BK14" t="s">
        <v>266</v>
      </c>
      <c r="BL14" t="s">
        <v>264</v>
      </c>
      <c r="BM14">
        <v>0.85595395510568184</v>
      </c>
      <c r="BN14" t="s">
        <v>69</v>
      </c>
      <c r="BO14" t="s">
        <v>181</v>
      </c>
      <c r="BP14">
        <v>878.86400000000003</v>
      </c>
    </row>
    <row r="15" spans="1:68" ht="16.5">
      <c r="A15" s="128" t="str">
        <f t="shared" si="18"/>
        <v>성원운수</v>
      </c>
      <c r="B15" s="129" t="str">
        <f t="shared" si="19"/>
        <v>김덕희</v>
      </c>
      <c r="C15" s="130" t="str">
        <f t="shared" si="20"/>
        <v>F</v>
      </c>
      <c r="D15" s="131">
        <f t="shared" si="21"/>
        <v>0.73652918024338798</v>
      </c>
      <c r="E15" s="132">
        <f t="shared" si="22"/>
        <v>3495</v>
      </c>
      <c r="F15" s="133" t="str">
        <f t="shared" si="23"/>
        <v>539</v>
      </c>
      <c r="G15" s="134" t="str">
        <f t="shared" si="24"/>
        <v>71바6616</v>
      </c>
      <c r="H15" s="135">
        <f t="shared" si="25"/>
        <v>4</v>
      </c>
      <c r="I15" s="136">
        <f t="shared" si="8"/>
        <v>1904.3720000000001</v>
      </c>
      <c r="J15" s="137">
        <f t="shared" si="26"/>
        <v>2.086318416979048E-2</v>
      </c>
      <c r="K15" s="137">
        <f t="shared" si="27"/>
        <v>0.37842846872257219</v>
      </c>
      <c r="L15" s="137">
        <f t="shared" si="28"/>
        <v>0.20531702839571259</v>
      </c>
      <c r="M15" s="138">
        <f t="shared" si="29"/>
        <v>11.896000000000001</v>
      </c>
      <c r="N15" s="139">
        <f t="shared" si="30"/>
        <v>0.15753224685093037</v>
      </c>
      <c r="O15" s="139">
        <f t="shared" si="31"/>
        <v>0.26255374475155063</v>
      </c>
      <c r="P15" s="234">
        <f t="shared" si="32"/>
        <v>34</v>
      </c>
      <c r="Q15" s="235">
        <f t="shared" si="33"/>
        <v>3</v>
      </c>
      <c r="R15" s="235">
        <f t="shared" si="34"/>
        <v>5</v>
      </c>
      <c r="T15">
        <v>519</v>
      </c>
      <c r="U15">
        <v>3495</v>
      </c>
      <c r="V15" t="s">
        <v>289</v>
      </c>
      <c r="W15">
        <v>1904.3720000000001</v>
      </c>
      <c r="X15">
        <v>648.68600000000004</v>
      </c>
      <c r="Y15">
        <v>2.9359999999999999</v>
      </c>
      <c r="Z15">
        <v>11.896000000000001</v>
      </c>
      <c r="AA15">
        <v>177.047663</v>
      </c>
      <c r="AB15">
        <v>3.693778</v>
      </c>
      <c r="AC15">
        <v>66.999876</v>
      </c>
      <c r="AD15" s="1">
        <v>391</v>
      </c>
      <c r="AE15">
        <v>3</v>
      </c>
      <c r="AF15">
        <v>5</v>
      </c>
      <c r="AG15">
        <v>55</v>
      </c>
      <c r="AH15">
        <v>10.756266999999999</v>
      </c>
      <c r="AI15">
        <v>0</v>
      </c>
      <c r="AJ15">
        <v>0</v>
      </c>
      <c r="AK15">
        <v>34</v>
      </c>
      <c r="AL15">
        <v>25755</v>
      </c>
      <c r="AM15" t="s">
        <v>290</v>
      </c>
      <c r="AN15" t="s">
        <v>513</v>
      </c>
      <c r="AO15">
        <v>1637.732</v>
      </c>
      <c r="AR15" t="s">
        <v>119</v>
      </c>
      <c r="AS15" t="s">
        <v>124</v>
      </c>
      <c r="AT15" t="s">
        <v>271</v>
      </c>
      <c r="AU15" t="s">
        <v>289</v>
      </c>
      <c r="AV15" t="s">
        <v>198</v>
      </c>
      <c r="AW15">
        <v>4</v>
      </c>
      <c r="BB15">
        <v>0.73652918024338798</v>
      </c>
      <c r="BC15" t="s">
        <v>70</v>
      </c>
      <c r="BF15" t="s">
        <v>119</v>
      </c>
      <c r="BG15" t="s">
        <v>124</v>
      </c>
      <c r="BH15" t="s">
        <v>289</v>
      </c>
      <c r="BI15">
        <v>3495</v>
      </c>
      <c r="BJ15">
        <v>4</v>
      </c>
      <c r="BK15" t="s">
        <v>271</v>
      </c>
      <c r="BL15" t="s">
        <v>268</v>
      </c>
      <c r="BM15">
        <v>0.73652918024338798</v>
      </c>
      <c r="BN15" t="s">
        <v>70</v>
      </c>
      <c r="BO15" t="s">
        <v>192</v>
      </c>
      <c r="BP15">
        <v>1904.3720000000001</v>
      </c>
    </row>
    <row r="16" spans="1:68" ht="16.5">
      <c r="A16" s="111" t="str">
        <f t="shared" si="18"/>
        <v>성원운수</v>
      </c>
      <c r="B16" s="112" t="str">
        <f t="shared" si="19"/>
        <v>김병길</v>
      </c>
      <c r="C16" s="113" t="str">
        <f t="shared" si="20"/>
        <v>C</v>
      </c>
      <c r="D16" s="114">
        <f t="shared" si="21"/>
        <v>0.85642857142857154</v>
      </c>
      <c r="E16" s="115">
        <f t="shared" si="22"/>
        <v>1613</v>
      </c>
      <c r="F16" s="116" t="str">
        <f t="shared" si="23"/>
        <v>536</v>
      </c>
      <c r="G16" s="117" t="str">
        <f t="shared" si="24"/>
        <v>71바5563</v>
      </c>
      <c r="H16" s="118">
        <f t="shared" si="25"/>
        <v>1</v>
      </c>
      <c r="I16" s="119">
        <f t="shared" si="8"/>
        <v>1304.42</v>
      </c>
      <c r="J16" s="120">
        <f t="shared" si="26"/>
        <v>7.7055829213437512E-3</v>
      </c>
      <c r="K16" s="120">
        <f t="shared" si="27"/>
        <v>0.36221671446324188</v>
      </c>
      <c r="L16" s="120">
        <f t="shared" si="28"/>
        <v>0.10579414605725149</v>
      </c>
      <c r="M16" s="121">
        <f t="shared" si="29"/>
        <v>10.907</v>
      </c>
      <c r="N16" s="122">
        <f t="shared" si="30"/>
        <v>0.30664969871667097</v>
      </c>
      <c r="O16" s="122">
        <f t="shared" si="31"/>
        <v>2.5298600144125358</v>
      </c>
      <c r="P16" s="236">
        <f t="shared" si="32"/>
        <v>4</v>
      </c>
      <c r="Q16" s="237">
        <f t="shared" si="33"/>
        <v>4</v>
      </c>
      <c r="R16" s="237">
        <f t="shared" si="34"/>
        <v>33</v>
      </c>
      <c r="T16">
        <v>519</v>
      </c>
      <c r="U16">
        <v>1613</v>
      </c>
      <c r="V16" t="s">
        <v>291</v>
      </c>
      <c r="W16">
        <v>1304.42</v>
      </c>
      <c r="X16">
        <v>543.89</v>
      </c>
      <c r="Y16">
        <v>2.3980000000000001</v>
      </c>
      <c r="Z16">
        <v>10.907</v>
      </c>
      <c r="AA16">
        <v>105.58357599999999</v>
      </c>
      <c r="AB16">
        <v>0.81358299999999995</v>
      </c>
      <c r="AC16">
        <v>38.244135999999997</v>
      </c>
      <c r="AD16" s="1">
        <v>138</v>
      </c>
      <c r="AE16">
        <v>4</v>
      </c>
      <c r="AF16">
        <v>33</v>
      </c>
      <c r="AG16">
        <v>66</v>
      </c>
      <c r="AH16">
        <v>12.354383</v>
      </c>
      <c r="AI16">
        <v>7</v>
      </c>
      <c r="AJ16">
        <v>0</v>
      </c>
      <c r="AK16">
        <v>4</v>
      </c>
      <c r="AL16">
        <v>129</v>
      </c>
      <c r="AM16" t="s">
        <v>292</v>
      </c>
      <c r="AN16" t="s">
        <v>514</v>
      </c>
      <c r="AO16">
        <v>1304.42</v>
      </c>
      <c r="AR16" t="s">
        <v>119</v>
      </c>
      <c r="AS16" t="s">
        <v>121</v>
      </c>
      <c r="AT16" t="s">
        <v>240</v>
      </c>
      <c r="AU16" t="s">
        <v>291</v>
      </c>
      <c r="AV16" t="s">
        <v>48</v>
      </c>
      <c r="AW16">
        <v>1</v>
      </c>
      <c r="BB16">
        <v>0.85642857142857154</v>
      </c>
      <c r="BC16" t="s">
        <v>69</v>
      </c>
      <c r="BF16" t="s">
        <v>119</v>
      </c>
      <c r="BG16" t="s">
        <v>121</v>
      </c>
      <c r="BH16" t="s">
        <v>291</v>
      </c>
      <c r="BI16">
        <v>1613</v>
      </c>
      <c r="BJ16">
        <v>1</v>
      </c>
      <c r="BK16" t="s">
        <v>240</v>
      </c>
      <c r="BL16" t="s">
        <v>178</v>
      </c>
      <c r="BM16">
        <v>0.85642857142857154</v>
      </c>
      <c r="BN16" t="s">
        <v>69</v>
      </c>
      <c r="BO16" t="s">
        <v>181</v>
      </c>
      <c r="BP16">
        <v>1304.42</v>
      </c>
    </row>
    <row r="17" spans="1:68" ht="16.5">
      <c r="A17" s="128" t="str">
        <f t="shared" si="18"/>
        <v>성원운수</v>
      </c>
      <c r="B17" s="129" t="str">
        <f t="shared" si="19"/>
        <v>김상배</v>
      </c>
      <c r="C17" s="130" t="str">
        <f t="shared" si="20"/>
        <v>D</v>
      </c>
      <c r="D17" s="131">
        <f t="shared" si="21"/>
        <v>0.82680000000000009</v>
      </c>
      <c r="E17" s="132">
        <f t="shared" si="22"/>
        <v>7817</v>
      </c>
      <c r="F17" s="133" t="str">
        <f t="shared" si="23"/>
        <v>537</v>
      </c>
      <c r="G17" s="134" t="str">
        <f t="shared" si="24"/>
        <v>71바6614</v>
      </c>
      <c r="H17" s="135">
        <f t="shared" si="25"/>
        <v>1</v>
      </c>
      <c r="I17" s="136">
        <f t="shared" si="8"/>
        <v>2410.3620000000001</v>
      </c>
      <c r="J17" s="137">
        <f t="shared" si="26"/>
        <v>6.4896419342670578E-3</v>
      </c>
      <c r="K17" s="137">
        <f t="shared" si="27"/>
        <v>0.2890103979582534</v>
      </c>
      <c r="L17" s="137">
        <f t="shared" si="28"/>
        <v>3.8168540659037936E-2</v>
      </c>
      <c r="M17" s="138">
        <f t="shared" si="29"/>
        <v>10.698</v>
      </c>
      <c r="N17" s="139">
        <f t="shared" si="30"/>
        <v>0</v>
      </c>
      <c r="O17" s="139">
        <f t="shared" si="31"/>
        <v>0.41487544194606452</v>
      </c>
      <c r="P17" s="234">
        <f t="shared" si="32"/>
        <v>0</v>
      </c>
      <c r="Q17" s="235">
        <f t="shared" si="33"/>
        <v>0</v>
      </c>
      <c r="R17" s="235">
        <f t="shared" si="34"/>
        <v>10</v>
      </c>
      <c r="T17">
        <v>519</v>
      </c>
      <c r="U17">
        <v>7817</v>
      </c>
      <c r="V17" t="s">
        <v>293</v>
      </c>
      <c r="W17">
        <v>2410.3620000000001</v>
      </c>
      <c r="X17">
        <v>1165.99</v>
      </c>
      <c r="Y17">
        <v>2.0670000000000002</v>
      </c>
      <c r="Z17">
        <v>10.698</v>
      </c>
      <c r="AA17">
        <v>159.904662</v>
      </c>
      <c r="AB17">
        <v>1.0377240000000001</v>
      </c>
      <c r="AC17">
        <v>46.214109999999998</v>
      </c>
      <c r="AD17" s="1">
        <v>92</v>
      </c>
      <c r="AE17">
        <v>0</v>
      </c>
      <c r="AF17">
        <v>10</v>
      </c>
      <c r="AG17">
        <v>56</v>
      </c>
      <c r="AH17">
        <v>15.073744</v>
      </c>
      <c r="AI17">
        <v>0</v>
      </c>
      <c r="AJ17">
        <v>0</v>
      </c>
      <c r="AK17">
        <v>0</v>
      </c>
      <c r="AL17">
        <v>0</v>
      </c>
      <c r="AM17" t="s">
        <v>294</v>
      </c>
      <c r="AN17" t="s">
        <v>515</v>
      </c>
      <c r="AO17">
        <v>2410.3620000000001</v>
      </c>
      <c r="AR17" t="s">
        <v>119</v>
      </c>
      <c r="AS17" t="s">
        <v>122</v>
      </c>
      <c r="AT17" t="s">
        <v>259</v>
      </c>
      <c r="AU17" t="s">
        <v>293</v>
      </c>
      <c r="AV17" t="s">
        <v>256</v>
      </c>
      <c r="AW17">
        <v>1</v>
      </c>
      <c r="BB17">
        <v>0.82680000000000009</v>
      </c>
      <c r="BC17" t="s">
        <v>67</v>
      </c>
      <c r="BF17" t="s">
        <v>119</v>
      </c>
      <c r="BG17" t="s">
        <v>122</v>
      </c>
      <c r="BH17" t="s">
        <v>293</v>
      </c>
      <c r="BI17">
        <v>7817</v>
      </c>
      <c r="BJ17">
        <v>1</v>
      </c>
      <c r="BK17" t="s">
        <v>259</v>
      </c>
      <c r="BL17" t="s">
        <v>178</v>
      </c>
      <c r="BM17">
        <v>0.82680000000000009</v>
      </c>
      <c r="BN17" t="s">
        <v>67</v>
      </c>
      <c r="BO17" t="s">
        <v>183</v>
      </c>
      <c r="BP17">
        <v>2410.3620000000001</v>
      </c>
    </row>
    <row r="18" spans="1:68" ht="16.5">
      <c r="A18" s="111" t="str">
        <f t="shared" si="18"/>
        <v>성원운수</v>
      </c>
      <c r="B18" s="112" t="str">
        <f t="shared" si="19"/>
        <v>김석균</v>
      </c>
      <c r="C18" s="113" t="str">
        <f t="shared" si="20"/>
        <v>D</v>
      </c>
      <c r="D18" s="114">
        <f t="shared" si="21"/>
        <v>0.80230410254376194</v>
      </c>
      <c r="E18" s="115">
        <f t="shared" si="22"/>
        <v>5010</v>
      </c>
      <c r="F18" s="116" t="str">
        <f t="shared" si="23"/>
        <v>536</v>
      </c>
      <c r="G18" s="117" t="str">
        <f t="shared" si="24"/>
        <v>71바5553</v>
      </c>
      <c r="H18" s="118">
        <f t="shared" si="25"/>
        <v>3</v>
      </c>
      <c r="I18" s="119">
        <f t="shared" si="8"/>
        <v>1312.2059999999999</v>
      </c>
      <c r="J18" s="120">
        <f t="shared" si="26"/>
        <v>4.4617789738819738E-3</v>
      </c>
      <c r="K18" s="120">
        <f t="shared" si="27"/>
        <v>0.35489866786878493</v>
      </c>
      <c r="L18" s="120">
        <f t="shared" si="28"/>
        <v>0.12574245202353901</v>
      </c>
      <c r="M18" s="121">
        <f t="shared" si="29"/>
        <v>5.6740000000000004</v>
      </c>
      <c r="N18" s="122">
        <f t="shared" si="30"/>
        <v>0.22862264004279817</v>
      </c>
      <c r="O18" s="122">
        <f t="shared" si="31"/>
        <v>12.498037655672967</v>
      </c>
      <c r="P18" s="236">
        <f t="shared" si="32"/>
        <v>13</v>
      </c>
      <c r="Q18" s="237">
        <f t="shared" si="33"/>
        <v>3</v>
      </c>
      <c r="R18" s="237">
        <f t="shared" si="34"/>
        <v>164</v>
      </c>
      <c r="T18">
        <v>519</v>
      </c>
      <c r="U18">
        <v>5010</v>
      </c>
      <c r="V18" t="s">
        <v>516</v>
      </c>
      <c r="W18">
        <v>1312.2059999999999</v>
      </c>
      <c r="X18">
        <v>604.53200000000004</v>
      </c>
      <c r="Y18">
        <v>2.1709999999999998</v>
      </c>
      <c r="Z18">
        <v>5.6740000000000004</v>
      </c>
      <c r="AA18">
        <v>100.72663900000001</v>
      </c>
      <c r="AB18">
        <v>0.44941999999999999</v>
      </c>
      <c r="AC18">
        <v>35.747750000000003</v>
      </c>
      <c r="AD18" s="1">
        <v>165</v>
      </c>
      <c r="AE18">
        <v>3</v>
      </c>
      <c r="AF18">
        <v>164</v>
      </c>
      <c r="AG18">
        <v>72</v>
      </c>
      <c r="AH18">
        <v>13.027397000000001</v>
      </c>
      <c r="AI18">
        <v>66.900000000000006</v>
      </c>
      <c r="AJ18">
        <v>0</v>
      </c>
      <c r="AK18">
        <v>13</v>
      </c>
      <c r="AL18">
        <v>720</v>
      </c>
      <c r="AM18" t="s">
        <v>517</v>
      </c>
      <c r="AN18" t="s">
        <v>518</v>
      </c>
      <c r="AO18">
        <v>1107.8520000000001</v>
      </c>
      <c r="AR18" t="s">
        <v>119</v>
      </c>
      <c r="AS18" t="s">
        <v>121</v>
      </c>
      <c r="AT18" t="s">
        <v>484</v>
      </c>
      <c r="AU18" t="s">
        <v>516</v>
      </c>
      <c r="AV18" t="s">
        <v>199</v>
      </c>
      <c r="AW18">
        <v>3</v>
      </c>
      <c r="BB18">
        <v>0.80230410254376194</v>
      </c>
      <c r="BC18" t="s">
        <v>67</v>
      </c>
      <c r="BF18" t="s">
        <v>119</v>
      </c>
      <c r="BG18" t="s">
        <v>121</v>
      </c>
      <c r="BH18" t="s">
        <v>516</v>
      </c>
      <c r="BI18">
        <v>5010</v>
      </c>
      <c r="BJ18">
        <v>3</v>
      </c>
      <c r="BK18" t="s">
        <v>484</v>
      </c>
      <c r="BL18" t="s">
        <v>233</v>
      </c>
      <c r="BM18">
        <v>0.80230410254376194</v>
      </c>
      <c r="BN18" t="s">
        <v>67</v>
      </c>
      <c r="BO18" t="s">
        <v>183</v>
      </c>
      <c r="BP18">
        <v>1312.2060000000001</v>
      </c>
    </row>
    <row r="19" spans="1:68" ht="16.5">
      <c r="A19" s="128" t="str">
        <f t="shared" si="18"/>
        <v>성원운수</v>
      </c>
      <c r="B19" s="129" t="str">
        <f t="shared" si="19"/>
        <v>김성식</v>
      </c>
      <c r="C19" s="130" t="str">
        <f t="shared" si="20"/>
        <v>D</v>
      </c>
      <c r="D19" s="131">
        <f t="shared" si="21"/>
        <v>0.83119999999999994</v>
      </c>
      <c r="E19" s="132">
        <f t="shared" si="22"/>
        <v>6501</v>
      </c>
      <c r="F19" s="133" t="str">
        <f t="shared" si="23"/>
        <v>537</v>
      </c>
      <c r="G19" s="134" t="str">
        <f t="shared" si="24"/>
        <v>71바6614</v>
      </c>
      <c r="H19" s="135">
        <f t="shared" si="25"/>
        <v>1</v>
      </c>
      <c r="I19" s="136">
        <f t="shared" si="8"/>
        <v>2219.933</v>
      </c>
      <c r="J19" s="137">
        <f t="shared" si="26"/>
        <v>8.2761998912811215E-3</v>
      </c>
      <c r="K19" s="137">
        <f t="shared" si="27"/>
        <v>0.29781406237633995</v>
      </c>
      <c r="L19" s="137">
        <f t="shared" si="28"/>
        <v>5.6758469737600188E-2</v>
      </c>
      <c r="M19" s="138">
        <f t="shared" si="29"/>
        <v>11.233000000000001</v>
      </c>
      <c r="N19" s="139">
        <f t="shared" si="30"/>
        <v>0</v>
      </c>
      <c r="O19" s="139">
        <f t="shared" si="31"/>
        <v>1.0811137092876226</v>
      </c>
      <c r="P19" s="234">
        <f t="shared" si="32"/>
        <v>0</v>
      </c>
      <c r="Q19" s="235">
        <f t="shared" si="33"/>
        <v>0</v>
      </c>
      <c r="R19" s="235">
        <f t="shared" si="34"/>
        <v>24</v>
      </c>
      <c r="T19">
        <v>519</v>
      </c>
      <c r="U19">
        <v>6501</v>
      </c>
      <c r="V19" t="s">
        <v>295</v>
      </c>
      <c r="W19">
        <v>2219.933</v>
      </c>
      <c r="X19">
        <v>1068.153</v>
      </c>
      <c r="Y19">
        <v>2.0779999999999998</v>
      </c>
      <c r="Z19">
        <v>11.233000000000001</v>
      </c>
      <c r="AA19">
        <v>144.38522699999999</v>
      </c>
      <c r="AB19">
        <v>1.1949609999999999</v>
      </c>
      <c r="AC19">
        <v>42.999951000000003</v>
      </c>
      <c r="AD19" s="1">
        <v>126</v>
      </c>
      <c r="AE19">
        <v>0</v>
      </c>
      <c r="AF19">
        <v>24</v>
      </c>
      <c r="AG19">
        <v>90</v>
      </c>
      <c r="AH19">
        <v>15.375069999999999</v>
      </c>
      <c r="AI19">
        <v>13.2</v>
      </c>
      <c r="AJ19">
        <v>0</v>
      </c>
      <c r="AK19">
        <v>0</v>
      </c>
      <c r="AL19">
        <v>0</v>
      </c>
      <c r="AM19" t="s">
        <v>296</v>
      </c>
      <c r="AN19" t="s">
        <v>519</v>
      </c>
      <c r="AO19">
        <v>2219.933</v>
      </c>
      <c r="AR19" t="s">
        <v>119</v>
      </c>
      <c r="AS19" t="s">
        <v>122</v>
      </c>
      <c r="AT19" t="s">
        <v>259</v>
      </c>
      <c r="AU19" t="s">
        <v>295</v>
      </c>
      <c r="AV19" t="s">
        <v>256</v>
      </c>
      <c r="AW19">
        <v>1</v>
      </c>
      <c r="BB19">
        <v>0.83119999999999994</v>
      </c>
      <c r="BC19" t="s">
        <v>67</v>
      </c>
      <c r="BF19" t="s">
        <v>119</v>
      </c>
      <c r="BG19" t="s">
        <v>122</v>
      </c>
      <c r="BH19" t="s">
        <v>295</v>
      </c>
      <c r="BI19">
        <v>6501</v>
      </c>
      <c r="BJ19">
        <v>1</v>
      </c>
      <c r="BK19" t="s">
        <v>259</v>
      </c>
      <c r="BL19" t="s">
        <v>178</v>
      </c>
      <c r="BM19">
        <v>0.83119999999999994</v>
      </c>
      <c r="BN19" t="s">
        <v>67</v>
      </c>
      <c r="BO19" t="s">
        <v>183</v>
      </c>
      <c r="BP19">
        <v>2219.933</v>
      </c>
    </row>
    <row r="20" spans="1:68" ht="16.5">
      <c r="A20" s="111" t="str">
        <f t="shared" si="18"/>
        <v>성원운수</v>
      </c>
      <c r="B20" s="112" t="str">
        <f t="shared" si="19"/>
        <v>김옥란</v>
      </c>
      <c r="C20" s="113" t="str">
        <f t="shared" si="20"/>
        <v>D</v>
      </c>
      <c r="D20" s="114">
        <f t="shared" si="21"/>
        <v>0.81973243936708629</v>
      </c>
      <c r="E20" s="115">
        <f t="shared" si="22"/>
        <v>9682</v>
      </c>
      <c r="F20" s="116" t="str">
        <f t="shared" si="23"/>
        <v>535</v>
      </c>
      <c r="G20" s="117" t="str">
        <f t="shared" si="24"/>
        <v>71바6956</v>
      </c>
      <c r="H20" s="118">
        <f t="shared" si="25"/>
        <v>5</v>
      </c>
      <c r="I20" s="119">
        <f t="shared" si="8"/>
        <v>1279.877</v>
      </c>
      <c r="J20" s="120">
        <f t="shared" si="26"/>
        <v>2.3050966384365587E-2</v>
      </c>
      <c r="K20" s="120">
        <f t="shared" si="27"/>
        <v>0.3132715875117511</v>
      </c>
      <c r="L20" s="120">
        <f t="shared" si="28"/>
        <v>0.10000961029848962</v>
      </c>
      <c r="M20" s="121">
        <f t="shared" si="29"/>
        <v>13.441000000000001</v>
      </c>
      <c r="N20" s="122">
        <f t="shared" si="30"/>
        <v>0</v>
      </c>
      <c r="O20" s="122">
        <f t="shared" si="31"/>
        <v>0.62506006436556016</v>
      </c>
      <c r="P20" s="236">
        <f t="shared" si="32"/>
        <v>12</v>
      </c>
      <c r="Q20" s="237">
        <f t="shared" si="33"/>
        <v>0</v>
      </c>
      <c r="R20" s="237">
        <f t="shared" si="34"/>
        <v>8</v>
      </c>
      <c r="T20">
        <v>519</v>
      </c>
      <c r="U20">
        <v>9682</v>
      </c>
      <c r="V20" t="s">
        <v>297</v>
      </c>
      <c r="W20">
        <v>1279.877</v>
      </c>
      <c r="X20">
        <v>498.351</v>
      </c>
      <c r="Y20">
        <v>2.5680000000000001</v>
      </c>
      <c r="Z20">
        <v>13.441000000000001</v>
      </c>
      <c r="AA20">
        <v>124.68579200000001</v>
      </c>
      <c r="AB20">
        <v>2.8741279999999998</v>
      </c>
      <c r="AC20">
        <v>39.060516</v>
      </c>
      <c r="AD20" s="1">
        <v>128</v>
      </c>
      <c r="AE20">
        <v>0</v>
      </c>
      <c r="AF20">
        <v>8</v>
      </c>
      <c r="AG20">
        <v>64</v>
      </c>
      <c r="AH20">
        <v>10.264818</v>
      </c>
      <c r="AI20">
        <v>15.8</v>
      </c>
      <c r="AJ20">
        <v>0</v>
      </c>
      <c r="AK20">
        <v>12</v>
      </c>
      <c r="AL20">
        <v>2625</v>
      </c>
      <c r="AM20" t="s">
        <v>298</v>
      </c>
      <c r="AN20" t="s">
        <v>520</v>
      </c>
      <c r="AO20">
        <v>680.33100000000002</v>
      </c>
      <c r="AR20" t="s">
        <v>119</v>
      </c>
      <c r="AS20" t="s">
        <v>120</v>
      </c>
      <c r="AT20" t="s">
        <v>206</v>
      </c>
      <c r="AU20" t="s">
        <v>297</v>
      </c>
      <c r="AV20" t="s">
        <v>207</v>
      </c>
      <c r="AW20">
        <v>5</v>
      </c>
      <c r="BB20">
        <v>0.81973243936708629</v>
      </c>
      <c r="BC20" t="s">
        <v>67</v>
      </c>
      <c r="BF20" t="s">
        <v>119</v>
      </c>
      <c r="BG20" t="s">
        <v>120</v>
      </c>
      <c r="BH20" t="s">
        <v>297</v>
      </c>
      <c r="BI20">
        <v>9682</v>
      </c>
      <c r="BJ20">
        <v>5</v>
      </c>
      <c r="BK20" t="s">
        <v>206</v>
      </c>
      <c r="BL20" t="s">
        <v>210</v>
      </c>
      <c r="BM20">
        <v>0.81973243936708629</v>
      </c>
      <c r="BN20" t="s">
        <v>67</v>
      </c>
      <c r="BO20" t="s">
        <v>183</v>
      </c>
      <c r="BP20">
        <v>1279.877</v>
      </c>
    </row>
    <row r="21" spans="1:68" ht="16.5">
      <c r="A21" s="128" t="str">
        <f t="shared" si="18"/>
        <v>성원운수</v>
      </c>
      <c r="B21" s="129" t="str">
        <f t="shared" si="19"/>
        <v>김익찬</v>
      </c>
      <c r="C21" s="130" t="str">
        <f t="shared" si="20"/>
        <v>A</v>
      </c>
      <c r="D21" s="131">
        <f t="shared" si="21"/>
        <v>0.99410994788106899</v>
      </c>
      <c r="E21" s="132">
        <f t="shared" si="22"/>
        <v>3459</v>
      </c>
      <c r="F21" s="133" t="str">
        <f t="shared" si="23"/>
        <v>순환54</v>
      </c>
      <c r="G21" s="134" t="str">
        <f t="shared" si="24"/>
        <v>72바1927</v>
      </c>
      <c r="H21" s="135">
        <f t="shared" si="25"/>
        <v>2</v>
      </c>
      <c r="I21" s="136">
        <f t="shared" si="8"/>
        <v>1662.155</v>
      </c>
      <c r="J21" s="137">
        <f t="shared" si="26"/>
        <v>2.4105198678328062E-2</v>
      </c>
      <c r="K21" s="137">
        <f t="shared" si="27"/>
        <v>0.21431309655401976</v>
      </c>
      <c r="L21" s="137">
        <f t="shared" si="28"/>
        <v>0.14258598024853278</v>
      </c>
      <c r="M21" s="138">
        <f t="shared" si="29"/>
        <v>2.7909999999999999</v>
      </c>
      <c r="N21" s="139">
        <f t="shared" si="30"/>
        <v>0</v>
      </c>
      <c r="O21" s="139">
        <f t="shared" si="31"/>
        <v>0.60162860864359824</v>
      </c>
      <c r="P21" s="234">
        <f t="shared" si="32"/>
        <v>2</v>
      </c>
      <c r="Q21" s="235">
        <f t="shared" si="33"/>
        <v>0</v>
      </c>
      <c r="R21" s="235">
        <f t="shared" si="34"/>
        <v>10</v>
      </c>
      <c r="T21">
        <v>519</v>
      </c>
      <c r="U21">
        <v>3459</v>
      </c>
      <c r="V21" t="s">
        <v>299</v>
      </c>
      <c r="W21">
        <v>1662.155</v>
      </c>
      <c r="X21">
        <v>526.46100000000001</v>
      </c>
      <c r="Y21">
        <v>3.157</v>
      </c>
      <c r="Z21">
        <v>2.7909999999999999</v>
      </c>
      <c r="AA21">
        <v>97.406622999999996</v>
      </c>
      <c r="AB21">
        <v>2.3480059999999998</v>
      </c>
      <c r="AC21">
        <v>20.875515</v>
      </c>
      <c r="AD21" s="1">
        <v>237</v>
      </c>
      <c r="AE21">
        <v>0</v>
      </c>
      <c r="AF21">
        <v>10</v>
      </c>
      <c r="AG21">
        <v>63</v>
      </c>
      <c r="AH21">
        <v>17.064086</v>
      </c>
      <c r="AI21">
        <v>33.700000000000003</v>
      </c>
      <c r="AJ21">
        <v>0</v>
      </c>
      <c r="AK21">
        <v>2</v>
      </c>
      <c r="AL21">
        <v>83</v>
      </c>
      <c r="AM21" t="s">
        <v>300</v>
      </c>
      <c r="AN21" t="s">
        <v>521</v>
      </c>
      <c r="AO21">
        <v>1577.941</v>
      </c>
      <c r="AR21" t="s">
        <v>119</v>
      </c>
      <c r="AS21" t="s">
        <v>125</v>
      </c>
      <c r="AT21" t="s">
        <v>272</v>
      </c>
      <c r="AU21" t="s">
        <v>299</v>
      </c>
      <c r="AV21" t="s">
        <v>199</v>
      </c>
      <c r="AW21">
        <v>2</v>
      </c>
      <c r="BB21">
        <v>0.99410994788106899</v>
      </c>
      <c r="BC21" t="s">
        <v>66</v>
      </c>
      <c r="BF21" t="s">
        <v>119</v>
      </c>
      <c r="BG21" t="s">
        <v>125</v>
      </c>
      <c r="BH21" t="s">
        <v>299</v>
      </c>
      <c r="BI21">
        <v>3459</v>
      </c>
      <c r="BJ21">
        <v>2</v>
      </c>
      <c r="BK21" t="s">
        <v>272</v>
      </c>
      <c r="BL21" t="s">
        <v>224</v>
      </c>
      <c r="BM21">
        <v>0.99410994788106899</v>
      </c>
      <c r="BN21" t="s">
        <v>66</v>
      </c>
      <c r="BO21" t="s">
        <v>182</v>
      </c>
      <c r="BP21">
        <v>1662.155</v>
      </c>
    </row>
    <row r="22" spans="1:68" ht="16.5">
      <c r="A22" s="111" t="str">
        <f t="shared" si="18"/>
        <v>성원운수</v>
      </c>
      <c r="B22" s="112" t="str">
        <f t="shared" si="19"/>
        <v>김진구</v>
      </c>
      <c r="C22" s="113" t="str">
        <f t="shared" si="20"/>
        <v>F</v>
      </c>
      <c r="D22" s="114">
        <f t="shared" si="21"/>
        <v>0.75119999999999998</v>
      </c>
      <c r="E22" s="115">
        <f t="shared" si="22"/>
        <v>9344</v>
      </c>
      <c r="F22" s="116" t="str">
        <f t="shared" si="23"/>
        <v>538</v>
      </c>
      <c r="G22" s="117" t="str">
        <f t="shared" si="24"/>
        <v>71바6307</v>
      </c>
      <c r="H22" s="118">
        <f t="shared" si="25"/>
        <v>1</v>
      </c>
      <c r="I22" s="119">
        <f t="shared" si="8"/>
        <v>1223.51</v>
      </c>
      <c r="J22" s="120">
        <f t="shared" si="26"/>
        <v>2.5434347657973172E-2</v>
      </c>
      <c r="K22" s="120">
        <f t="shared" si="27"/>
        <v>0.46779635294714611</v>
      </c>
      <c r="L22" s="120">
        <f t="shared" si="28"/>
        <v>0.16019484924520438</v>
      </c>
      <c r="M22" s="121">
        <f t="shared" si="29"/>
        <v>18.183</v>
      </c>
      <c r="N22" s="122">
        <f t="shared" si="30"/>
        <v>0.1634641318828616</v>
      </c>
      <c r="O22" s="122">
        <f t="shared" si="31"/>
        <v>13.649255012218944</v>
      </c>
      <c r="P22" s="236">
        <f t="shared" si="32"/>
        <v>78</v>
      </c>
      <c r="Q22" s="237">
        <f t="shared" si="33"/>
        <v>2</v>
      </c>
      <c r="R22" s="237">
        <f t="shared" si="34"/>
        <v>167</v>
      </c>
      <c r="T22">
        <v>519</v>
      </c>
      <c r="U22">
        <v>9344</v>
      </c>
      <c r="V22" t="s">
        <v>301</v>
      </c>
      <c r="W22">
        <v>1223.51</v>
      </c>
      <c r="X22">
        <v>651.66399999999999</v>
      </c>
      <c r="Y22">
        <v>1.8779999999999999</v>
      </c>
      <c r="Z22">
        <v>18.183</v>
      </c>
      <c r="AA22">
        <v>101.119401</v>
      </c>
      <c r="AB22">
        <v>2.5719059999999998</v>
      </c>
      <c r="AC22">
        <v>47.303286999999997</v>
      </c>
      <c r="AD22" s="1">
        <v>196</v>
      </c>
      <c r="AE22">
        <v>2</v>
      </c>
      <c r="AF22">
        <v>167</v>
      </c>
      <c r="AG22">
        <v>74</v>
      </c>
      <c r="AH22">
        <v>12.099656</v>
      </c>
      <c r="AI22">
        <v>190.3</v>
      </c>
      <c r="AJ22">
        <v>0</v>
      </c>
      <c r="AK22">
        <v>78</v>
      </c>
      <c r="AL22">
        <v>10801</v>
      </c>
      <c r="AM22" t="s">
        <v>302</v>
      </c>
      <c r="AN22" t="s">
        <v>522</v>
      </c>
      <c r="AO22">
        <v>1223.51</v>
      </c>
      <c r="AR22" t="s">
        <v>119</v>
      </c>
      <c r="AS22" t="s">
        <v>123</v>
      </c>
      <c r="AT22" t="s">
        <v>265</v>
      </c>
      <c r="AU22" t="s">
        <v>301</v>
      </c>
      <c r="AV22" t="s">
        <v>48</v>
      </c>
      <c r="AW22">
        <v>1</v>
      </c>
      <c r="BB22">
        <v>0.75119999999999998</v>
      </c>
      <c r="BC22" t="s">
        <v>70</v>
      </c>
      <c r="BF22" t="s">
        <v>119</v>
      </c>
      <c r="BG22" t="s">
        <v>123</v>
      </c>
      <c r="BH22" t="s">
        <v>301</v>
      </c>
      <c r="BI22">
        <v>9344</v>
      </c>
      <c r="BJ22">
        <v>1</v>
      </c>
      <c r="BK22" t="s">
        <v>265</v>
      </c>
      <c r="BL22" t="s">
        <v>178</v>
      </c>
      <c r="BM22">
        <v>0.75119999999999998</v>
      </c>
      <c r="BN22" t="s">
        <v>70</v>
      </c>
      <c r="BO22" t="s">
        <v>192</v>
      </c>
      <c r="BP22">
        <v>1223.51</v>
      </c>
    </row>
    <row r="23" spans="1:68" ht="16.5">
      <c r="A23" s="128" t="str">
        <f t="shared" si="18"/>
        <v>성원운수</v>
      </c>
      <c r="B23" s="129" t="str">
        <f t="shared" si="19"/>
        <v>김창국</v>
      </c>
      <c r="C23" s="130" t="str">
        <f t="shared" si="20"/>
        <v>F</v>
      </c>
      <c r="D23" s="131">
        <f t="shared" si="21"/>
        <v>0.79177855717619094</v>
      </c>
      <c r="E23" s="132">
        <f t="shared" si="22"/>
        <v>4814</v>
      </c>
      <c r="F23" s="133" t="str">
        <f t="shared" si="23"/>
        <v>536</v>
      </c>
      <c r="G23" s="134" t="str">
        <f t="shared" si="24"/>
        <v>71바5558</v>
      </c>
      <c r="H23" s="135">
        <f t="shared" si="25"/>
        <v>2</v>
      </c>
      <c r="I23" s="136">
        <f t="shared" si="8"/>
        <v>2017.5409999999999</v>
      </c>
      <c r="J23" s="137">
        <f t="shared" si="26"/>
        <v>1.5045223677670106E-2</v>
      </c>
      <c r="K23" s="137">
        <f t="shared" si="27"/>
        <v>0.3725177830053939</v>
      </c>
      <c r="L23" s="137">
        <f t="shared" si="28"/>
        <v>9.665231090718851E-2</v>
      </c>
      <c r="M23" s="138">
        <f t="shared" si="29"/>
        <v>5.8760000000000003</v>
      </c>
      <c r="N23" s="139">
        <f t="shared" si="30"/>
        <v>0</v>
      </c>
      <c r="O23" s="139">
        <f t="shared" si="31"/>
        <v>1.4373933416966496</v>
      </c>
      <c r="P23" s="234">
        <f t="shared" si="32"/>
        <v>14</v>
      </c>
      <c r="Q23" s="235">
        <f t="shared" si="33"/>
        <v>0</v>
      </c>
      <c r="R23" s="235">
        <f t="shared" si="34"/>
        <v>29</v>
      </c>
      <c r="T23">
        <v>519</v>
      </c>
      <c r="U23">
        <v>4814</v>
      </c>
      <c r="V23" t="s">
        <v>303</v>
      </c>
      <c r="W23">
        <v>2017.5409999999999</v>
      </c>
      <c r="X23">
        <v>941.92499999999995</v>
      </c>
      <c r="Y23">
        <v>2.1419999999999999</v>
      </c>
      <c r="Z23">
        <v>5.8760000000000003</v>
      </c>
      <c r="AA23">
        <v>158.26079100000001</v>
      </c>
      <c r="AB23">
        <v>2.3810690000000001</v>
      </c>
      <c r="AC23">
        <v>58.954959000000002</v>
      </c>
      <c r="AD23" s="1">
        <v>195</v>
      </c>
      <c r="AE23">
        <v>0</v>
      </c>
      <c r="AF23">
        <v>29</v>
      </c>
      <c r="AG23">
        <v>62</v>
      </c>
      <c r="AH23">
        <v>12.748203999999999</v>
      </c>
      <c r="AI23">
        <v>0</v>
      </c>
      <c r="AJ23">
        <v>0</v>
      </c>
      <c r="AK23">
        <v>14</v>
      </c>
      <c r="AL23">
        <v>783</v>
      </c>
      <c r="AM23" t="s">
        <v>304</v>
      </c>
      <c r="AN23" t="s">
        <v>523</v>
      </c>
      <c r="AO23">
        <v>1904.5440000000001</v>
      </c>
      <c r="AR23" t="s">
        <v>119</v>
      </c>
      <c r="AS23" t="s">
        <v>121</v>
      </c>
      <c r="AT23" t="s">
        <v>235</v>
      </c>
      <c r="AU23" t="s">
        <v>303</v>
      </c>
      <c r="AV23" t="s">
        <v>199</v>
      </c>
      <c r="AW23">
        <v>2</v>
      </c>
      <c r="BB23">
        <v>0.79177855717619094</v>
      </c>
      <c r="BC23" t="s">
        <v>70</v>
      </c>
      <c r="BF23" t="s">
        <v>119</v>
      </c>
      <c r="BG23" t="s">
        <v>121</v>
      </c>
      <c r="BH23" t="s">
        <v>303</v>
      </c>
      <c r="BI23">
        <v>4814</v>
      </c>
      <c r="BJ23">
        <v>2</v>
      </c>
      <c r="BK23" t="s">
        <v>235</v>
      </c>
      <c r="BL23" t="s">
        <v>492</v>
      </c>
      <c r="BM23">
        <v>0.79177855717619094</v>
      </c>
      <c r="BN23" t="s">
        <v>70</v>
      </c>
      <c r="BO23" t="s">
        <v>192</v>
      </c>
      <c r="BP23">
        <v>2017.5410000000002</v>
      </c>
    </row>
    <row r="24" spans="1:68" ht="16.5">
      <c r="A24" s="111" t="str">
        <f t="shared" si="18"/>
        <v>성원운수</v>
      </c>
      <c r="B24" s="112" t="str">
        <f t="shared" si="19"/>
        <v>김태화</v>
      </c>
      <c r="C24" s="113" t="str">
        <f t="shared" si="20"/>
        <v>F</v>
      </c>
      <c r="D24" s="114">
        <f t="shared" si="21"/>
        <v>0.79976721158473907</v>
      </c>
      <c r="E24" s="115">
        <f t="shared" si="22"/>
        <v>6360</v>
      </c>
      <c r="F24" s="116" t="str">
        <f t="shared" si="23"/>
        <v>538</v>
      </c>
      <c r="G24" s="117" t="str">
        <f t="shared" si="24"/>
        <v>71바6306</v>
      </c>
      <c r="H24" s="118">
        <f t="shared" si="25"/>
        <v>3</v>
      </c>
      <c r="I24" s="119">
        <f t="shared" si="8"/>
        <v>1398.3330000000001</v>
      </c>
      <c r="J24" s="120">
        <f t="shared" si="26"/>
        <v>3.7230526210203771E-2</v>
      </c>
      <c r="K24" s="120">
        <f t="shared" si="27"/>
        <v>0.38719783168027427</v>
      </c>
      <c r="L24" s="120">
        <f t="shared" si="28"/>
        <v>0.1187127815763484</v>
      </c>
      <c r="M24" s="121">
        <f t="shared" si="29"/>
        <v>12.746</v>
      </c>
      <c r="N24" s="122">
        <f t="shared" si="30"/>
        <v>4.5053646019939455</v>
      </c>
      <c r="O24" s="122">
        <f t="shared" si="31"/>
        <v>1.9308705437116909</v>
      </c>
      <c r="P24" s="236">
        <f t="shared" si="32"/>
        <v>20</v>
      </c>
      <c r="Q24" s="237">
        <f t="shared" si="33"/>
        <v>63</v>
      </c>
      <c r="R24" s="237">
        <f t="shared" si="34"/>
        <v>27</v>
      </c>
      <c r="T24">
        <v>519</v>
      </c>
      <c r="U24">
        <v>6360</v>
      </c>
      <c r="V24" t="s">
        <v>305</v>
      </c>
      <c r="W24">
        <v>1398.3330000000001</v>
      </c>
      <c r="X24">
        <v>698.38900000000001</v>
      </c>
      <c r="Y24">
        <v>2.0019999999999998</v>
      </c>
      <c r="Z24">
        <v>12.746</v>
      </c>
      <c r="AA24">
        <v>120.859667</v>
      </c>
      <c r="AB24">
        <v>4.4996689999999999</v>
      </c>
      <c r="AC24">
        <v>46.796601000000003</v>
      </c>
      <c r="AD24" s="1">
        <v>166</v>
      </c>
      <c r="AE24">
        <v>63</v>
      </c>
      <c r="AF24">
        <v>27</v>
      </c>
      <c r="AG24">
        <v>67</v>
      </c>
      <c r="AH24">
        <v>11.569889</v>
      </c>
      <c r="AI24">
        <v>3</v>
      </c>
      <c r="AJ24">
        <v>0</v>
      </c>
      <c r="AK24">
        <v>20</v>
      </c>
      <c r="AL24">
        <v>3076</v>
      </c>
      <c r="AM24" t="s">
        <v>306</v>
      </c>
      <c r="AN24" t="s">
        <v>524</v>
      </c>
      <c r="AO24">
        <v>1222.0840000000001</v>
      </c>
      <c r="AR24" t="s">
        <v>119</v>
      </c>
      <c r="AS24" t="s">
        <v>123</v>
      </c>
      <c r="AT24" t="s">
        <v>495</v>
      </c>
      <c r="AU24" t="s">
        <v>305</v>
      </c>
      <c r="AV24" t="s">
        <v>48</v>
      </c>
      <c r="AW24">
        <v>3</v>
      </c>
      <c r="BB24">
        <v>0.79976721158473907</v>
      </c>
      <c r="BC24" t="s">
        <v>70</v>
      </c>
      <c r="BF24" t="s">
        <v>119</v>
      </c>
      <c r="BG24" t="s">
        <v>123</v>
      </c>
      <c r="BH24" t="s">
        <v>305</v>
      </c>
      <c r="BI24">
        <v>6360</v>
      </c>
      <c r="BJ24">
        <v>3</v>
      </c>
      <c r="BK24" t="s">
        <v>495</v>
      </c>
      <c r="BL24" t="s">
        <v>265</v>
      </c>
      <c r="BM24">
        <v>0.79976721158473907</v>
      </c>
      <c r="BN24" t="s">
        <v>70</v>
      </c>
      <c r="BO24" t="s">
        <v>192</v>
      </c>
      <c r="BP24">
        <v>1398.3330000000001</v>
      </c>
    </row>
    <row r="25" spans="1:68" ht="16.5">
      <c r="A25" s="128" t="str">
        <f t="shared" si="18"/>
        <v>성원운수</v>
      </c>
      <c r="B25" s="129" t="str">
        <f t="shared" si="19"/>
        <v>김형구</v>
      </c>
      <c r="C25" s="130" t="str">
        <f t="shared" si="20"/>
        <v>D</v>
      </c>
      <c r="D25" s="131">
        <f t="shared" si="21"/>
        <v>0.83357814758602111</v>
      </c>
      <c r="E25" s="132">
        <f t="shared" si="22"/>
        <v>9091</v>
      </c>
      <c r="F25" s="133" t="str">
        <f t="shared" si="23"/>
        <v>538</v>
      </c>
      <c r="G25" s="134" t="str">
        <f t="shared" si="24"/>
        <v>71바6305</v>
      </c>
      <c r="H25" s="135">
        <f t="shared" si="25"/>
        <v>2</v>
      </c>
      <c r="I25" s="136">
        <f t="shared" si="8"/>
        <v>1858.681</v>
      </c>
      <c r="J25" s="137">
        <f t="shared" si="26"/>
        <v>3.1536203601246357E-2</v>
      </c>
      <c r="K25" s="137">
        <f t="shared" si="27"/>
        <v>0.44322833313623089</v>
      </c>
      <c r="L25" s="137">
        <f t="shared" si="28"/>
        <v>0.2883765422899357</v>
      </c>
      <c r="M25" s="138">
        <f t="shared" si="29"/>
        <v>16.324999999999999</v>
      </c>
      <c r="N25" s="139">
        <f t="shared" si="30"/>
        <v>5.38015937108089E-2</v>
      </c>
      <c r="O25" s="139">
        <f t="shared" si="31"/>
        <v>6.1871832767430233</v>
      </c>
      <c r="P25" s="234">
        <f t="shared" si="32"/>
        <v>139</v>
      </c>
      <c r="Q25" s="235">
        <f t="shared" si="33"/>
        <v>1</v>
      </c>
      <c r="R25" s="235">
        <f t="shared" si="34"/>
        <v>115</v>
      </c>
      <c r="T25">
        <v>519</v>
      </c>
      <c r="U25">
        <v>9091</v>
      </c>
      <c r="V25" t="s">
        <v>307</v>
      </c>
      <c r="W25">
        <v>1858.681</v>
      </c>
      <c r="X25">
        <v>872.63599999999997</v>
      </c>
      <c r="Y25">
        <v>2.13</v>
      </c>
      <c r="Z25">
        <v>16.324999999999999</v>
      </c>
      <c r="AA25">
        <v>160.052144</v>
      </c>
      <c r="AB25">
        <v>5.0474370000000004</v>
      </c>
      <c r="AC25">
        <v>70.939644999999999</v>
      </c>
      <c r="AD25" s="1">
        <v>536</v>
      </c>
      <c r="AE25">
        <v>1</v>
      </c>
      <c r="AF25">
        <v>115</v>
      </c>
      <c r="AG25">
        <v>85</v>
      </c>
      <c r="AH25">
        <v>11.612971</v>
      </c>
      <c r="AI25">
        <v>125.2</v>
      </c>
      <c r="AJ25">
        <v>0</v>
      </c>
      <c r="AK25">
        <v>139</v>
      </c>
      <c r="AL25">
        <v>23814</v>
      </c>
      <c r="AM25" t="s">
        <v>308</v>
      </c>
      <c r="AN25" t="s">
        <v>525</v>
      </c>
      <c r="AO25">
        <v>1319.819</v>
      </c>
      <c r="AR25" t="s">
        <v>119</v>
      </c>
      <c r="AS25" t="s">
        <v>123</v>
      </c>
      <c r="AT25" t="s">
        <v>264</v>
      </c>
      <c r="AU25" t="s">
        <v>307</v>
      </c>
      <c r="AV25" t="s">
        <v>48</v>
      </c>
      <c r="AW25">
        <v>2</v>
      </c>
      <c r="BB25">
        <v>0.83357814758602111</v>
      </c>
      <c r="BC25" t="s">
        <v>67</v>
      </c>
      <c r="BF25" t="s">
        <v>119</v>
      </c>
      <c r="BG25" t="s">
        <v>123</v>
      </c>
      <c r="BH25" t="s">
        <v>307</v>
      </c>
      <c r="BI25">
        <v>9091</v>
      </c>
      <c r="BJ25">
        <v>2</v>
      </c>
      <c r="BK25" t="s">
        <v>264</v>
      </c>
      <c r="BL25" t="s">
        <v>267</v>
      </c>
      <c r="BM25">
        <v>0.83357814758602111</v>
      </c>
      <c r="BN25" t="s">
        <v>67</v>
      </c>
      <c r="BO25" t="s">
        <v>183</v>
      </c>
      <c r="BP25">
        <v>1858.681</v>
      </c>
    </row>
    <row r="26" spans="1:68" ht="16.5">
      <c r="A26" s="111" t="str">
        <f t="shared" si="18"/>
        <v>성원운수</v>
      </c>
      <c r="B26" s="112" t="str">
        <f t="shared" si="19"/>
        <v>김호진</v>
      </c>
      <c r="C26" s="113" t="str">
        <f t="shared" si="20"/>
        <v>F</v>
      </c>
      <c r="D26" s="114">
        <f t="shared" si="21"/>
        <v>0.752</v>
      </c>
      <c r="E26" s="115">
        <f t="shared" si="22"/>
        <v>4555</v>
      </c>
      <c r="F26" s="116" t="str">
        <f t="shared" si="23"/>
        <v>538</v>
      </c>
      <c r="G26" s="117" t="str">
        <f t="shared" si="24"/>
        <v>71바6302</v>
      </c>
      <c r="H26" s="118">
        <f t="shared" si="25"/>
        <v>1</v>
      </c>
      <c r="I26" s="119">
        <f t="shared" si="8"/>
        <v>720.56700000000001</v>
      </c>
      <c r="J26" s="120">
        <f t="shared" si="26"/>
        <v>2.4661683807765747E-2</v>
      </c>
      <c r="K26" s="120">
        <f t="shared" si="27"/>
        <v>0.44415422996184106</v>
      </c>
      <c r="L26" s="120">
        <f t="shared" si="28"/>
        <v>0.26090564791337933</v>
      </c>
      <c r="M26" s="121">
        <f t="shared" si="29"/>
        <v>13.343999999999999</v>
      </c>
      <c r="N26" s="122">
        <f t="shared" si="30"/>
        <v>0.27755919990785033</v>
      </c>
      <c r="O26" s="122">
        <f t="shared" si="31"/>
        <v>1.9429143993549525</v>
      </c>
      <c r="P26" s="236">
        <f t="shared" si="32"/>
        <v>50</v>
      </c>
      <c r="Q26" s="237">
        <f t="shared" si="33"/>
        <v>2</v>
      </c>
      <c r="R26" s="237">
        <f t="shared" si="34"/>
        <v>14</v>
      </c>
      <c r="T26">
        <v>519</v>
      </c>
      <c r="U26">
        <v>4555</v>
      </c>
      <c r="V26" t="s">
        <v>309</v>
      </c>
      <c r="W26">
        <v>720.56700000000001</v>
      </c>
      <c r="X26">
        <v>383.334</v>
      </c>
      <c r="Y26">
        <v>1.88</v>
      </c>
      <c r="Z26">
        <v>13.343999999999999</v>
      </c>
      <c r="AA26">
        <v>67.017483999999996</v>
      </c>
      <c r="AB26">
        <v>1.6527639999999999</v>
      </c>
      <c r="AC26">
        <v>29.766099000000001</v>
      </c>
      <c r="AD26" s="1">
        <v>188</v>
      </c>
      <c r="AE26">
        <v>2</v>
      </c>
      <c r="AF26">
        <v>14</v>
      </c>
      <c r="AG26">
        <v>61</v>
      </c>
      <c r="AH26">
        <v>10.751925</v>
      </c>
      <c r="AI26">
        <v>0</v>
      </c>
      <c r="AJ26">
        <v>0</v>
      </c>
      <c r="AK26">
        <v>50</v>
      </c>
      <c r="AL26">
        <v>8034</v>
      </c>
      <c r="AM26" t="s">
        <v>310</v>
      </c>
      <c r="AN26" t="s">
        <v>526</v>
      </c>
      <c r="AO26">
        <v>720.56700000000001</v>
      </c>
      <c r="AR26" t="s">
        <v>119</v>
      </c>
      <c r="AS26" t="s">
        <v>123</v>
      </c>
      <c r="AT26" t="s">
        <v>262</v>
      </c>
      <c r="AU26" t="s">
        <v>309</v>
      </c>
      <c r="AV26" t="s">
        <v>48</v>
      </c>
      <c r="AW26">
        <v>1</v>
      </c>
      <c r="BB26">
        <v>0.752</v>
      </c>
      <c r="BC26" t="s">
        <v>70</v>
      </c>
      <c r="BF26" t="s">
        <v>119</v>
      </c>
      <c r="BG26" t="s">
        <v>123</v>
      </c>
      <c r="BH26" t="s">
        <v>309</v>
      </c>
      <c r="BI26">
        <v>4555</v>
      </c>
      <c r="BJ26">
        <v>1</v>
      </c>
      <c r="BK26" t="s">
        <v>262</v>
      </c>
      <c r="BL26" t="s">
        <v>178</v>
      </c>
      <c r="BM26">
        <v>0.752</v>
      </c>
      <c r="BN26" t="s">
        <v>70</v>
      </c>
      <c r="BO26" t="s">
        <v>192</v>
      </c>
      <c r="BP26">
        <v>720.56700000000001</v>
      </c>
    </row>
    <row r="27" spans="1:68" ht="16.5">
      <c r="A27" s="128" t="str">
        <f t="shared" si="18"/>
        <v>성원운수</v>
      </c>
      <c r="B27" s="129" t="str">
        <f t="shared" si="19"/>
        <v>노매화</v>
      </c>
      <c r="C27" s="130" t="str">
        <f t="shared" si="20"/>
        <v>F</v>
      </c>
      <c r="D27" s="131">
        <f t="shared" si="21"/>
        <v>0.78685423033308344</v>
      </c>
      <c r="E27" s="132">
        <f t="shared" si="22"/>
        <v>3968</v>
      </c>
      <c r="F27" s="133" t="str">
        <f t="shared" si="23"/>
        <v>536</v>
      </c>
      <c r="G27" s="134" t="str">
        <f t="shared" si="24"/>
        <v>71바5555</v>
      </c>
      <c r="H27" s="135">
        <f t="shared" si="25"/>
        <v>3</v>
      </c>
      <c r="I27" s="136">
        <f t="shared" si="8"/>
        <v>2246.8820000000001</v>
      </c>
      <c r="J27" s="137">
        <f t="shared" si="26"/>
        <v>1.5801251322120721E-2</v>
      </c>
      <c r="K27" s="137">
        <f t="shared" si="27"/>
        <v>0.38717639408710119</v>
      </c>
      <c r="L27" s="137">
        <f t="shared" si="28"/>
        <v>0.1050344432862963</v>
      </c>
      <c r="M27" s="138">
        <f t="shared" si="29"/>
        <v>5.7619999999999996</v>
      </c>
      <c r="N27" s="139">
        <f t="shared" si="30"/>
        <v>0</v>
      </c>
      <c r="O27" s="139">
        <f t="shared" si="31"/>
        <v>5.3407344043879474</v>
      </c>
      <c r="P27" s="234">
        <f t="shared" si="32"/>
        <v>34</v>
      </c>
      <c r="Q27" s="235">
        <f t="shared" si="33"/>
        <v>0</v>
      </c>
      <c r="R27" s="235">
        <f t="shared" si="34"/>
        <v>120</v>
      </c>
      <c r="T27">
        <v>519</v>
      </c>
      <c r="U27">
        <v>3968</v>
      </c>
      <c r="V27" t="s">
        <v>311</v>
      </c>
      <c r="W27">
        <v>2246.8820000000001</v>
      </c>
      <c r="X27">
        <v>1056.049</v>
      </c>
      <c r="Y27">
        <v>2.1280000000000001</v>
      </c>
      <c r="Z27">
        <v>5.7619999999999996</v>
      </c>
      <c r="AA27">
        <v>179.571348</v>
      </c>
      <c r="AB27">
        <v>2.8374519999999999</v>
      </c>
      <c r="AC27">
        <v>69.525786999999994</v>
      </c>
      <c r="AD27" s="1">
        <v>236</v>
      </c>
      <c r="AE27">
        <v>0</v>
      </c>
      <c r="AF27">
        <v>120</v>
      </c>
      <c r="AG27">
        <v>63</v>
      </c>
      <c r="AH27">
        <v>12.512473999999999</v>
      </c>
      <c r="AI27">
        <v>6.6</v>
      </c>
      <c r="AJ27">
        <v>0</v>
      </c>
      <c r="AK27">
        <v>34</v>
      </c>
      <c r="AL27">
        <v>4675</v>
      </c>
      <c r="AM27" t="s">
        <v>312</v>
      </c>
      <c r="AN27" t="s">
        <v>527</v>
      </c>
      <c r="AO27">
        <v>2063.9780000000001</v>
      </c>
      <c r="AR27" t="s">
        <v>119</v>
      </c>
      <c r="AS27" t="s">
        <v>121</v>
      </c>
      <c r="AT27" t="s">
        <v>229</v>
      </c>
      <c r="AU27" t="s">
        <v>311</v>
      </c>
      <c r="AV27" t="s">
        <v>199</v>
      </c>
      <c r="AW27">
        <v>3</v>
      </c>
      <c r="BB27">
        <v>0.78685423033308344</v>
      </c>
      <c r="BC27" t="s">
        <v>70</v>
      </c>
      <c r="BF27" t="s">
        <v>119</v>
      </c>
      <c r="BG27" t="s">
        <v>121</v>
      </c>
      <c r="BH27" t="s">
        <v>311</v>
      </c>
      <c r="BI27">
        <v>3968</v>
      </c>
      <c r="BJ27">
        <v>3</v>
      </c>
      <c r="BK27" t="s">
        <v>229</v>
      </c>
      <c r="BL27" t="s">
        <v>492</v>
      </c>
      <c r="BM27">
        <v>0.78685423033308344</v>
      </c>
      <c r="BN27" t="s">
        <v>70</v>
      </c>
      <c r="BO27" t="s">
        <v>192</v>
      </c>
      <c r="BP27">
        <v>2246.8820000000001</v>
      </c>
    </row>
    <row r="28" spans="1:68" ht="16.5">
      <c r="A28" s="111" t="str">
        <f t="shared" si="18"/>
        <v>성원운수</v>
      </c>
      <c r="B28" s="112" t="str">
        <f t="shared" si="19"/>
        <v>마재인</v>
      </c>
      <c r="C28" s="113" t="str">
        <f t="shared" si="20"/>
        <v>D</v>
      </c>
      <c r="D28" s="114">
        <f t="shared" si="21"/>
        <v>0.82960367873290519</v>
      </c>
      <c r="E28" s="115">
        <f t="shared" si="22"/>
        <v>1701</v>
      </c>
      <c r="F28" s="116" t="str">
        <f t="shared" si="23"/>
        <v>536</v>
      </c>
      <c r="G28" s="117" t="str">
        <f t="shared" si="24"/>
        <v>71바5562</v>
      </c>
      <c r="H28" s="118">
        <f t="shared" si="25"/>
        <v>3</v>
      </c>
      <c r="I28" s="119">
        <f t="shared" si="8"/>
        <v>1831.854</v>
      </c>
      <c r="J28" s="120">
        <f t="shared" si="26"/>
        <v>9.3862780290247024E-3</v>
      </c>
      <c r="K28" s="120">
        <f t="shared" si="27"/>
        <v>0.38007292776851015</v>
      </c>
      <c r="L28" s="120">
        <f t="shared" si="28"/>
        <v>0.1512129241740881</v>
      </c>
      <c r="M28" s="121">
        <f t="shared" si="29"/>
        <v>6.1909999999999998</v>
      </c>
      <c r="N28" s="122">
        <f t="shared" si="30"/>
        <v>5.4589503311945162E-2</v>
      </c>
      <c r="O28" s="122">
        <f t="shared" si="31"/>
        <v>0.655074039743342</v>
      </c>
      <c r="P28" s="236">
        <f t="shared" si="32"/>
        <v>4</v>
      </c>
      <c r="Q28" s="237">
        <f t="shared" si="33"/>
        <v>1</v>
      </c>
      <c r="R28" s="237">
        <f t="shared" si="34"/>
        <v>12</v>
      </c>
      <c r="T28">
        <v>519</v>
      </c>
      <c r="U28">
        <v>1701</v>
      </c>
      <c r="V28" t="s">
        <v>528</v>
      </c>
      <c r="W28">
        <v>1831.854</v>
      </c>
      <c r="X28">
        <v>791.71100000000001</v>
      </c>
      <c r="Y28">
        <v>2.3140000000000001</v>
      </c>
      <c r="Z28">
        <v>6.1909999999999998</v>
      </c>
      <c r="AA28">
        <v>143.61635100000001</v>
      </c>
      <c r="AB28">
        <v>1.348023</v>
      </c>
      <c r="AC28">
        <v>54.584687000000002</v>
      </c>
      <c r="AD28" s="1">
        <v>277</v>
      </c>
      <c r="AE28">
        <v>1</v>
      </c>
      <c r="AF28">
        <v>12</v>
      </c>
      <c r="AG28">
        <v>59</v>
      </c>
      <c r="AH28">
        <v>12.755191</v>
      </c>
      <c r="AI28">
        <v>0</v>
      </c>
      <c r="AJ28">
        <v>0</v>
      </c>
      <c r="AK28">
        <v>4</v>
      </c>
      <c r="AL28">
        <v>279</v>
      </c>
      <c r="AM28" t="s">
        <v>529</v>
      </c>
      <c r="AN28" t="s">
        <v>530</v>
      </c>
      <c r="AO28">
        <v>1605.4090000000001</v>
      </c>
      <c r="AR28" t="s">
        <v>119</v>
      </c>
      <c r="AS28" t="s">
        <v>121</v>
      </c>
      <c r="AT28" t="s">
        <v>492</v>
      </c>
      <c r="AU28" t="s">
        <v>528</v>
      </c>
      <c r="AV28" t="s">
        <v>199</v>
      </c>
      <c r="AW28">
        <v>3</v>
      </c>
      <c r="BB28">
        <v>0.82960367873290519</v>
      </c>
      <c r="BC28" t="s">
        <v>67</v>
      </c>
      <c r="BF28" t="s">
        <v>119</v>
      </c>
      <c r="BG28" t="s">
        <v>121</v>
      </c>
      <c r="BH28" t="s">
        <v>528</v>
      </c>
      <c r="BI28">
        <v>1701</v>
      </c>
      <c r="BJ28">
        <v>3</v>
      </c>
      <c r="BK28" t="s">
        <v>492</v>
      </c>
      <c r="BL28" t="s">
        <v>233</v>
      </c>
      <c r="BM28">
        <v>0.82960367873290519</v>
      </c>
      <c r="BN28" t="s">
        <v>67</v>
      </c>
      <c r="BO28" t="s">
        <v>183</v>
      </c>
      <c r="BP28">
        <v>1831.854</v>
      </c>
    </row>
    <row r="29" spans="1:68" ht="16.5">
      <c r="A29" s="128" t="str">
        <f t="shared" si="18"/>
        <v>성원운수</v>
      </c>
      <c r="B29" s="129" t="str">
        <f t="shared" si="19"/>
        <v>명대식</v>
      </c>
      <c r="C29" s="130" t="str">
        <f t="shared" si="20"/>
        <v>C</v>
      </c>
      <c r="D29" s="131">
        <f t="shared" si="21"/>
        <v>0.85370370370370374</v>
      </c>
      <c r="E29" s="132">
        <f t="shared" si="22"/>
        <v>3421</v>
      </c>
      <c r="F29" s="133" t="str">
        <f t="shared" si="23"/>
        <v>536</v>
      </c>
      <c r="G29" s="134" t="str">
        <f t="shared" si="24"/>
        <v>71바5555</v>
      </c>
      <c r="H29" s="135">
        <f t="shared" si="25"/>
        <v>1</v>
      </c>
      <c r="I29" s="136">
        <f t="shared" si="8"/>
        <v>2282.7159999999999</v>
      </c>
      <c r="J29" s="137">
        <f t="shared" si="26"/>
        <v>1.2048932844425538E-2</v>
      </c>
      <c r="K29" s="137">
        <f t="shared" si="27"/>
        <v>0.3474450491943763</v>
      </c>
      <c r="L29" s="137">
        <f t="shared" si="28"/>
        <v>0.12485127365822117</v>
      </c>
      <c r="M29" s="138">
        <f t="shared" si="29"/>
        <v>4.7789999999999999</v>
      </c>
      <c r="N29" s="139">
        <f t="shared" si="30"/>
        <v>0.17522985776592445</v>
      </c>
      <c r="O29" s="139">
        <f t="shared" si="31"/>
        <v>1.4018388621273956</v>
      </c>
      <c r="P29" s="234">
        <f t="shared" si="32"/>
        <v>2</v>
      </c>
      <c r="Q29" s="235">
        <f t="shared" si="33"/>
        <v>4</v>
      </c>
      <c r="R29" s="235">
        <f t="shared" si="34"/>
        <v>32</v>
      </c>
      <c r="T29">
        <v>519</v>
      </c>
      <c r="U29">
        <v>3421</v>
      </c>
      <c r="V29" t="s">
        <v>313</v>
      </c>
      <c r="W29">
        <v>2282.7159999999999</v>
      </c>
      <c r="X29">
        <v>990.21900000000005</v>
      </c>
      <c r="Y29">
        <v>2.3050000000000002</v>
      </c>
      <c r="Z29">
        <v>4.7789999999999999</v>
      </c>
      <c r="AA29">
        <v>169.32545200000001</v>
      </c>
      <c r="AB29">
        <v>2.0401910000000001</v>
      </c>
      <c r="AC29">
        <v>58.831290000000003</v>
      </c>
      <c r="AD29" s="1">
        <v>285</v>
      </c>
      <c r="AE29">
        <v>4</v>
      </c>
      <c r="AF29">
        <v>32</v>
      </c>
      <c r="AG29">
        <v>66</v>
      </c>
      <c r="AH29">
        <v>13.481233</v>
      </c>
      <c r="AI29">
        <v>6.7</v>
      </c>
      <c r="AJ29">
        <v>0</v>
      </c>
      <c r="AK29">
        <v>2</v>
      </c>
      <c r="AL29">
        <v>685</v>
      </c>
      <c r="AM29" t="s">
        <v>314</v>
      </c>
      <c r="AN29" t="s">
        <v>531</v>
      </c>
      <c r="AO29">
        <v>2282.7159999999999</v>
      </c>
      <c r="AR29" t="s">
        <v>119</v>
      </c>
      <c r="AS29" t="s">
        <v>121</v>
      </c>
      <c r="AT29" t="s">
        <v>229</v>
      </c>
      <c r="AU29" t="s">
        <v>313</v>
      </c>
      <c r="AV29" t="s">
        <v>199</v>
      </c>
      <c r="AW29">
        <v>1</v>
      </c>
      <c r="BB29">
        <v>0.85370370370370374</v>
      </c>
      <c r="BC29" t="s">
        <v>69</v>
      </c>
      <c r="BF29" t="s">
        <v>119</v>
      </c>
      <c r="BG29" t="s">
        <v>121</v>
      </c>
      <c r="BH29" t="s">
        <v>313</v>
      </c>
      <c r="BI29">
        <v>3421</v>
      </c>
      <c r="BJ29">
        <v>1</v>
      </c>
      <c r="BK29" t="s">
        <v>229</v>
      </c>
      <c r="BL29" t="s">
        <v>178</v>
      </c>
      <c r="BM29">
        <v>0.85370370370370374</v>
      </c>
      <c r="BN29" t="s">
        <v>69</v>
      </c>
      <c r="BO29" t="s">
        <v>181</v>
      </c>
      <c r="BP29">
        <v>2282.7159999999999</v>
      </c>
    </row>
    <row r="30" spans="1:68" ht="16.5">
      <c r="A30" s="111" t="str">
        <f t="shared" si="18"/>
        <v>성원운수</v>
      </c>
      <c r="B30" s="112" t="str">
        <f t="shared" si="19"/>
        <v>민권식</v>
      </c>
      <c r="C30" s="113" t="str">
        <f t="shared" si="20"/>
        <v>B</v>
      </c>
      <c r="D30" s="114">
        <f t="shared" si="21"/>
        <v>0.9219097282602714</v>
      </c>
      <c r="E30" s="115">
        <f t="shared" si="22"/>
        <v>3300</v>
      </c>
      <c r="F30" s="116" t="str">
        <f t="shared" si="23"/>
        <v>538</v>
      </c>
      <c r="G30" s="117" t="str">
        <f t="shared" si="24"/>
        <v>71바6309</v>
      </c>
      <c r="H30" s="118">
        <f t="shared" si="25"/>
        <v>2</v>
      </c>
      <c r="I30" s="119">
        <f t="shared" si="8"/>
        <v>1272.0260000000001</v>
      </c>
      <c r="J30" s="120">
        <f t="shared" si="26"/>
        <v>1.2935933520084769E-2</v>
      </c>
      <c r="K30" s="120">
        <f t="shared" si="27"/>
        <v>0.38462812450796363</v>
      </c>
      <c r="L30" s="120">
        <f t="shared" si="28"/>
        <v>8.8048514731617122E-2</v>
      </c>
      <c r="M30" s="121">
        <f t="shared" si="29"/>
        <v>10.952999999999999</v>
      </c>
      <c r="N30" s="122">
        <f t="shared" si="30"/>
        <v>0</v>
      </c>
      <c r="O30" s="122">
        <f t="shared" si="31"/>
        <v>5.8174911519104162</v>
      </c>
      <c r="P30" s="236">
        <f t="shared" si="32"/>
        <v>57</v>
      </c>
      <c r="Q30" s="237">
        <f t="shared" si="33"/>
        <v>0</v>
      </c>
      <c r="R30" s="237">
        <f t="shared" si="34"/>
        <v>74</v>
      </c>
      <c r="T30">
        <v>519</v>
      </c>
      <c r="U30">
        <v>3300</v>
      </c>
      <c r="V30" t="s">
        <v>315</v>
      </c>
      <c r="W30">
        <v>1272.0260000000001</v>
      </c>
      <c r="X30">
        <v>555.64700000000005</v>
      </c>
      <c r="Y30">
        <v>2.2890000000000001</v>
      </c>
      <c r="Z30">
        <v>10.952999999999999</v>
      </c>
      <c r="AA30">
        <v>105.30218000000001</v>
      </c>
      <c r="AB30">
        <v>1.362182</v>
      </c>
      <c r="AC30">
        <v>40.502180000000003</v>
      </c>
      <c r="AD30" s="1">
        <v>112</v>
      </c>
      <c r="AE30">
        <v>0</v>
      </c>
      <c r="AF30">
        <v>74</v>
      </c>
      <c r="AG30">
        <v>74</v>
      </c>
      <c r="AH30">
        <v>12.079768</v>
      </c>
      <c r="AI30">
        <v>21.9</v>
      </c>
      <c r="AJ30">
        <v>0</v>
      </c>
      <c r="AK30">
        <v>57</v>
      </c>
      <c r="AL30">
        <v>6796</v>
      </c>
      <c r="AM30" t="s">
        <v>316</v>
      </c>
      <c r="AN30" t="s">
        <v>532</v>
      </c>
      <c r="AO30">
        <v>1161.2090000000001</v>
      </c>
      <c r="AR30" t="s">
        <v>119</v>
      </c>
      <c r="AS30" t="s">
        <v>123</v>
      </c>
      <c r="AT30" t="s">
        <v>266</v>
      </c>
      <c r="AU30" t="s">
        <v>315</v>
      </c>
      <c r="AV30" t="s">
        <v>48</v>
      </c>
      <c r="AW30">
        <v>2</v>
      </c>
      <c r="BB30">
        <v>0.9219097282602714</v>
      </c>
      <c r="BC30" t="s">
        <v>68</v>
      </c>
      <c r="BF30" t="s">
        <v>119</v>
      </c>
      <c r="BG30" t="s">
        <v>123</v>
      </c>
      <c r="BH30" t="s">
        <v>315</v>
      </c>
      <c r="BI30">
        <v>3300</v>
      </c>
      <c r="BJ30">
        <v>2</v>
      </c>
      <c r="BK30" t="s">
        <v>266</v>
      </c>
      <c r="BL30" t="s">
        <v>495</v>
      </c>
      <c r="BM30">
        <v>0.9219097282602714</v>
      </c>
      <c r="BN30" t="s">
        <v>68</v>
      </c>
      <c r="BO30" t="s">
        <v>179</v>
      </c>
      <c r="BP30">
        <v>1272.0260000000001</v>
      </c>
    </row>
    <row r="31" spans="1:68" ht="16.5">
      <c r="A31" s="128" t="str">
        <f t="shared" si="18"/>
        <v>성원운수</v>
      </c>
      <c r="B31" s="129" t="str">
        <f t="shared" si="19"/>
        <v>민응채</v>
      </c>
      <c r="C31" s="130" t="str">
        <f t="shared" si="20"/>
        <v>B</v>
      </c>
      <c r="D31" s="131">
        <f t="shared" si="21"/>
        <v>0.90600000000000003</v>
      </c>
      <c r="E31" s="132">
        <f t="shared" si="22"/>
        <v>9231</v>
      </c>
      <c r="F31" s="133" t="str">
        <f t="shared" si="23"/>
        <v>538</v>
      </c>
      <c r="G31" s="134" t="str">
        <f t="shared" si="24"/>
        <v>71바6302</v>
      </c>
      <c r="H31" s="135">
        <f t="shared" si="25"/>
        <v>1</v>
      </c>
      <c r="I31" s="136">
        <f t="shared" si="8"/>
        <v>735.01</v>
      </c>
      <c r="J31" s="137">
        <f t="shared" si="26"/>
        <v>2.8043670353778812E-2</v>
      </c>
      <c r="K31" s="137">
        <f t="shared" si="27"/>
        <v>0.44248694561595336</v>
      </c>
      <c r="L31" s="137">
        <f t="shared" si="28"/>
        <v>9.1155222377926837E-2</v>
      </c>
      <c r="M31" s="138">
        <f t="shared" si="29"/>
        <v>11.48</v>
      </c>
      <c r="N31" s="139">
        <f t="shared" si="30"/>
        <v>0</v>
      </c>
      <c r="O31" s="139">
        <f t="shared" si="31"/>
        <v>4.8978925456796505</v>
      </c>
      <c r="P31" s="234">
        <f t="shared" si="32"/>
        <v>48</v>
      </c>
      <c r="Q31" s="235">
        <f t="shared" si="33"/>
        <v>0</v>
      </c>
      <c r="R31" s="235">
        <f t="shared" si="34"/>
        <v>36</v>
      </c>
      <c r="T31">
        <v>519</v>
      </c>
      <c r="U31">
        <v>9231</v>
      </c>
      <c r="V31" t="s">
        <v>317</v>
      </c>
      <c r="W31">
        <v>735.01</v>
      </c>
      <c r="X31">
        <v>324.476</v>
      </c>
      <c r="Y31">
        <v>2.2650000000000001</v>
      </c>
      <c r="Z31">
        <v>11.48</v>
      </c>
      <c r="AA31">
        <v>62.679135000000002</v>
      </c>
      <c r="AB31">
        <v>1.7577529999999999</v>
      </c>
      <c r="AC31">
        <v>27.734698999999999</v>
      </c>
      <c r="AD31" s="1">
        <v>67</v>
      </c>
      <c r="AE31">
        <v>0</v>
      </c>
      <c r="AF31">
        <v>36</v>
      </c>
      <c r="AG31">
        <v>69</v>
      </c>
      <c r="AH31">
        <v>11.726549</v>
      </c>
      <c r="AI31">
        <v>0.8</v>
      </c>
      <c r="AJ31">
        <v>0</v>
      </c>
      <c r="AK31">
        <v>48</v>
      </c>
      <c r="AL31">
        <v>6700</v>
      </c>
      <c r="AM31" t="s">
        <v>318</v>
      </c>
      <c r="AN31" t="s">
        <v>533</v>
      </c>
      <c r="AO31">
        <v>735.01</v>
      </c>
      <c r="AR31" t="s">
        <v>119</v>
      </c>
      <c r="AS31" t="s">
        <v>123</v>
      </c>
      <c r="AT31" t="s">
        <v>262</v>
      </c>
      <c r="AU31" t="s">
        <v>317</v>
      </c>
      <c r="AV31" t="s">
        <v>48</v>
      </c>
      <c r="AW31">
        <v>1</v>
      </c>
      <c r="BB31">
        <v>0.90600000000000003</v>
      </c>
      <c r="BC31" t="s">
        <v>68</v>
      </c>
      <c r="BF31" t="s">
        <v>119</v>
      </c>
      <c r="BG31" t="s">
        <v>123</v>
      </c>
      <c r="BH31" t="s">
        <v>317</v>
      </c>
      <c r="BI31">
        <v>9231</v>
      </c>
      <c r="BJ31">
        <v>1</v>
      </c>
      <c r="BK31" t="s">
        <v>262</v>
      </c>
      <c r="BL31" t="s">
        <v>178</v>
      </c>
      <c r="BM31">
        <v>0.90600000000000003</v>
      </c>
      <c r="BN31" t="s">
        <v>68</v>
      </c>
      <c r="BO31" t="s">
        <v>179</v>
      </c>
      <c r="BP31">
        <v>735.01</v>
      </c>
    </row>
    <row r="32" spans="1:68" ht="16.5">
      <c r="A32" s="111" t="str">
        <f t="shared" si="18"/>
        <v>성원운수</v>
      </c>
      <c r="B32" s="112" t="str">
        <f t="shared" si="19"/>
        <v>박갑열</v>
      </c>
      <c r="C32" s="113" t="str">
        <f t="shared" si="20"/>
        <v>B</v>
      </c>
      <c r="D32" s="114">
        <f t="shared" si="21"/>
        <v>0.90500000000000003</v>
      </c>
      <c r="E32" s="115">
        <f t="shared" si="22"/>
        <v>5357</v>
      </c>
      <c r="F32" s="116" t="str">
        <f t="shared" si="23"/>
        <v>536</v>
      </c>
      <c r="G32" s="117" t="str">
        <f t="shared" si="24"/>
        <v>71바5563</v>
      </c>
      <c r="H32" s="118">
        <f t="shared" si="25"/>
        <v>1</v>
      </c>
      <c r="I32" s="119">
        <f t="shared" si="8"/>
        <v>1258.4369999999999</v>
      </c>
      <c r="J32" s="120">
        <f t="shared" si="26"/>
        <v>9.176904651850672E-3</v>
      </c>
      <c r="K32" s="120">
        <f t="shared" si="27"/>
        <v>0.40486775754430332</v>
      </c>
      <c r="L32" s="120">
        <f t="shared" si="28"/>
        <v>0.18515030947119324</v>
      </c>
      <c r="M32" s="121">
        <f t="shared" si="29"/>
        <v>11.246</v>
      </c>
      <c r="N32" s="122">
        <f t="shared" si="30"/>
        <v>0</v>
      </c>
      <c r="O32" s="122">
        <f t="shared" si="31"/>
        <v>6.5954831270854246</v>
      </c>
      <c r="P32" s="236">
        <f t="shared" si="32"/>
        <v>17</v>
      </c>
      <c r="Q32" s="237">
        <f t="shared" si="33"/>
        <v>0</v>
      </c>
      <c r="R32" s="237">
        <f t="shared" si="34"/>
        <v>83</v>
      </c>
      <c r="T32">
        <v>519</v>
      </c>
      <c r="U32">
        <v>5357</v>
      </c>
      <c r="V32" t="s">
        <v>319</v>
      </c>
      <c r="W32">
        <v>1258.4369999999999</v>
      </c>
      <c r="X32">
        <v>496.63499999999999</v>
      </c>
      <c r="Y32">
        <v>2.5339999999999998</v>
      </c>
      <c r="Z32">
        <v>11.246</v>
      </c>
      <c r="AA32">
        <v>101.73136100000001</v>
      </c>
      <c r="AB32">
        <v>0.93357900000000005</v>
      </c>
      <c r="AC32">
        <v>41.187747999999999</v>
      </c>
      <c r="AD32" s="1">
        <v>233</v>
      </c>
      <c r="AE32">
        <v>0</v>
      </c>
      <c r="AF32">
        <v>83</v>
      </c>
      <c r="AG32">
        <v>62</v>
      </c>
      <c r="AH32">
        <v>12.370196999999999</v>
      </c>
      <c r="AI32">
        <v>0</v>
      </c>
      <c r="AJ32">
        <v>0</v>
      </c>
      <c r="AK32">
        <v>17</v>
      </c>
      <c r="AL32">
        <v>1552</v>
      </c>
      <c r="AM32" t="s">
        <v>320</v>
      </c>
      <c r="AN32" t="s">
        <v>534</v>
      </c>
      <c r="AO32">
        <v>1258.4369999999999</v>
      </c>
      <c r="AR32" t="s">
        <v>119</v>
      </c>
      <c r="AS32" t="s">
        <v>121</v>
      </c>
      <c r="AT32" t="s">
        <v>240</v>
      </c>
      <c r="AU32" t="s">
        <v>319</v>
      </c>
      <c r="AV32" t="s">
        <v>48</v>
      </c>
      <c r="AW32">
        <v>1</v>
      </c>
      <c r="BB32">
        <v>0.90500000000000003</v>
      </c>
      <c r="BC32" t="s">
        <v>68</v>
      </c>
      <c r="BF32" t="s">
        <v>119</v>
      </c>
      <c r="BG32" t="s">
        <v>121</v>
      </c>
      <c r="BH32" t="s">
        <v>319</v>
      </c>
      <c r="BI32">
        <v>5357</v>
      </c>
      <c r="BJ32">
        <v>1</v>
      </c>
      <c r="BK32" t="s">
        <v>240</v>
      </c>
      <c r="BL32" t="s">
        <v>178</v>
      </c>
      <c r="BM32">
        <v>0.90500000000000003</v>
      </c>
      <c r="BN32" t="s">
        <v>68</v>
      </c>
      <c r="BO32" t="s">
        <v>179</v>
      </c>
      <c r="BP32">
        <v>1258.4369999999999</v>
      </c>
    </row>
    <row r="33" spans="1:68" ht="16.5">
      <c r="A33" s="128" t="str">
        <f t="shared" si="18"/>
        <v>성원운수</v>
      </c>
      <c r="B33" s="129" t="str">
        <f t="shared" si="19"/>
        <v>박대식</v>
      </c>
      <c r="C33" s="130" t="str">
        <f t="shared" si="20"/>
        <v>C</v>
      </c>
      <c r="D33" s="131">
        <f t="shared" si="21"/>
        <v>0.85359999999999991</v>
      </c>
      <c r="E33" s="132">
        <f t="shared" si="22"/>
        <v>7026</v>
      </c>
      <c r="F33" s="133" t="str">
        <f t="shared" si="23"/>
        <v>537</v>
      </c>
      <c r="G33" s="134" t="str">
        <f t="shared" si="24"/>
        <v>71바6610</v>
      </c>
      <c r="H33" s="135">
        <f t="shared" si="25"/>
        <v>1</v>
      </c>
      <c r="I33" s="136">
        <f t="shared" si="8"/>
        <v>2429.7730000000001</v>
      </c>
      <c r="J33" s="137">
        <f t="shared" si="26"/>
        <v>1.6752343723537875E-2</v>
      </c>
      <c r="K33" s="137">
        <f t="shared" si="27"/>
        <v>0.29824673408714047</v>
      </c>
      <c r="L33" s="137">
        <f t="shared" si="28"/>
        <v>8.5193143557031864E-2</v>
      </c>
      <c r="M33" s="138">
        <f t="shared" si="29"/>
        <v>9.2110000000000003</v>
      </c>
      <c r="N33" s="139">
        <f t="shared" si="30"/>
        <v>0</v>
      </c>
      <c r="O33" s="139">
        <f t="shared" si="31"/>
        <v>0.86427826796988849</v>
      </c>
      <c r="P33" s="234">
        <f t="shared" si="32"/>
        <v>11</v>
      </c>
      <c r="Q33" s="235">
        <f t="shared" si="33"/>
        <v>0</v>
      </c>
      <c r="R33" s="235">
        <f t="shared" si="34"/>
        <v>21</v>
      </c>
      <c r="T33">
        <v>519</v>
      </c>
      <c r="U33">
        <v>7026</v>
      </c>
      <c r="V33" t="s">
        <v>321</v>
      </c>
      <c r="W33">
        <v>2429.7730000000001</v>
      </c>
      <c r="X33">
        <v>1138.675</v>
      </c>
      <c r="Y33">
        <v>2.1339999999999999</v>
      </c>
      <c r="Z33">
        <v>9.2110000000000003</v>
      </c>
      <c r="AA33">
        <v>169.22772399999999</v>
      </c>
      <c r="AB33">
        <v>2.8349609999999998</v>
      </c>
      <c r="AC33">
        <v>50.471615999999997</v>
      </c>
      <c r="AD33" s="1">
        <v>207</v>
      </c>
      <c r="AE33">
        <v>0</v>
      </c>
      <c r="AF33">
        <v>21</v>
      </c>
      <c r="AG33">
        <v>70</v>
      </c>
      <c r="AH33">
        <v>14.358007000000001</v>
      </c>
      <c r="AI33">
        <v>10.199999999999999</v>
      </c>
      <c r="AJ33">
        <v>0</v>
      </c>
      <c r="AK33">
        <v>11</v>
      </c>
      <c r="AL33">
        <v>935</v>
      </c>
      <c r="AM33" t="s">
        <v>322</v>
      </c>
      <c r="AN33" t="s">
        <v>535</v>
      </c>
      <c r="AO33">
        <v>2429.7730000000001</v>
      </c>
      <c r="AR33" t="s">
        <v>119</v>
      </c>
      <c r="AS33" t="s">
        <v>122</v>
      </c>
      <c r="AT33" t="s">
        <v>254</v>
      </c>
      <c r="AU33" t="s">
        <v>321</v>
      </c>
      <c r="AV33" t="s">
        <v>256</v>
      </c>
      <c r="AW33">
        <v>1</v>
      </c>
      <c r="BB33">
        <v>0.85359999999999991</v>
      </c>
      <c r="BC33" t="s">
        <v>69</v>
      </c>
      <c r="BF33" t="s">
        <v>119</v>
      </c>
      <c r="BG33" t="s">
        <v>122</v>
      </c>
      <c r="BH33" t="s">
        <v>321</v>
      </c>
      <c r="BI33">
        <v>7026</v>
      </c>
      <c r="BJ33">
        <v>1</v>
      </c>
      <c r="BK33" t="s">
        <v>254</v>
      </c>
      <c r="BL33" t="s">
        <v>178</v>
      </c>
      <c r="BM33">
        <v>0.85359999999999991</v>
      </c>
      <c r="BN33" t="s">
        <v>69</v>
      </c>
      <c r="BO33" t="s">
        <v>181</v>
      </c>
      <c r="BP33">
        <v>2429.7730000000001</v>
      </c>
    </row>
    <row r="34" spans="1:68" ht="16.5">
      <c r="A34" s="111" t="str">
        <f t="shared" si="18"/>
        <v>성원운수</v>
      </c>
      <c r="B34" s="112" t="str">
        <f t="shared" si="19"/>
        <v>박상국</v>
      </c>
      <c r="C34" s="113" t="str">
        <f t="shared" si="20"/>
        <v>F</v>
      </c>
      <c r="D34" s="114">
        <f t="shared" si="21"/>
        <v>0.77189888908606841</v>
      </c>
      <c r="E34" s="115">
        <f t="shared" si="22"/>
        <v>9350</v>
      </c>
      <c r="F34" s="116" t="str">
        <f t="shared" si="23"/>
        <v>536</v>
      </c>
      <c r="G34" s="117" t="str">
        <f t="shared" si="24"/>
        <v>71바5558</v>
      </c>
      <c r="H34" s="118">
        <f t="shared" si="25"/>
        <v>3</v>
      </c>
      <c r="I34" s="119">
        <f t="shared" si="8"/>
        <v>2287.2840000000001</v>
      </c>
      <c r="J34" s="120">
        <f t="shared" si="26"/>
        <v>1.2555127388067015E-2</v>
      </c>
      <c r="K34" s="120">
        <f t="shared" si="27"/>
        <v>0.40524853990197568</v>
      </c>
      <c r="L34" s="120">
        <f t="shared" si="28"/>
        <v>7.7821556046385146E-2</v>
      </c>
      <c r="M34" s="121">
        <f t="shared" si="29"/>
        <v>7.2770000000000001</v>
      </c>
      <c r="N34" s="122">
        <f t="shared" si="30"/>
        <v>0</v>
      </c>
      <c r="O34" s="122">
        <f t="shared" si="31"/>
        <v>5.552436863983659</v>
      </c>
      <c r="P34" s="236">
        <f t="shared" si="32"/>
        <v>43</v>
      </c>
      <c r="Q34" s="237">
        <f t="shared" si="33"/>
        <v>0</v>
      </c>
      <c r="R34" s="237">
        <f t="shared" si="34"/>
        <v>127</v>
      </c>
      <c r="T34">
        <v>519</v>
      </c>
      <c r="U34">
        <v>9350</v>
      </c>
      <c r="V34" t="s">
        <v>323</v>
      </c>
      <c r="W34">
        <v>2287.2840000000001</v>
      </c>
      <c r="X34">
        <v>1095.8140000000001</v>
      </c>
      <c r="Y34">
        <v>2.0870000000000002</v>
      </c>
      <c r="Z34">
        <v>7.2770000000000001</v>
      </c>
      <c r="AA34">
        <v>178.011336</v>
      </c>
      <c r="AB34">
        <v>2.2349549999999998</v>
      </c>
      <c r="AC34">
        <v>72.138834000000003</v>
      </c>
      <c r="AD34" s="1">
        <v>178</v>
      </c>
      <c r="AE34">
        <v>0</v>
      </c>
      <c r="AF34">
        <v>127</v>
      </c>
      <c r="AG34">
        <v>75</v>
      </c>
      <c r="AH34">
        <v>12.849091</v>
      </c>
      <c r="AI34">
        <v>74.400000000000006</v>
      </c>
      <c r="AJ34">
        <v>0</v>
      </c>
      <c r="AK34">
        <v>43</v>
      </c>
      <c r="AL34">
        <v>5372</v>
      </c>
      <c r="AM34" t="s">
        <v>324</v>
      </c>
      <c r="AN34" t="s">
        <v>536</v>
      </c>
      <c r="AO34">
        <v>2057.0039999999999</v>
      </c>
      <c r="AR34" t="s">
        <v>119</v>
      </c>
      <c r="AS34" t="s">
        <v>121</v>
      </c>
      <c r="AT34" t="s">
        <v>235</v>
      </c>
      <c r="AU34" t="s">
        <v>323</v>
      </c>
      <c r="AV34" t="s">
        <v>199</v>
      </c>
      <c r="AW34">
        <v>3</v>
      </c>
      <c r="BB34">
        <v>0.77189888908606841</v>
      </c>
      <c r="BC34" t="s">
        <v>70</v>
      </c>
      <c r="BF34" t="s">
        <v>119</v>
      </c>
      <c r="BG34" t="s">
        <v>121</v>
      </c>
      <c r="BH34" t="s">
        <v>323</v>
      </c>
      <c r="BI34">
        <v>9350</v>
      </c>
      <c r="BJ34">
        <v>3</v>
      </c>
      <c r="BK34" t="s">
        <v>235</v>
      </c>
      <c r="BL34" t="s">
        <v>226</v>
      </c>
      <c r="BM34">
        <v>0.77189888908606841</v>
      </c>
      <c r="BN34" t="s">
        <v>70</v>
      </c>
      <c r="BO34" t="s">
        <v>192</v>
      </c>
      <c r="BP34">
        <v>2287.2839999999997</v>
      </c>
    </row>
    <row r="35" spans="1:68" ht="16.5">
      <c r="A35" s="128" t="str">
        <f t="shared" si="18"/>
        <v>성원운수</v>
      </c>
      <c r="B35" s="129" t="str">
        <f t="shared" si="19"/>
        <v>박성귀</v>
      </c>
      <c r="C35" s="130" t="str">
        <f t="shared" si="20"/>
        <v>C</v>
      </c>
      <c r="D35" s="131">
        <f t="shared" si="21"/>
        <v>0.89534782876796626</v>
      </c>
      <c r="E35" s="132">
        <f t="shared" si="22"/>
        <v>3410</v>
      </c>
      <c r="F35" s="133" t="str">
        <f t="shared" si="23"/>
        <v>538</v>
      </c>
      <c r="G35" s="134" t="str">
        <f t="shared" si="24"/>
        <v>71바6301</v>
      </c>
      <c r="H35" s="135">
        <f t="shared" si="25"/>
        <v>3</v>
      </c>
      <c r="I35" s="136">
        <f t="shared" si="8"/>
        <v>801.79899999999998</v>
      </c>
      <c r="J35" s="137">
        <f t="shared" si="26"/>
        <v>3.8916229082279021E-2</v>
      </c>
      <c r="K35" s="137">
        <f t="shared" si="27"/>
        <v>0.37707734358622047</v>
      </c>
      <c r="L35" s="137">
        <f t="shared" si="28"/>
        <v>0.10476441103069473</v>
      </c>
      <c r="M35" s="138">
        <f t="shared" si="29"/>
        <v>11.077</v>
      </c>
      <c r="N35" s="139">
        <f t="shared" si="30"/>
        <v>3.991025182121704</v>
      </c>
      <c r="O35" s="139">
        <f t="shared" si="31"/>
        <v>1.8707930541195488</v>
      </c>
      <c r="P35" s="234">
        <f t="shared" si="32"/>
        <v>12</v>
      </c>
      <c r="Q35" s="235">
        <f t="shared" si="33"/>
        <v>32</v>
      </c>
      <c r="R35" s="235">
        <f t="shared" si="34"/>
        <v>15</v>
      </c>
      <c r="T35">
        <v>519</v>
      </c>
      <c r="U35">
        <v>3410</v>
      </c>
      <c r="V35" t="s">
        <v>325</v>
      </c>
      <c r="W35">
        <v>801.79899999999998</v>
      </c>
      <c r="X35">
        <v>370.08499999999998</v>
      </c>
      <c r="Y35">
        <v>2.1669999999999998</v>
      </c>
      <c r="Z35">
        <v>11.077</v>
      </c>
      <c r="AA35">
        <v>68.336913999999993</v>
      </c>
      <c r="AB35">
        <v>2.6594150000000001</v>
      </c>
      <c r="AC35">
        <v>25.768301999999998</v>
      </c>
      <c r="AD35" s="1">
        <v>84</v>
      </c>
      <c r="AE35">
        <v>32</v>
      </c>
      <c r="AF35">
        <v>15</v>
      </c>
      <c r="AG35">
        <v>64</v>
      </c>
      <c r="AH35">
        <v>11.733029</v>
      </c>
      <c r="AI35">
        <v>0.8</v>
      </c>
      <c r="AJ35">
        <v>0</v>
      </c>
      <c r="AK35">
        <v>12</v>
      </c>
      <c r="AL35">
        <v>1559</v>
      </c>
      <c r="AM35" t="s">
        <v>326</v>
      </c>
      <c r="AN35" t="s">
        <v>537</v>
      </c>
      <c r="AO35">
        <v>408.012</v>
      </c>
      <c r="AR35" t="s">
        <v>119</v>
      </c>
      <c r="AS35" t="s">
        <v>123</v>
      </c>
      <c r="AT35" t="s">
        <v>261</v>
      </c>
      <c r="AU35" t="s">
        <v>325</v>
      </c>
      <c r="AV35" t="s">
        <v>48</v>
      </c>
      <c r="AW35">
        <v>3</v>
      </c>
      <c r="BB35">
        <v>0.89534782876796626</v>
      </c>
      <c r="BC35" t="s">
        <v>69</v>
      </c>
      <c r="BF35" t="s">
        <v>119</v>
      </c>
      <c r="BG35" t="s">
        <v>123</v>
      </c>
      <c r="BH35" t="s">
        <v>325</v>
      </c>
      <c r="BI35">
        <v>3410</v>
      </c>
      <c r="BJ35">
        <v>3</v>
      </c>
      <c r="BK35" t="s">
        <v>261</v>
      </c>
      <c r="BL35" t="s">
        <v>262</v>
      </c>
      <c r="BM35">
        <v>0.89534782876796626</v>
      </c>
      <c r="BN35" t="s">
        <v>69</v>
      </c>
      <c r="BO35" t="s">
        <v>181</v>
      </c>
      <c r="BP35">
        <v>771.93499999999995</v>
      </c>
    </row>
    <row r="36" spans="1:68" ht="16.5">
      <c r="A36" s="111" t="str">
        <f t="shared" si="18"/>
        <v>성원운수</v>
      </c>
      <c r="B36" s="112" t="str">
        <f t="shared" si="19"/>
        <v>박승연</v>
      </c>
      <c r="C36" s="113" t="str">
        <f t="shared" si="20"/>
        <v>D</v>
      </c>
      <c r="D36" s="114">
        <f t="shared" si="21"/>
        <v>0.82448275862068965</v>
      </c>
      <c r="E36" s="115">
        <f t="shared" si="22"/>
        <v>7351</v>
      </c>
      <c r="F36" s="116" t="str">
        <f t="shared" si="23"/>
        <v>535</v>
      </c>
      <c r="G36" s="117" t="str">
        <f t="shared" si="24"/>
        <v>71바6958</v>
      </c>
      <c r="H36" s="118">
        <f t="shared" si="25"/>
        <v>1</v>
      </c>
      <c r="I36" s="119">
        <f t="shared" si="8"/>
        <v>1897.8</v>
      </c>
      <c r="J36" s="120">
        <f t="shared" si="26"/>
        <v>9.5125495882499665E-3</v>
      </c>
      <c r="K36" s="120">
        <f t="shared" si="27"/>
        <v>0.32903468035346184</v>
      </c>
      <c r="L36" s="120">
        <f t="shared" si="28"/>
        <v>0.13489303403941405</v>
      </c>
      <c r="M36" s="121">
        <f t="shared" si="29"/>
        <v>9.0150000000000006</v>
      </c>
      <c r="N36" s="122">
        <f t="shared" si="30"/>
        <v>0</v>
      </c>
      <c r="O36" s="122">
        <f t="shared" si="31"/>
        <v>6.902729476235641</v>
      </c>
      <c r="P36" s="236">
        <f t="shared" si="32"/>
        <v>8</v>
      </c>
      <c r="Q36" s="237">
        <f t="shared" si="33"/>
        <v>0</v>
      </c>
      <c r="R36" s="237">
        <f t="shared" si="34"/>
        <v>131</v>
      </c>
      <c r="T36">
        <v>519</v>
      </c>
      <c r="U36">
        <v>7351</v>
      </c>
      <c r="V36" t="s">
        <v>327</v>
      </c>
      <c r="W36">
        <v>1897.8</v>
      </c>
      <c r="X36">
        <v>795.24599999999998</v>
      </c>
      <c r="Y36">
        <v>2.3860000000000001</v>
      </c>
      <c r="Z36">
        <v>9.0150000000000006</v>
      </c>
      <c r="AA36">
        <v>147.812738</v>
      </c>
      <c r="AB36">
        <v>1.4060760000000001</v>
      </c>
      <c r="AC36">
        <v>48.635517</v>
      </c>
      <c r="AD36" s="1">
        <v>256</v>
      </c>
      <c r="AE36">
        <v>0</v>
      </c>
      <c r="AF36">
        <v>131</v>
      </c>
      <c r="AG36">
        <v>63</v>
      </c>
      <c r="AH36">
        <v>12.839218000000001</v>
      </c>
      <c r="AI36">
        <v>0</v>
      </c>
      <c r="AJ36">
        <v>0</v>
      </c>
      <c r="AK36">
        <v>8</v>
      </c>
      <c r="AL36">
        <v>562</v>
      </c>
      <c r="AM36" t="s">
        <v>328</v>
      </c>
      <c r="AN36" t="s">
        <v>538</v>
      </c>
      <c r="AO36">
        <v>1859.797</v>
      </c>
      <c r="AR36" t="s">
        <v>119</v>
      </c>
      <c r="AS36" t="s">
        <v>120</v>
      </c>
      <c r="AT36" t="s">
        <v>210</v>
      </c>
      <c r="AU36" t="s">
        <v>327</v>
      </c>
      <c r="AV36" t="s">
        <v>48</v>
      </c>
      <c r="AW36">
        <v>1</v>
      </c>
      <c r="BB36">
        <v>0.82448275862068965</v>
      </c>
      <c r="BC36" t="s">
        <v>67</v>
      </c>
      <c r="BF36" t="s">
        <v>119</v>
      </c>
      <c r="BG36" t="s">
        <v>120</v>
      </c>
      <c r="BH36" t="s">
        <v>327</v>
      </c>
      <c r="BI36">
        <v>7351</v>
      </c>
      <c r="BJ36">
        <v>1</v>
      </c>
      <c r="BK36" t="s">
        <v>210</v>
      </c>
      <c r="BL36" t="s">
        <v>178</v>
      </c>
      <c r="BM36">
        <v>0.82448275862068965</v>
      </c>
      <c r="BN36" t="s">
        <v>67</v>
      </c>
      <c r="BO36" t="s">
        <v>183</v>
      </c>
      <c r="BP36">
        <v>1859.797</v>
      </c>
    </row>
    <row r="37" spans="1:68" ht="16.5">
      <c r="A37" s="128" t="str">
        <f t="shared" si="18"/>
        <v>성원운수</v>
      </c>
      <c r="B37" s="129" t="str">
        <f t="shared" si="19"/>
        <v>박안식</v>
      </c>
      <c r="C37" s="130" t="str">
        <f t="shared" si="20"/>
        <v>D</v>
      </c>
      <c r="D37" s="131">
        <f t="shared" si="21"/>
        <v>0.82400000000000007</v>
      </c>
      <c r="E37" s="132">
        <f t="shared" si="22"/>
        <v>293</v>
      </c>
      <c r="F37" s="133" t="str">
        <f t="shared" si="23"/>
        <v>538</v>
      </c>
      <c r="G37" s="134" t="str">
        <f t="shared" si="24"/>
        <v>71바6303</v>
      </c>
      <c r="H37" s="135">
        <f t="shared" si="25"/>
        <v>1</v>
      </c>
      <c r="I37" s="136">
        <f t="shared" si="8"/>
        <v>664.94600000000003</v>
      </c>
      <c r="J37" s="137">
        <f t="shared" si="26"/>
        <v>2.4342387099418862E-2</v>
      </c>
      <c r="K37" s="137">
        <f t="shared" si="27"/>
        <v>0.41423894270290712</v>
      </c>
      <c r="L37" s="137">
        <f t="shared" si="28"/>
        <v>0.15189203333804549</v>
      </c>
      <c r="M37" s="138">
        <f t="shared" si="29"/>
        <v>12.428000000000001</v>
      </c>
      <c r="N37" s="139">
        <f t="shared" si="30"/>
        <v>0</v>
      </c>
      <c r="O37" s="139">
        <f t="shared" si="31"/>
        <v>5.1131971618747984</v>
      </c>
      <c r="P37" s="234">
        <f t="shared" si="32"/>
        <v>24</v>
      </c>
      <c r="Q37" s="235">
        <f t="shared" si="33"/>
        <v>0</v>
      </c>
      <c r="R37" s="235">
        <f t="shared" si="34"/>
        <v>34</v>
      </c>
      <c r="T37">
        <v>519</v>
      </c>
      <c r="U37">
        <v>293</v>
      </c>
      <c r="V37" t="s">
        <v>539</v>
      </c>
      <c r="W37">
        <v>664.94600000000003</v>
      </c>
      <c r="X37">
        <v>322.779</v>
      </c>
      <c r="Y37">
        <v>2.06</v>
      </c>
      <c r="Z37">
        <v>12.428000000000001</v>
      </c>
      <c r="AA37">
        <v>55.937201000000002</v>
      </c>
      <c r="AB37">
        <v>1.361645</v>
      </c>
      <c r="AC37">
        <v>23.171367</v>
      </c>
      <c r="AD37" s="1">
        <v>101</v>
      </c>
      <c r="AE37">
        <v>0</v>
      </c>
      <c r="AF37">
        <v>34</v>
      </c>
      <c r="AG37">
        <v>66</v>
      </c>
      <c r="AH37">
        <v>11.887366</v>
      </c>
      <c r="AI37">
        <v>1.2</v>
      </c>
      <c r="AJ37">
        <v>0</v>
      </c>
      <c r="AK37">
        <v>24</v>
      </c>
      <c r="AL37">
        <v>3057</v>
      </c>
      <c r="AM37" t="s">
        <v>540</v>
      </c>
      <c r="AN37" t="s">
        <v>541</v>
      </c>
      <c r="AO37">
        <v>664.94600000000003</v>
      </c>
      <c r="AR37" t="s">
        <v>119</v>
      </c>
      <c r="AS37" t="s">
        <v>123</v>
      </c>
      <c r="AT37" t="s">
        <v>263</v>
      </c>
      <c r="AU37" t="s">
        <v>539</v>
      </c>
      <c r="AV37" t="s">
        <v>48</v>
      </c>
      <c r="AW37">
        <v>1</v>
      </c>
      <c r="BB37">
        <v>0.82400000000000007</v>
      </c>
      <c r="BC37" t="s">
        <v>67</v>
      </c>
      <c r="BF37" t="s">
        <v>119</v>
      </c>
      <c r="BG37" t="s">
        <v>123</v>
      </c>
      <c r="BH37" t="s">
        <v>539</v>
      </c>
      <c r="BI37">
        <v>293</v>
      </c>
      <c r="BJ37">
        <v>1</v>
      </c>
      <c r="BK37" t="s">
        <v>263</v>
      </c>
      <c r="BL37" t="s">
        <v>178</v>
      </c>
      <c r="BM37">
        <v>0.82400000000000007</v>
      </c>
      <c r="BN37" t="s">
        <v>67</v>
      </c>
      <c r="BO37" t="s">
        <v>183</v>
      </c>
      <c r="BP37">
        <v>664.94600000000003</v>
      </c>
    </row>
    <row r="38" spans="1:68" ht="16.5">
      <c r="A38" s="111" t="str">
        <f t="shared" si="18"/>
        <v>성원운수</v>
      </c>
      <c r="B38" s="112" t="str">
        <f t="shared" si="19"/>
        <v>박용철</v>
      </c>
      <c r="C38" s="113" t="str">
        <f t="shared" si="20"/>
        <v>D</v>
      </c>
      <c r="D38" s="114">
        <f t="shared" si="21"/>
        <v>0.84857142857142853</v>
      </c>
      <c r="E38" s="115">
        <f t="shared" si="22"/>
        <v>5528</v>
      </c>
      <c r="F38" s="116" t="str">
        <f t="shared" si="23"/>
        <v>537</v>
      </c>
      <c r="G38" s="117" t="str">
        <f t="shared" si="24"/>
        <v>71바6603</v>
      </c>
      <c r="H38" s="118">
        <f t="shared" si="25"/>
        <v>1</v>
      </c>
      <c r="I38" s="119">
        <f t="shared" si="8"/>
        <v>981.17</v>
      </c>
      <c r="J38" s="120">
        <f t="shared" si="26"/>
        <v>3.154594958462506E-2</v>
      </c>
      <c r="K38" s="120">
        <f t="shared" si="27"/>
        <v>0.3411110094885883</v>
      </c>
      <c r="L38" s="120">
        <f t="shared" si="28"/>
        <v>0.19670393509789333</v>
      </c>
      <c r="M38" s="121">
        <f t="shared" si="29"/>
        <v>12.867000000000001</v>
      </c>
      <c r="N38" s="122">
        <f t="shared" si="30"/>
        <v>0</v>
      </c>
      <c r="O38" s="122">
        <f t="shared" si="31"/>
        <v>3.4652506701183281</v>
      </c>
      <c r="P38" s="236">
        <f t="shared" si="32"/>
        <v>10</v>
      </c>
      <c r="Q38" s="237">
        <f t="shared" si="33"/>
        <v>0</v>
      </c>
      <c r="R38" s="237">
        <f t="shared" si="34"/>
        <v>34</v>
      </c>
      <c r="T38">
        <v>519</v>
      </c>
      <c r="U38">
        <v>5528</v>
      </c>
      <c r="V38" t="s">
        <v>329</v>
      </c>
      <c r="W38">
        <v>981.17</v>
      </c>
      <c r="X38">
        <v>550.73199999999997</v>
      </c>
      <c r="Y38">
        <v>1.782</v>
      </c>
      <c r="Z38">
        <v>12.867000000000001</v>
      </c>
      <c r="AA38">
        <v>59.665250999999998</v>
      </c>
      <c r="AB38">
        <v>1.8821969999999999</v>
      </c>
      <c r="AC38">
        <v>20.352474000000001</v>
      </c>
      <c r="AD38" s="1">
        <v>193</v>
      </c>
      <c r="AE38">
        <v>0</v>
      </c>
      <c r="AF38">
        <v>34</v>
      </c>
      <c r="AG38">
        <v>64</v>
      </c>
      <c r="AH38">
        <v>16.444579999999998</v>
      </c>
      <c r="AI38">
        <v>21</v>
      </c>
      <c r="AJ38">
        <v>0</v>
      </c>
      <c r="AK38">
        <v>10</v>
      </c>
      <c r="AL38">
        <v>1007</v>
      </c>
      <c r="AM38" t="s">
        <v>330</v>
      </c>
      <c r="AN38" t="s">
        <v>542</v>
      </c>
      <c r="AO38">
        <v>981.17</v>
      </c>
      <c r="AR38" t="s">
        <v>119</v>
      </c>
      <c r="AS38" t="s">
        <v>122</v>
      </c>
      <c r="AT38" t="s">
        <v>247</v>
      </c>
      <c r="AU38" t="s">
        <v>329</v>
      </c>
      <c r="AV38" t="s">
        <v>249</v>
      </c>
      <c r="AW38">
        <v>1</v>
      </c>
      <c r="BB38">
        <v>0.84857142857142853</v>
      </c>
      <c r="BC38" t="s">
        <v>67</v>
      </c>
      <c r="BF38" t="s">
        <v>119</v>
      </c>
      <c r="BG38" t="s">
        <v>122</v>
      </c>
      <c r="BH38" t="s">
        <v>329</v>
      </c>
      <c r="BI38">
        <v>5528</v>
      </c>
      <c r="BJ38">
        <v>1</v>
      </c>
      <c r="BK38" t="s">
        <v>247</v>
      </c>
      <c r="BL38" t="s">
        <v>178</v>
      </c>
      <c r="BM38">
        <v>0.84857142857142853</v>
      </c>
      <c r="BN38" t="s">
        <v>67</v>
      </c>
      <c r="BO38" t="s">
        <v>183</v>
      </c>
      <c r="BP38">
        <v>981.17</v>
      </c>
    </row>
    <row r="39" spans="1:68" ht="16.5">
      <c r="A39" s="128" t="str">
        <f t="shared" si="18"/>
        <v>성원운수</v>
      </c>
      <c r="B39" s="129" t="str">
        <f t="shared" si="19"/>
        <v>박윤식</v>
      </c>
      <c r="C39" s="130" t="str">
        <f t="shared" si="20"/>
        <v>C</v>
      </c>
      <c r="D39" s="131">
        <f t="shared" si="21"/>
        <v>0.87298217437479142</v>
      </c>
      <c r="E39" s="132">
        <f t="shared" si="22"/>
        <v>7337</v>
      </c>
      <c r="F39" s="133" t="str">
        <f t="shared" si="23"/>
        <v>538</v>
      </c>
      <c r="G39" s="134" t="str">
        <f t="shared" si="24"/>
        <v>71바6303</v>
      </c>
      <c r="H39" s="135">
        <f t="shared" si="25"/>
        <v>3</v>
      </c>
      <c r="I39" s="136">
        <f t="shared" si="8"/>
        <v>1965.855</v>
      </c>
      <c r="J39" s="137">
        <f t="shared" si="26"/>
        <v>3.2335728770245188E-2</v>
      </c>
      <c r="K39" s="137">
        <f t="shared" si="27"/>
        <v>0.40567149648303658</v>
      </c>
      <c r="L39" s="137">
        <f t="shared" si="28"/>
        <v>0.15870956911878037</v>
      </c>
      <c r="M39" s="138">
        <f t="shared" si="29"/>
        <v>13.7</v>
      </c>
      <c r="N39" s="139">
        <f t="shared" si="30"/>
        <v>0.10173690328126947</v>
      </c>
      <c r="O39" s="139">
        <f t="shared" si="31"/>
        <v>2.1873434205472937</v>
      </c>
      <c r="P39" s="234">
        <f t="shared" si="32"/>
        <v>103</v>
      </c>
      <c r="Q39" s="235">
        <f t="shared" si="33"/>
        <v>2</v>
      </c>
      <c r="R39" s="235">
        <f t="shared" si="34"/>
        <v>43</v>
      </c>
      <c r="T39">
        <v>519</v>
      </c>
      <c r="U39">
        <v>7337</v>
      </c>
      <c r="V39" t="s">
        <v>331</v>
      </c>
      <c r="W39">
        <v>1965.855</v>
      </c>
      <c r="X39">
        <v>879.58500000000004</v>
      </c>
      <c r="Y39">
        <v>2.2349999999999999</v>
      </c>
      <c r="Z39">
        <v>13.7</v>
      </c>
      <c r="AA39">
        <v>177.1841</v>
      </c>
      <c r="AB39">
        <v>5.7293770000000004</v>
      </c>
      <c r="AC39">
        <v>71.878539000000004</v>
      </c>
      <c r="AD39" s="1">
        <v>312</v>
      </c>
      <c r="AE39">
        <v>2</v>
      </c>
      <c r="AF39">
        <v>43</v>
      </c>
      <c r="AG39">
        <v>73</v>
      </c>
      <c r="AH39">
        <v>11.094984999999999</v>
      </c>
      <c r="AI39">
        <v>7.7</v>
      </c>
      <c r="AJ39">
        <v>0</v>
      </c>
      <c r="AK39">
        <v>103</v>
      </c>
      <c r="AL39">
        <v>16374</v>
      </c>
      <c r="AM39" t="s">
        <v>332</v>
      </c>
      <c r="AN39" t="s">
        <v>543</v>
      </c>
      <c r="AO39">
        <v>1158.884</v>
      </c>
      <c r="AR39" t="s">
        <v>119</v>
      </c>
      <c r="AS39" t="s">
        <v>123</v>
      </c>
      <c r="AT39" t="s">
        <v>263</v>
      </c>
      <c r="AU39" t="s">
        <v>331</v>
      </c>
      <c r="AV39" t="s">
        <v>48</v>
      </c>
      <c r="AW39">
        <v>3</v>
      </c>
      <c r="BB39">
        <v>0.87298217437479142</v>
      </c>
      <c r="BC39" t="s">
        <v>69</v>
      </c>
      <c r="BF39" t="s">
        <v>119</v>
      </c>
      <c r="BG39" t="s">
        <v>123</v>
      </c>
      <c r="BH39" t="s">
        <v>331</v>
      </c>
      <c r="BI39">
        <v>7337</v>
      </c>
      <c r="BJ39">
        <v>3</v>
      </c>
      <c r="BK39" t="s">
        <v>263</v>
      </c>
      <c r="BL39" t="s">
        <v>267</v>
      </c>
      <c r="BM39">
        <v>0.87298217437479142</v>
      </c>
      <c r="BN39" t="s">
        <v>69</v>
      </c>
      <c r="BO39" t="s">
        <v>181</v>
      </c>
      <c r="BP39">
        <v>1965.855</v>
      </c>
    </row>
    <row r="40" spans="1:68" ht="16.5">
      <c r="A40" s="111" t="str">
        <f t="shared" si="18"/>
        <v>성원운수</v>
      </c>
      <c r="B40" s="112" t="str">
        <f t="shared" si="19"/>
        <v>박재구</v>
      </c>
      <c r="C40" s="113" t="str">
        <f t="shared" si="20"/>
        <v>A</v>
      </c>
      <c r="D40" s="114">
        <f t="shared" si="21"/>
        <v>0.96619259330357099</v>
      </c>
      <c r="E40" s="115">
        <f t="shared" si="22"/>
        <v>2165</v>
      </c>
      <c r="F40" s="116" t="str">
        <f t="shared" si="23"/>
        <v>538</v>
      </c>
      <c r="G40" s="117" t="str">
        <f t="shared" si="24"/>
        <v>71바6301</v>
      </c>
      <c r="H40" s="118">
        <f t="shared" si="25"/>
        <v>3</v>
      </c>
      <c r="I40" s="119">
        <f t="shared" si="8"/>
        <v>1359.2280000000001</v>
      </c>
      <c r="J40" s="120">
        <f t="shared" si="26"/>
        <v>2.5861215867409203E-2</v>
      </c>
      <c r="K40" s="120">
        <f t="shared" si="27"/>
        <v>0.38770921401842673</v>
      </c>
      <c r="L40" s="120">
        <f t="shared" si="28"/>
        <v>3.6049875370430862E-2</v>
      </c>
      <c r="M40" s="121">
        <f t="shared" si="29"/>
        <v>10.278</v>
      </c>
      <c r="N40" s="122">
        <f t="shared" si="30"/>
        <v>4.782126324648992</v>
      </c>
      <c r="O40" s="122">
        <f t="shared" si="31"/>
        <v>2.8692757947893952</v>
      </c>
      <c r="P40" s="236">
        <f t="shared" si="32"/>
        <v>29</v>
      </c>
      <c r="Q40" s="237">
        <f t="shared" si="33"/>
        <v>65</v>
      </c>
      <c r="R40" s="237">
        <f t="shared" si="34"/>
        <v>39</v>
      </c>
      <c r="T40">
        <v>519</v>
      </c>
      <c r="U40">
        <v>2165</v>
      </c>
      <c r="V40" t="s">
        <v>333</v>
      </c>
      <c r="W40">
        <v>1359.2280000000001</v>
      </c>
      <c r="X40">
        <v>581.93299999999999</v>
      </c>
      <c r="Y40">
        <v>2.3359999999999999</v>
      </c>
      <c r="Z40">
        <v>10.278</v>
      </c>
      <c r="AA40">
        <v>116.43161000000001</v>
      </c>
      <c r="AB40">
        <v>3.011063</v>
      </c>
      <c r="AC40">
        <v>45.141607999999998</v>
      </c>
      <c r="AD40" s="1">
        <v>49</v>
      </c>
      <c r="AE40">
        <v>65</v>
      </c>
      <c r="AF40">
        <v>39</v>
      </c>
      <c r="AG40">
        <v>66</v>
      </c>
      <c r="AH40">
        <v>11.674046000000001</v>
      </c>
      <c r="AI40">
        <v>9</v>
      </c>
      <c r="AJ40">
        <v>0</v>
      </c>
      <c r="AK40">
        <v>29</v>
      </c>
      <c r="AL40">
        <v>7191</v>
      </c>
      <c r="AM40" t="s">
        <v>334</v>
      </c>
      <c r="AN40" t="s">
        <v>544</v>
      </c>
      <c r="AO40">
        <v>1225.048</v>
      </c>
      <c r="AR40" t="s">
        <v>119</v>
      </c>
      <c r="AS40" t="s">
        <v>123</v>
      </c>
      <c r="AT40" t="s">
        <v>261</v>
      </c>
      <c r="AU40" t="s">
        <v>333</v>
      </c>
      <c r="AV40" t="s">
        <v>48</v>
      </c>
      <c r="AW40">
        <v>3</v>
      </c>
      <c r="BB40">
        <v>0.96619259330357099</v>
      </c>
      <c r="BC40" t="s">
        <v>66</v>
      </c>
      <c r="BF40" t="s">
        <v>119</v>
      </c>
      <c r="BG40" t="s">
        <v>123</v>
      </c>
      <c r="BH40" t="s">
        <v>333</v>
      </c>
      <c r="BI40">
        <v>2165</v>
      </c>
      <c r="BJ40">
        <v>3</v>
      </c>
      <c r="BK40" t="s">
        <v>261</v>
      </c>
      <c r="BL40" t="s">
        <v>382</v>
      </c>
      <c r="BM40">
        <v>0.96619259330357099</v>
      </c>
      <c r="BN40" t="s">
        <v>66</v>
      </c>
      <c r="BO40" t="s">
        <v>182</v>
      </c>
      <c r="BP40">
        <v>1359.2280000000001</v>
      </c>
    </row>
    <row r="41" spans="1:68" ht="16.5">
      <c r="A41" s="128" t="str">
        <f t="shared" si="18"/>
        <v>성원운수</v>
      </c>
      <c r="B41" s="129" t="str">
        <f t="shared" si="19"/>
        <v>박재범</v>
      </c>
      <c r="C41" s="130" t="str">
        <f t="shared" si="20"/>
        <v>F</v>
      </c>
      <c r="D41" s="131">
        <f t="shared" si="21"/>
        <v>0.78943803999125017</v>
      </c>
      <c r="E41" s="132">
        <f t="shared" si="22"/>
        <v>7401</v>
      </c>
      <c r="F41" s="133" t="str">
        <f t="shared" si="23"/>
        <v>538</v>
      </c>
      <c r="G41" s="134" t="str">
        <f t="shared" si="24"/>
        <v>71바6311</v>
      </c>
      <c r="H41" s="135">
        <f t="shared" si="25"/>
        <v>2</v>
      </c>
      <c r="I41" s="136">
        <f t="shared" si="8"/>
        <v>765.14700000000005</v>
      </c>
      <c r="J41" s="137">
        <f t="shared" si="26"/>
        <v>1.4426311968225195E-2</v>
      </c>
      <c r="K41" s="137">
        <f t="shared" si="27"/>
        <v>0.50465006535389434</v>
      </c>
      <c r="L41" s="137">
        <f t="shared" si="28"/>
        <v>0.23002115933278178</v>
      </c>
      <c r="M41" s="138">
        <f t="shared" si="29"/>
        <v>23.376000000000001</v>
      </c>
      <c r="N41" s="139">
        <f t="shared" si="30"/>
        <v>0.13069384052998964</v>
      </c>
      <c r="O41" s="139">
        <f t="shared" si="31"/>
        <v>2.6138768105997929</v>
      </c>
      <c r="P41" s="234">
        <f t="shared" si="32"/>
        <v>98</v>
      </c>
      <c r="Q41" s="235">
        <f t="shared" si="33"/>
        <v>1</v>
      </c>
      <c r="R41" s="235">
        <f t="shared" si="34"/>
        <v>20</v>
      </c>
      <c r="T41">
        <v>519</v>
      </c>
      <c r="U41">
        <v>7401</v>
      </c>
      <c r="V41" t="s">
        <v>545</v>
      </c>
      <c r="W41">
        <v>765.14700000000005</v>
      </c>
      <c r="X41">
        <v>361.459</v>
      </c>
      <c r="Y41">
        <v>2.117</v>
      </c>
      <c r="Z41">
        <v>23.376000000000001</v>
      </c>
      <c r="AA41">
        <v>75.863879999999995</v>
      </c>
      <c r="AB41">
        <v>1.094436</v>
      </c>
      <c r="AC41">
        <v>38.284711999999999</v>
      </c>
      <c r="AD41" s="1">
        <v>176</v>
      </c>
      <c r="AE41">
        <v>1</v>
      </c>
      <c r="AF41">
        <v>20</v>
      </c>
      <c r="AG41">
        <v>82</v>
      </c>
      <c r="AH41">
        <v>10.085787</v>
      </c>
      <c r="AI41">
        <v>31.7</v>
      </c>
      <c r="AJ41">
        <v>0</v>
      </c>
      <c r="AK41">
        <v>98</v>
      </c>
      <c r="AL41">
        <v>24664</v>
      </c>
      <c r="AM41" t="s">
        <v>546</v>
      </c>
      <c r="AN41" t="s">
        <v>547</v>
      </c>
      <c r="AO41">
        <v>697.56100000000004</v>
      </c>
      <c r="AR41" t="s">
        <v>119</v>
      </c>
      <c r="AS41" t="s">
        <v>123</v>
      </c>
      <c r="AT41" t="s">
        <v>267</v>
      </c>
      <c r="AU41" t="s">
        <v>545</v>
      </c>
      <c r="AV41" t="s">
        <v>198</v>
      </c>
      <c r="AW41">
        <v>2</v>
      </c>
      <c r="BB41">
        <v>0.78943803999125017</v>
      </c>
      <c r="BC41" t="s">
        <v>70</v>
      </c>
      <c r="BF41" t="s">
        <v>119</v>
      </c>
      <c r="BG41" t="s">
        <v>123</v>
      </c>
      <c r="BH41" t="s">
        <v>545</v>
      </c>
      <c r="BI41">
        <v>7401</v>
      </c>
      <c r="BJ41">
        <v>2</v>
      </c>
      <c r="BK41" t="s">
        <v>267</v>
      </c>
      <c r="BL41" t="s">
        <v>495</v>
      </c>
      <c r="BM41">
        <v>0.78943803999125017</v>
      </c>
      <c r="BN41" t="s">
        <v>70</v>
      </c>
      <c r="BO41" t="s">
        <v>192</v>
      </c>
      <c r="BP41">
        <v>765.14700000000005</v>
      </c>
    </row>
    <row r="42" spans="1:68" ht="16.5">
      <c r="A42" s="111" t="str">
        <f t="shared" si="18"/>
        <v>성원운수</v>
      </c>
      <c r="B42" s="112" t="str">
        <f t="shared" si="19"/>
        <v>박정호</v>
      </c>
      <c r="C42" s="113" t="str">
        <f t="shared" si="20"/>
        <v>F</v>
      </c>
      <c r="D42" s="114">
        <f t="shared" si="21"/>
        <v>0.79400928958152939</v>
      </c>
      <c r="E42" s="115">
        <f t="shared" si="22"/>
        <v>4000</v>
      </c>
      <c r="F42" s="116" t="str">
        <f t="shared" si="23"/>
        <v>539</v>
      </c>
      <c r="G42" s="117" t="str">
        <f t="shared" si="24"/>
        <v>71바6615</v>
      </c>
      <c r="H42" s="118">
        <f t="shared" si="25"/>
        <v>2</v>
      </c>
      <c r="I42" s="119">
        <f t="shared" si="8"/>
        <v>1859.9110000000001</v>
      </c>
      <c r="J42" s="120">
        <f t="shared" si="26"/>
        <v>3.516845172246482E-2</v>
      </c>
      <c r="K42" s="120">
        <f t="shared" si="27"/>
        <v>0.34948870197417942</v>
      </c>
      <c r="L42" s="120">
        <f t="shared" si="28"/>
        <v>0.29410009403675769</v>
      </c>
      <c r="M42" s="121">
        <f t="shared" si="29"/>
        <v>11.612</v>
      </c>
      <c r="N42" s="122">
        <f t="shared" si="30"/>
        <v>0.6451921624206749</v>
      </c>
      <c r="O42" s="122">
        <f t="shared" si="31"/>
        <v>0.21506405414022498</v>
      </c>
      <c r="P42" s="236">
        <f t="shared" si="32"/>
        <v>33</v>
      </c>
      <c r="Q42" s="237">
        <f t="shared" si="33"/>
        <v>12</v>
      </c>
      <c r="R42" s="237">
        <f t="shared" si="34"/>
        <v>4</v>
      </c>
      <c r="T42">
        <v>519</v>
      </c>
      <c r="U42">
        <v>4000</v>
      </c>
      <c r="V42" t="s">
        <v>335</v>
      </c>
      <c r="W42">
        <v>1859.9110000000001</v>
      </c>
      <c r="X42">
        <v>601.02099999999996</v>
      </c>
      <c r="Y42">
        <v>3.0950000000000002</v>
      </c>
      <c r="Z42">
        <v>11.612</v>
      </c>
      <c r="AA42">
        <v>171.34683799999999</v>
      </c>
      <c r="AB42">
        <v>6.0260030000000002</v>
      </c>
      <c r="AC42">
        <v>59.883783999999999</v>
      </c>
      <c r="AD42" s="1">
        <v>547</v>
      </c>
      <c r="AE42">
        <v>12</v>
      </c>
      <c r="AF42">
        <v>4</v>
      </c>
      <c r="AG42">
        <v>53</v>
      </c>
      <c r="AH42">
        <v>10.854656</v>
      </c>
      <c r="AI42">
        <v>0</v>
      </c>
      <c r="AJ42">
        <v>0</v>
      </c>
      <c r="AK42">
        <v>33</v>
      </c>
      <c r="AL42">
        <v>28242</v>
      </c>
      <c r="AM42" t="s">
        <v>336</v>
      </c>
      <c r="AN42" t="s">
        <v>548</v>
      </c>
      <c r="AO42">
        <v>1771.1679999999999</v>
      </c>
      <c r="AR42" t="s">
        <v>119</v>
      </c>
      <c r="AS42" t="s">
        <v>124</v>
      </c>
      <c r="AT42" t="s">
        <v>270</v>
      </c>
      <c r="AU42" t="s">
        <v>335</v>
      </c>
      <c r="AV42" t="s">
        <v>198</v>
      </c>
      <c r="AW42">
        <v>2</v>
      </c>
      <c r="BB42">
        <v>0.79400928958152939</v>
      </c>
      <c r="BC42" t="s">
        <v>70</v>
      </c>
      <c r="BF42" t="s">
        <v>119</v>
      </c>
      <c r="BG42" t="s">
        <v>124</v>
      </c>
      <c r="BH42" t="s">
        <v>335</v>
      </c>
      <c r="BI42">
        <v>4000</v>
      </c>
      <c r="BJ42">
        <v>2</v>
      </c>
      <c r="BK42" t="s">
        <v>270</v>
      </c>
      <c r="BL42" t="s">
        <v>337</v>
      </c>
      <c r="BM42">
        <v>0.79400928958152939</v>
      </c>
      <c r="BN42" t="s">
        <v>70</v>
      </c>
      <c r="BO42" t="s">
        <v>192</v>
      </c>
      <c r="BP42">
        <v>1859.9109999999998</v>
      </c>
    </row>
    <row r="43" spans="1:68" ht="16.5">
      <c r="A43" s="128" t="str">
        <f t="shared" si="18"/>
        <v>성원운수</v>
      </c>
      <c r="B43" s="129" t="str">
        <f t="shared" si="19"/>
        <v>박판석</v>
      </c>
      <c r="C43" s="130" t="str">
        <f t="shared" si="20"/>
        <v>C</v>
      </c>
      <c r="D43" s="131">
        <f t="shared" si="21"/>
        <v>0.86722320531624064</v>
      </c>
      <c r="E43" s="132">
        <f t="shared" si="22"/>
        <v>8553</v>
      </c>
      <c r="F43" s="133" t="str">
        <f t="shared" si="23"/>
        <v>536</v>
      </c>
      <c r="G43" s="134" t="str">
        <f t="shared" si="24"/>
        <v>71바5557</v>
      </c>
      <c r="H43" s="135">
        <f t="shared" si="25"/>
        <v>3</v>
      </c>
      <c r="I43" s="136">
        <f t="shared" si="8"/>
        <v>2208.721</v>
      </c>
      <c r="J43" s="137">
        <f t="shared" si="26"/>
        <v>3.2103145425636317E-3</v>
      </c>
      <c r="K43" s="137">
        <f t="shared" si="27"/>
        <v>0.38805160816239676</v>
      </c>
      <c r="L43" s="137">
        <f t="shared" si="28"/>
        <v>4.2105815990340113E-2</v>
      </c>
      <c r="M43" s="138">
        <f t="shared" si="29"/>
        <v>7.0060000000000002</v>
      </c>
      <c r="N43" s="139">
        <f t="shared" si="30"/>
        <v>1.4940773415927135</v>
      </c>
      <c r="O43" s="139">
        <f t="shared" si="31"/>
        <v>1.5393524125500686</v>
      </c>
      <c r="P43" s="234">
        <f t="shared" si="32"/>
        <v>12</v>
      </c>
      <c r="Q43" s="235">
        <f t="shared" si="33"/>
        <v>33</v>
      </c>
      <c r="R43" s="235">
        <f t="shared" si="34"/>
        <v>34</v>
      </c>
      <c r="T43">
        <v>519</v>
      </c>
      <c r="U43">
        <v>8553</v>
      </c>
      <c r="V43" t="s">
        <v>338</v>
      </c>
      <c r="W43">
        <v>2208.721</v>
      </c>
      <c r="X43">
        <v>940.36</v>
      </c>
      <c r="Y43">
        <v>2.3490000000000002</v>
      </c>
      <c r="Z43">
        <v>7.0060000000000002</v>
      </c>
      <c r="AA43">
        <v>170.60851600000001</v>
      </c>
      <c r="AB43">
        <v>0.54770700000000005</v>
      </c>
      <c r="AC43">
        <v>66.204909000000001</v>
      </c>
      <c r="AD43" s="1">
        <v>93</v>
      </c>
      <c r="AE43">
        <v>33</v>
      </c>
      <c r="AF43">
        <v>34</v>
      </c>
      <c r="AG43">
        <v>63</v>
      </c>
      <c r="AH43">
        <v>12.946135</v>
      </c>
      <c r="AI43">
        <v>0</v>
      </c>
      <c r="AJ43">
        <v>0</v>
      </c>
      <c r="AK43">
        <v>12</v>
      </c>
      <c r="AL43">
        <v>1297</v>
      </c>
      <c r="AM43" t="s">
        <v>339</v>
      </c>
      <c r="AN43" t="s">
        <v>549</v>
      </c>
      <c r="AO43">
        <v>2023.6880000000001</v>
      </c>
      <c r="AR43" t="s">
        <v>119</v>
      </c>
      <c r="AS43" t="s">
        <v>121</v>
      </c>
      <c r="AT43" t="s">
        <v>233</v>
      </c>
      <c r="AU43" t="s">
        <v>338</v>
      </c>
      <c r="AV43" t="s">
        <v>199</v>
      </c>
      <c r="AW43">
        <v>3</v>
      </c>
      <c r="BB43">
        <v>0.86722320531624064</v>
      </c>
      <c r="BC43" t="s">
        <v>69</v>
      </c>
      <c r="BF43" t="s">
        <v>119</v>
      </c>
      <c r="BG43" t="s">
        <v>121</v>
      </c>
      <c r="BH43" t="s">
        <v>338</v>
      </c>
      <c r="BI43">
        <v>8553</v>
      </c>
      <c r="BJ43">
        <v>3</v>
      </c>
      <c r="BK43" t="s">
        <v>233</v>
      </c>
      <c r="BL43" t="s">
        <v>492</v>
      </c>
      <c r="BM43">
        <v>0.86722320531624064</v>
      </c>
      <c r="BN43" t="s">
        <v>69</v>
      </c>
      <c r="BO43" t="s">
        <v>181</v>
      </c>
      <c r="BP43">
        <v>2206.0790000000002</v>
      </c>
    </row>
    <row r="44" spans="1:68" ht="16.5">
      <c r="A44" s="111" t="str">
        <f t="shared" si="18"/>
        <v>성원운수</v>
      </c>
      <c r="B44" s="112" t="str">
        <f t="shared" si="19"/>
        <v>박현재</v>
      </c>
      <c r="C44" s="113" t="str">
        <f t="shared" si="20"/>
        <v>F</v>
      </c>
      <c r="D44" s="114">
        <f t="shared" si="21"/>
        <v>0.78413793103448282</v>
      </c>
      <c r="E44" s="115">
        <f t="shared" si="22"/>
        <v>3204</v>
      </c>
      <c r="F44" s="116" t="str">
        <f t="shared" si="23"/>
        <v>535</v>
      </c>
      <c r="G44" s="117" t="str">
        <f t="shared" si="24"/>
        <v>71바5564</v>
      </c>
      <c r="H44" s="118">
        <f t="shared" si="25"/>
        <v>1</v>
      </c>
      <c r="I44" s="119">
        <f t="shared" si="8"/>
        <v>1653.93</v>
      </c>
      <c r="J44" s="120">
        <f t="shared" si="26"/>
        <v>1.5591940956899945E-2</v>
      </c>
      <c r="K44" s="120">
        <f t="shared" si="27"/>
        <v>0.36456443310496828</v>
      </c>
      <c r="L44" s="120">
        <f t="shared" si="28"/>
        <v>0.31742576771689246</v>
      </c>
      <c r="M44" s="121">
        <f t="shared" si="29"/>
        <v>11.432</v>
      </c>
      <c r="N44" s="122">
        <f t="shared" si="30"/>
        <v>0</v>
      </c>
      <c r="O44" s="122">
        <f t="shared" si="31"/>
        <v>4.8369640794955044</v>
      </c>
      <c r="P44" s="236">
        <f t="shared" si="32"/>
        <v>12</v>
      </c>
      <c r="Q44" s="237">
        <f t="shared" si="33"/>
        <v>0</v>
      </c>
      <c r="R44" s="237">
        <f t="shared" si="34"/>
        <v>80</v>
      </c>
      <c r="T44">
        <v>519</v>
      </c>
      <c r="U44">
        <v>3204</v>
      </c>
      <c r="V44" t="s">
        <v>340</v>
      </c>
      <c r="W44">
        <v>1653.93</v>
      </c>
      <c r="X44">
        <v>727.44600000000003</v>
      </c>
      <c r="Y44">
        <v>2.274</v>
      </c>
      <c r="Z44">
        <v>11.432</v>
      </c>
      <c r="AA44">
        <v>126.09636</v>
      </c>
      <c r="AB44">
        <v>1.9660869999999999</v>
      </c>
      <c r="AC44">
        <v>45.970247999999998</v>
      </c>
      <c r="AD44" s="1">
        <v>525</v>
      </c>
      <c r="AE44">
        <v>0</v>
      </c>
      <c r="AF44">
        <v>80</v>
      </c>
      <c r="AG44">
        <v>70</v>
      </c>
      <c r="AH44">
        <v>13.116396999999999</v>
      </c>
      <c r="AI44">
        <v>39</v>
      </c>
      <c r="AJ44">
        <v>0</v>
      </c>
      <c r="AK44">
        <v>12</v>
      </c>
      <c r="AL44">
        <v>2414</v>
      </c>
      <c r="AM44" t="s">
        <v>341</v>
      </c>
      <c r="AN44" t="s">
        <v>550</v>
      </c>
      <c r="AO44">
        <v>1653.93</v>
      </c>
      <c r="AR44" t="s">
        <v>119</v>
      </c>
      <c r="AS44" t="s">
        <v>120</v>
      </c>
      <c r="AT44" t="s">
        <v>201</v>
      </c>
      <c r="AU44" t="s">
        <v>340</v>
      </c>
      <c r="AV44" t="s">
        <v>48</v>
      </c>
      <c r="AW44">
        <v>1</v>
      </c>
      <c r="BB44">
        <v>0.78413793103448282</v>
      </c>
      <c r="BC44" t="s">
        <v>70</v>
      </c>
      <c r="BF44" t="s">
        <v>119</v>
      </c>
      <c r="BG44" t="s">
        <v>120</v>
      </c>
      <c r="BH44" t="s">
        <v>340</v>
      </c>
      <c r="BI44">
        <v>3204</v>
      </c>
      <c r="BJ44">
        <v>1</v>
      </c>
      <c r="BK44" t="s">
        <v>201</v>
      </c>
      <c r="BL44" t="s">
        <v>178</v>
      </c>
      <c r="BM44">
        <v>0.78413793103448282</v>
      </c>
      <c r="BN44" t="s">
        <v>70</v>
      </c>
      <c r="BO44" t="s">
        <v>192</v>
      </c>
      <c r="BP44">
        <v>1653.93</v>
      </c>
    </row>
    <row r="45" spans="1:68" ht="16.5">
      <c r="A45" s="128" t="str">
        <f t="shared" si="18"/>
        <v>성원운수</v>
      </c>
      <c r="B45" s="129" t="str">
        <f t="shared" si="19"/>
        <v>백건호</v>
      </c>
      <c r="C45" s="130" t="str">
        <f t="shared" si="20"/>
        <v>F</v>
      </c>
      <c r="D45" s="131">
        <f t="shared" si="21"/>
        <v>0.78601151121007629</v>
      </c>
      <c r="E45" s="132">
        <f t="shared" si="22"/>
        <v>175</v>
      </c>
      <c r="F45" s="133" t="str">
        <f t="shared" si="23"/>
        <v>535</v>
      </c>
      <c r="G45" s="134" t="str">
        <f t="shared" si="24"/>
        <v>71바6966</v>
      </c>
      <c r="H45" s="135">
        <f t="shared" si="25"/>
        <v>2</v>
      </c>
      <c r="I45" s="136">
        <f t="shared" si="8"/>
        <v>1824.14</v>
      </c>
      <c r="J45" s="137">
        <f t="shared" si="26"/>
        <v>5.5870893401460163E-3</v>
      </c>
      <c r="K45" s="137">
        <f t="shared" si="27"/>
        <v>0.37539980535724454</v>
      </c>
      <c r="L45" s="137">
        <f t="shared" si="28"/>
        <v>0.21818500772966987</v>
      </c>
      <c r="M45" s="138">
        <f t="shared" si="29"/>
        <v>13.204000000000001</v>
      </c>
      <c r="N45" s="139">
        <f t="shared" si="30"/>
        <v>5.4820353700922073E-2</v>
      </c>
      <c r="O45" s="139">
        <f t="shared" si="31"/>
        <v>7.8941309329327787</v>
      </c>
      <c r="P45" s="234">
        <f t="shared" si="32"/>
        <v>4</v>
      </c>
      <c r="Q45" s="235">
        <f t="shared" si="33"/>
        <v>1</v>
      </c>
      <c r="R45" s="235">
        <f t="shared" si="34"/>
        <v>144</v>
      </c>
      <c r="T45">
        <v>519</v>
      </c>
      <c r="U45">
        <v>175</v>
      </c>
      <c r="V45" t="s">
        <v>342</v>
      </c>
      <c r="W45">
        <v>1824.14</v>
      </c>
      <c r="X45">
        <v>804.01700000000005</v>
      </c>
      <c r="Y45">
        <v>2.2690000000000001</v>
      </c>
      <c r="Z45">
        <v>13.204000000000001</v>
      </c>
      <c r="AA45">
        <v>134.28190499999999</v>
      </c>
      <c r="AB45">
        <v>0.75024500000000005</v>
      </c>
      <c r="AC45">
        <v>50.409401000000003</v>
      </c>
      <c r="AD45" s="1">
        <v>398</v>
      </c>
      <c r="AE45">
        <v>1</v>
      </c>
      <c r="AF45">
        <v>144</v>
      </c>
      <c r="AG45">
        <v>68</v>
      </c>
      <c r="AH45">
        <v>13.584406</v>
      </c>
      <c r="AI45">
        <v>22.5</v>
      </c>
      <c r="AJ45">
        <v>0</v>
      </c>
      <c r="AK45">
        <v>4</v>
      </c>
      <c r="AL45">
        <v>339</v>
      </c>
      <c r="AM45" t="s">
        <v>343</v>
      </c>
      <c r="AN45" t="s">
        <v>551</v>
      </c>
      <c r="AO45">
        <v>1709.076</v>
      </c>
      <c r="AR45" t="s">
        <v>119</v>
      </c>
      <c r="AS45" t="s">
        <v>120</v>
      </c>
      <c r="AT45" t="s">
        <v>222</v>
      </c>
      <c r="AU45" t="s">
        <v>342</v>
      </c>
      <c r="AV45" t="s">
        <v>48</v>
      </c>
      <c r="AW45">
        <v>2</v>
      </c>
      <c r="BB45">
        <v>0.78601151121007629</v>
      </c>
      <c r="BC45" t="s">
        <v>70</v>
      </c>
      <c r="BF45" t="s">
        <v>119</v>
      </c>
      <c r="BG45" t="s">
        <v>120</v>
      </c>
      <c r="BH45" t="s">
        <v>342</v>
      </c>
      <c r="BI45">
        <v>175</v>
      </c>
      <c r="BJ45">
        <v>2</v>
      </c>
      <c r="BK45" t="s">
        <v>222</v>
      </c>
      <c r="BL45" t="s">
        <v>216</v>
      </c>
      <c r="BM45">
        <v>0.78601151121007629</v>
      </c>
      <c r="BN45" t="s">
        <v>70</v>
      </c>
      <c r="BO45" t="s">
        <v>192</v>
      </c>
      <c r="BP45">
        <v>1824.14</v>
      </c>
    </row>
    <row r="46" spans="1:68" ht="16.5">
      <c r="A46" s="111" t="str">
        <f t="shared" si="18"/>
        <v>성원운수</v>
      </c>
      <c r="B46" s="112" t="str">
        <f t="shared" si="19"/>
        <v>서기섭</v>
      </c>
      <c r="C46" s="113" t="str">
        <f t="shared" si="20"/>
        <v>B</v>
      </c>
      <c r="D46" s="114">
        <f t="shared" si="21"/>
        <v>0.94199999999999995</v>
      </c>
      <c r="E46" s="115">
        <f t="shared" si="22"/>
        <v>655</v>
      </c>
      <c r="F46" s="116" t="str">
        <f t="shared" si="23"/>
        <v>538</v>
      </c>
      <c r="G46" s="117" t="str">
        <f t="shared" si="24"/>
        <v>71바6305</v>
      </c>
      <c r="H46" s="118">
        <f t="shared" si="25"/>
        <v>1</v>
      </c>
      <c r="I46" s="119">
        <f t="shared" si="8"/>
        <v>2048.585</v>
      </c>
      <c r="J46" s="120">
        <f t="shared" si="26"/>
        <v>2.447842789754974E-2</v>
      </c>
      <c r="K46" s="120">
        <f t="shared" si="27"/>
        <v>0.38950876880498131</v>
      </c>
      <c r="L46" s="120">
        <f t="shared" si="28"/>
        <v>0.18647017331475141</v>
      </c>
      <c r="M46" s="121">
        <f t="shared" si="29"/>
        <v>9.2739999999999991</v>
      </c>
      <c r="N46" s="122">
        <f t="shared" si="30"/>
        <v>0</v>
      </c>
      <c r="O46" s="122">
        <f t="shared" si="31"/>
        <v>3.3681785232245671</v>
      </c>
      <c r="P46" s="236">
        <f t="shared" si="32"/>
        <v>46</v>
      </c>
      <c r="Q46" s="237">
        <f t="shared" si="33"/>
        <v>0</v>
      </c>
      <c r="R46" s="237">
        <f t="shared" si="34"/>
        <v>69</v>
      </c>
      <c r="T46">
        <v>519</v>
      </c>
      <c r="U46">
        <v>655</v>
      </c>
      <c r="V46" t="s">
        <v>344</v>
      </c>
      <c r="W46">
        <v>2048.585</v>
      </c>
      <c r="X46">
        <v>869.75199999999995</v>
      </c>
      <c r="Y46">
        <v>2.355</v>
      </c>
      <c r="Z46">
        <v>9.2739999999999991</v>
      </c>
      <c r="AA46">
        <v>172.37075100000001</v>
      </c>
      <c r="AB46">
        <v>4.2193649999999998</v>
      </c>
      <c r="AC46">
        <v>67.139919000000006</v>
      </c>
      <c r="AD46" s="1">
        <v>382</v>
      </c>
      <c r="AE46">
        <v>0</v>
      </c>
      <c r="AF46">
        <v>69</v>
      </c>
      <c r="AG46">
        <v>75</v>
      </c>
      <c r="AH46">
        <v>11.884759000000001</v>
      </c>
      <c r="AI46">
        <v>97.1</v>
      </c>
      <c r="AJ46">
        <v>0</v>
      </c>
      <c r="AK46">
        <v>46</v>
      </c>
      <c r="AL46">
        <v>8229</v>
      </c>
      <c r="AM46" t="s">
        <v>345</v>
      </c>
      <c r="AN46" t="s">
        <v>552</v>
      </c>
      <c r="AO46">
        <v>2048.585</v>
      </c>
      <c r="AR46" t="s">
        <v>119</v>
      </c>
      <c r="AS46" t="s">
        <v>123</v>
      </c>
      <c r="AT46" t="s">
        <v>264</v>
      </c>
      <c r="AU46" t="s">
        <v>344</v>
      </c>
      <c r="AV46" t="s">
        <v>48</v>
      </c>
      <c r="AW46">
        <v>1</v>
      </c>
      <c r="BB46">
        <v>0.94199999999999995</v>
      </c>
      <c r="BC46" t="s">
        <v>68</v>
      </c>
      <c r="BF46" t="s">
        <v>119</v>
      </c>
      <c r="BG46" t="s">
        <v>123</v>
      </c>
      <c r="BH46" t="s">
        <v>344</v>
      </c>
      <c r="BI46">
        <v>655</v>
      </c>
      <c r="BJ46">
        <v>1</v>
      </c>
      <c r="BK46" t="s">
        <v>264</v>
      </c>
      <c r="BL46" t="s">
        <v>178</v>
      </c>
      <c r="BM46">
        <v>0.94199999999999995</v>
      </c>
      <c r="BN46" t="s">
        <v>68</v>
      </c>
      <c r="BO46" t="s">
        <v>179</v>
      </c>
      <c r="BP46">
        <v>2048.585</v>
      </c>
    </row>
    <row r="47" spans="1:68" ht="16.5">
      <c r="A47" s="128" t="str">
        <f t="shared" si="18"/>
        <v>성원운수</v>
      </c>
      <c r="B47" s="129" t="str">
        <f t="shared" si="19"/>
        <v>서창열</v>
      </c>
      <c r="C47" s="130" t="str">
        <f t="shared" si="20"/>
        <v>D</v>
      </c>
      <c r="D47" s="131">
        <f t="shared" si="21"/>
        <v>0.81679729823773017</v>
      </c>
      <c r="E47" s="132">
        <f t="shared" si="22"/>
        <v>1255</v>
      </c>
      <c r="F47" s="133" t="str">
        <f t="shared" si="23"/>
        <v>536</v>
      </c>
      <c r="G47" s="134" t="str">
        <f t="shared" si="24"/>
        <v>71바5560</v>
      </c>
      <c r="H47" s="135">
        <f t="shared" si="25"/>
        <v>2</v>
      </c>
      <c r="I47" s="136">
        <f t="shared" si="8"/>
        <v>1876.241</v>
      </c>
      <c r="J47" s="137">
        <f t="shared" si="26"/>
        <v>6.7841278050872894E-3</v>
      </c>
      <c r="K47" s="137">
        <f t="shared" si="27"/>
        <v>0.38870681894626308</v>
      </c>
      <c r="L47" s="137">
        <f t="shared" si="28"/>
        <v>0.11352486167821725</v>
      </c>
      <c r="M47" s="138">
        <f t="shared" si="29"/>
        <v>10.69</v>
      </c>
      <c r="N47" s="139">
        <f t="shared" si="30"/>
        <v>0</v>
      </c>
      <c r="O47" s="139">
        <f t="shared" si="31"/>
        <v>0.74617279976293027</v>
      </c>
      <c r="P47" s="234">
        <f t="shared" si="32"/>
        <v>7</v>
      </c>
      <c r="Q47" s="235">
        <f t="shared" si="33"/>
        <v>0</v>
      </c>
      <c r="R47" s="235">
        <f t="shared" si="34"/>
        <v>14</v>
      </c>
      <c r="T47">
        <v>519</v>
      </c>
      <c r="U47">
        <v>1255</v>
      </c>
      <c r="V47" t="s">
        <v>346</v>
      </c>
      <c r="W47">
        <v>1876.241</v>
      </c>
      <c r="X47">
        <v>821.40300000000002</v>
      </c>
      <c r="Y47">
        <v>2.2839999999999998</v>
      </c>
      <c r="Z47">
        <v>10.69</v>
      </c>
      <c r="AA47">
        <v>150.14162899999999</v>
      </c>
      <c r="AB47">
        <v>1.01858</v>
      </c>
      <c r="AC47">
        <v>58.361075</v>
      </c>
      <c r="AD47" s="1">
        <v>213</v>
      </c>
      <c r="AE47">
        <v>0</v>
      </c>
      <c r="AF47">
        <v>14</v>
      </c>
      <c r="AG47">
        <v>65</v>
      </c>
      <c r="AH47">
        <v>12.496473999999999</v>
      </c>
      <c r="AI47">
        <v>0</v>
      </c>
      <c r="AJ47">
        <v>0</v>
      </c>
      <c r="AK47">
        <v>7</v>
      </c>
      <c r="AL47">
        <v>788</v>
      </c>
      <c r="AM47" t="s">
        <v>347</v>
      </c>
      <c r="AN47" t="s">
        <v>553</v>
      </c>
      <c r="AO47">
        <v>1765.15</v>
      </c>
      <c r="AR47" t="s">
        <v>119</v>
      </c>
      <c r="AS47" t="s">
        <v>121</v>
      </c>
      <c r="AT47" t="s">
        <v>238</v>
      </c>
      <c r="AU47" t="s">
        <v>346</v>
      </c>
      <c r="AV47" t="s">
        <v>48</v>
      </c>
      <c r="AW47">
        <v>2</v>
      </c>
      <c r="BB47">
        <v>0.81679729823773017</v>
      </c>
      <c r="BC47" t="s">
        <v>67</v>
      </c>
      <c r="BF47" t="s">
        <v>119</v>
      </c>
      <c r="BG47" t="s">
        <v>121</v>
      </c>
      <c r="BH47" t="s">
        <v>346</v>
      </c>
      <c r="BI47">
        <v>1255</v>
      </c>
      <c r="BJ47">
        <v>2</v>
      </c>
      <c r="BK47" t="s">
        <v>238</v>
      </c>
      <c r="BL47" t="s">
        <v>231</v>
      </c>
      <c r="BM47">
        <v>0.81679729823773017</v>
      </c>
      <c r="BN47" t="s">
        <v>67</v>
      </c>
      <c r="BO47" t="s">
        <v>183</v>
      </c>
      <c r="BP47">
        <v>1876.241</v>
      </c>
    </row>
    <row r="48" spans="1:68" ht="16.5">
      <c r="A48" s="111" t="str">
        <f t="shared" si="18"/>
        <v>성원운수</v>
      </c>
      <c r="B48" s="112" t="str">
        <f t="shared" si="19"/>
        <v>석균업</v>
      </c>
      <c r="C48" s="113" t="str">
        <f t="shared" si="20"/>
        <v>F</v>
      </c>
      <c r="D48" s="114">
        <f t="shared" si="21"/>
        <v>0.77000000000000013</v>
      </c>
      <c r="E48" s="115">
        <f t="shared" si="22"/>
        <v>7885</v>
      </c>
      <c r="F48" s="116" t="str">
        <f t="shared" si="23"/>
        <v>536</v>
      </c>
      <c r="G48" s="117" t="str">
        <f t="shared" si="24"/>
        <v>74사1183</v>
      </c>
      <c r="H48" s="118">
        <f t="shared" si="25"/>
        <v>1</v>
      </c>
      <c r="I48" s="119">
        <f t="shared" si="8"/>
        <v>1758.0029999999999</v>
      </c>
      <c r="J48" s="120">
        <f t="shared" si="26"/>
        <v>1.0078351364125566E-2</v>
      </c>
      <c r="K48" s="120">
        <f t="shared" si="27"/>
        <v>0.38408687326252372</v>
      </c>
      <c r="L48" s="120">
        <f t="shared" si="28"/>
        <v>0.14050032906656018</v>
      </c>
      <c r="M48" s="121">
        <f t="shared" si="29"/>
        <v>11.946</v>
      </c>
      <c r="N48" s="122">
        <f t="shared" si="30"/>
        <v>0</v>
      </c>
      <c r="O48" s="122">
        <f t="shared" si="31"/>
        <v>3.4698461834251706</v>
      </c>
      <c r="P48" s="236">
        <f t="shared" si="32"/>
        <v>31</v>
      </c>
      <c r="Q48" s="237">
        <f t="shared" si="33"/>
        <v>0</v>
      </c>
      <c r="R48" s="237">
        <f t="shared" si="34"/>
        <v>61</v>
      </c>
      <c r="T48">
        <v>519</v>
      </c>
      <c r="U48">
        <v>7885</v>
      </c>
      <c r="V48" t="s">
        <v>348</v>
      </c>
      <c r="W48">
        <v>1758.0029999999999</v>
      </c>
      <c r="X48">
        <v>815.52099999999996</v>
      </c>
      <c r="Y48">
        <v>2.1560000000000001</v>
      </c>
      <c r="Z48">
        <v>11.946</v>
      </c>
      <c r="AA48">
        <v>140.69940099999999</v>
      </c>
      <c r="AB48">
        <v>1.418018</v>
      </c>
      <c r="AC48">
        <v>54.040793000000001</v>
      </c>
      <c r="AD48" s="1">
        <v>247</v>
      </c>
      <c r="AE48">
        <v>0</v>
      </c>
      <c r="AF48">
        <v>61</v>
      </c>
      <c r="AG48">
        <v>61</v>
      </c>
      <c r="AH48">
        <v>12.494744000000001</v>
      </c>
      <c r="AI48">
        <v>0</v>
      </c>
      <c r="AJ48">
        <v>0</v>
      </c>
      <c r="AK48">
        <v>31</v>
      </c>
      <c r="AL48">
        <v>3527</v>
      </c>
      <c r="AM48" t="s">
        <v>349</v>
      </c>
      <c r="AN48" t="s">
        <v>554</v>
      </c>
      <c r="AO48">
        <v>1758.0029999999999</v>
      </c>
      <c r="AR48" t="s">
        <v>119</v>
      </c>
      <c r="AS48" t="s">
        <v>121</v>
      </c>
      <c r="AT48" t="s">
        <v>245</v>
      </c>
      <c r="AU48" t="s">
        <v>348</v>
      </c>
      <c r="AV48" t="s">
        <v>48</v>
      </c>
      <c r="AW48">
        <v>1</v>
      </c>
      <c r="BB48">
        <v>0.77000000000000013</v>
      </c>
      <c r="BC48" t="s">
        <v>70</v>
      </c>
      <c r="BF48" t="s">
        <v>119</v>
      </c>
      <c r="BG48" t="s">
        <v>121</v>
      </c>
      <c r="BH48" t="s">
        <v>348</v>
      </c>
      <c r="BI48">
        <v>7885</v>
      </c>
      <c r="BJ48">
        <v>1</v>
      </c>
      <c r="BK48" t="s">
        <v>245</v>
      </c>
      <c r="BL48" t="s">
        <v>178</v>
      </c>
      <c r="BM48">
        <v>0.77000000000000013</v>
      </c>
      <c r="BN48" t="s">
        <v>70</v>
      </c>
      <c r="BO48" t="s">
        <v>192</v>
      </c>
      <c r="BP48">
        <v>1758.0029999999999</v>
      </c>
    </row>
    <row r="49" spans="1:68" ht="16.5">
      <c r="A49" s="128" t="str">
        <f t="shared" si="18"/>
        <v>성원운수</v>
      </c>
      <c r="B49" s="129" t="str">
        <f t="shared" si="19"/>
        <v>손영선</v>
      </c>
      <c r="C49" s="130" t="str">
        <f t="shared" si="20"/>
        <v>A</v>
      </c>
      <c r="D49" s="131">
        <f t="shared" si="21"/>
        <v>0.97928571428571431</v>
      </c>
      <c r="E49" s="132">
        <f t="shared" si="22"/>
        <v>5331</v>
      </c>
      <c r="F49" s="133" t="str">
        <f t="shared" si="23"/>
        <v>536</v>
      </c>
      <c r="G49" s="134" t="str">
        <f t="shared" si="24"/>
        <v>71바5565</v>
      </c>
      <c r="H49" s="135">
        <f t="shared" si="25"/>
        <v>1</v>
      </c>
      <c r="I49" s="136">
        <f t="shared" si="8"/>
        <v>1753.8230000000001</v>
      </c>
      <c r="J49" s="137">
        <f t="shared" si="26"/>
        <v>3.7357472981019188E-3</v>
      </c>
      <c r="K49" s="137">
        <f t="shared" si="27"/>
        <v>0.38058212281528941</v>
      </c>
      <c r="L49" s="137">
        <f t="shared" si="28"/>
        <v>8.7237993799830424E-2</v>
      </c>
      <c r="M49" s="138">
        <f t="shared" si="29"/>
        <v>9.1709999999999994</v>
      </c>
      <c r="N49" s="139">
        <f t="shared" si="30"/>
        <v>0</v>
      </c>
      <c r="O49" s="139">
        <f t="shared" si="31"/>
        <v>0.85527444901794536</v>
      </c>
      <c r="P49" s="234">
        <f t="shared" si="32"/>
        <v>12</v>
      </c>
      <c r="Q49" s="235">
        <f t="shared" si="33"/>
        <v>0</v>
      </c>
      <c r="R49" s="235">
        <f t="shared" si="34"/>
        <v>15</v>
      </c>
      <c r="T49">
        <v>519</v>
      </c>
      <c r="U49">
        <v>5331</v>
      </c>
      <c r="V49" t="s">
        <v>350</v>
      </c>
      <c r="W49">
        <v>1753.8230000000001</v>
      </c>
      <c r="X49">
        <v>639.53099999999995</v>
      </c>
      <c r="Y49">
        <v>2.742</v>
      </c>
      <c r="Z49">
        <v>9.1709999999999994</v>
      </c>
      <c r="AA49">
        <v>144.541629</v>
      </c>
      <c r="AB49">
        <v>0.53997099999999998</v>
      </c>
      <c r="AC49">
        <v>55.00996</v>
      </c>
      <c r="AD49" s="1">
        <v>153</v>
      </c>
      <c r="AE49">
        <v>0</v>
      </c>
      <c r="AF49">
        <v>15</v>
      </c>
      <c r="AG49">
        <v>57</v>
      </c>
      <c r="AH49">
        <v>12.133687</v>
      </c>
      <c r="AI49">
        <v>0</v>
      </c>
      <c r="AJ49">
        <v>0</v>
      </c>
      <c r="AK49">
        <v>12</v>
      </c>
      <c r="AL49">
        <v>760</v>
      </c>
      <c r="AM49" t="s">
        <v>351</v>
      </c>
      <c r="AN49" t="s">
        <v>555</v>
      </c>
      <c r="AO49">
        <v>1753.8230000000001</v>
      </c>
      <c r="AR49" t="s">
        <v>119</v>
      </c>
      <c r="AS49" t="s">
        <v>121</v>
      </c>
      <c r="AT49" t="s">
        <v>242</v>
      </c>
      <c r="AU49" t="s">
        <v>350</v>
      </c>
      <c r="AV49" t="s">
        <v>48</v>
      </c>
      <c r="AW49">
        <v>1</v>
      </c>
      <c r="BB49">
        <v>0.97928571428571431</v>
      </c>
      <c r="BC49" t="s">
        <v>66</v>
      </c>
      <c r="BF49" t="s">
        <v>119</v>
      </c>
      <c r="BG49" t="s">
        <v>121</v>
      </c>
      <c r="BH49" t="s">
        <v>350</v>
      </c>
      <c r="BI49">
        <v>5331</v>
      </c>
      <c r="BJ49">
        <v>1</v>
      </c>
      <c r="BK49" t="s">
        <v>242</v>
      </c>
      <c r="BL49" t="s">
        <v>178</v>
      </c>
      <c r="BM49">
        <v>0.97928571428571431</v>
      </c>
      <c r="BN49" t="s">
        <v>66</v>
      </c>
      <c r="BO49" t="s">
        <v>182</v>
      </c>
      <c r="BP49">
        <v>1753.8230000000001</v>
      </c>
    </row>
    <row r="50" spans="1:68" ht="16.5">
      <c r="A50" s="111" t="str">
        <f t="shared" si="18"/>
        <v>성원운수</v>
      </c>
      <c r="B50" s="112" t="str">
        <f t="shared" si="19"/>
        <v>송범섭</v>
      </c>
      <c r="C50" s="113" t="str">
        <f t="shared" si="20"/>
        <v>F</v>
      </c>
      <c r="D50" s="114">
        <f t="shared" si="21"/>
        <v>0.77935483870967737</v>
      </c>
      <c r="E50" s="115">
        <f t="shared" si="22"/>
        <v>7838</v>
      </c>
      <c r="F50" s="116" t="str">
        <f t="shared" si="23"/>
        <v>535</v>
      </c>
      <c r="G50" s="117" t="str">
        <f t="shared" si="24"/>
        <v>71바6957</v>
      </c>
      <c r="H50" s="118">
        <f t="shared" si="25"/>
        <v>1</v>
      </c>
      <c r="I50" s="119">
        <f t="shared" si="8"/>
        <v>1632.605</v>
      </c>
      <c r="J50" s="120">
        <f t="shared" si="26"/>
        <v>7.4706009781632682E-3</v>
      </c>
      <c r="K50" s="120">
        <f t="shared" si="27"/>
        <v>0.38614471705776277</v>
      </c>
      <c r="L50" s="120">
        <f t="shared" si="28"/>
        <v>0.14149166516089318</v>
      </c>
      <c r="M50" s="121">
        <f t="shared" si="29"/>
        <v>9.8140000000000001</v>
      </c>
      <c r="N50" s="122">
        <f t="shared" si="30"/>
        <v>0</v>
      </c>
      <c r="O50" s="122">
        <f t="shared" si="31"/>
        <v>2.7563311394979189</v>
      </c>
      <c r="P50" s="236">
        <f t="shared" si="32"/>
        <v>23</v>
      </c>
      <c r="Q50" s="237">
        <f t="shared" si="33"/>
        <v>0</v>
      </c>
      <c r="R50" s="237">
        <f t="shared" si="34"/>
        <v>45</v>
      </c>
      <c r="T50">
        <v>519</v>
      </c>
      <c r="U50">
        <v>7838</v>
      </c>
      <c r="V50" t="s">
        <v>352</v>
      </c>
      <c r="W50">
        <v>1632.605</v>
      </c>
      <c r="X50">
        <v>675.75800000000004</v>
      </c>
      <c r="Y50">
        <v>2.4159999999999999</v>
      </c>
      <c r="Z50">
        <v>9.8140000000000001</v>
      </c>
      <c r="AA50">
        <v>127.273027</v>
      </c>
      <c r="AB50">
        <v>0.95080600000000004</v>
      </c>
      <c r="AC50">
        <v>49.145806999999998</v>
      </c>
      <c r="AD50" s="1">
        <v>231</v>
      </c>
      <c r="AE50">
        <v>0</v>
      </c>
      <c r="AF50">
        <v>45</v>
      </c>
      <c r="AG50">
        <v>65</v>
      </c>
      <c r="AH50">
        <v>12.827579999999999</v>
      </c>
      <c r="AI50">
        <v>50</v>
      </c>
      <c r="AJ50">
        <v>0</v>
      </c>
      <c r="AK50">
        <v>23</v>
      </c>
      <c r="AL50">
        <v>2333</v>
      </c>
      <c r="AM50" t="s">
        <v>353</v>
      </c>
      <c r="AN50" t="s">
        <v>556</v>
      </c>
      <c r="AO50">
        <v>1632.605</v>
      </c>
      <c r="AR50" t="s">
        <v>119</v>
      </c>
      <c r="AS50" t="s">
        <v>120</v>
      </c>
      <c r="AT50" t="s">
        <v>208</v>
      </c>
      <c r="AU50" t="s">
        <v>352</v>
      </c>
      <c r="AV50" t="s">
        <v>48</v>
      </c>
      <c r="AW50">
        <v>1</v>
      </c>
      <c r="BB50">
        <v>0.77935483870967737</v>
      </c>
      <c r="BC50" t="s">
        <v>70</v>
      </c>
      <c r="BF50" t="s">
        <v>119</v>
      </c>
      <c r="BG50" t="s">
        <v>120</v>
      </c>
      <c r="BH50" t="s">
        <v>352</v>
      </c>
      <c r="BI50">
        <v>7838</v>
      </c>
      <c r="BJ50">
        <v>1</v>
      </c>
      <c r="BK50" t="s">
        <v>208</v>
      </c>
      <c r="BL50" t="s">
        <v>178</v>
      </c>
      <c r="BM50">
        <v>0.77935483870967737</v>
      </c>
      <c r="BN50" t="s">
        <v>70</v>
      </c>
      <c r="BO50" t="s">
        <v>192</v>
      </c>
      <c r="BP50">
        <v>1632.605</v>
      </c>
    </row>
    <row r="51" spans="1:68" ht="16.5">
      <c r="A51" s="128" t="str">
        <f t="shared" si="18"/>
        <v>성원운수</v>
      </c>
      <c r="B51" s="129" t="str">
        <f t="shared" si="19"/>
        <v>신목선</v>
      </c>
      <c r="C51" s="130" t="str">
        <f t="shared" si="20"/>
        <v>D</v>
      </c>
      <c r="D51" s="131">
        <f t="shared" si="21"/>
        <v>0.83333286173224064</v>
      </c>
      <c r="E51" s="132">
        <f t="shared" si="22"/>
        <v>2928</v>
      </c>
      <c r="F51" s="133" t="str">
        <f t="shared" si="23"/>
        <v>536</v>
      </c>
      <c r="G51" s="134" t="str">
        <f t="shared" si="24"/>
        <v>71바5566</v>
      </c>
      <c r="H51" s="135">
        <f t="shared" si="25"/>
        <v>10</v>
      </c>
      <c r="I51" s="136">
        <f t="shared" si="8"/>
        <v>1807.7840000000001</v>
      </c>
      <c r="J51" s="137">
        <f t="shared" si="26"/>
        <v>1.1155198609085508E-2</v>
      </c>
      <c r="K51" s="137">
        <f t="shared" si="27"/>
        <v>0.35367296099939127</v>
      </c>
      <c r="L51" s="137">
        <f t="shared" si="28"/>
        <v>0.13220606001601962</v>
      </c>
      <c r="M51" s="138">
        <f t="shared" si="29"/>
        <v>7.6820000000000004</v>
      </c>
      <c r="N51" s="139">
        <f t="shared" si="30"/>
        <v>0</v>
      </c>
      <c r="O51" s="139">
        <f t="shared" si="31"/>
        <v>1.2722758913675527</v>
      </c>
      <c r="P51" s="234">
        <f t="shared" si="32"/>
        <v>12</v>
      </c>
      <c r="Q51" s="235">
        <f t="shared" si="33"/>
        <v>0</v>
      </c>
      <c r="R51" s="235">
        <f t="shared" si="34"/>
        <v>23</v>
      </c>
      <c r="T51">
        <v>519</v>
      </c>
      <c r="U51">
        <v>2928</v>
      </c>
      <c r="V51" t="s">
        <v>354</v>
      </c>
      <c r="W51">
        <v>1807.7840000000001</v>
      </c>
      <c r="X51">
        <v>787.01599999999996</v>
      </c>
      <c r="Y51">
        <v>2.2970000000000002</v>
      </c>
      <c r="Z51">
        <v>7.6820000000000004</v>
      </c>
      <c r="AA51">
        <v>144.024957</v>
      </c>
      <c r="AB51">
        <v>1.606627</v>
      </c>
      <c r="AC51">
        <v>50.937733000000001</v>
      </c>
      <c r="AD51" s="1">
        <v>239</v>
      </c>
      <c r="AE51">
        <v>0</v>
      </c>
      <c r="AF51">
        <v>23</v>
      </c>
      <c r="AG51">
        <v>67</v>
      </c>
      <c r="AH51">
        <v>12.551880000000001</v>
      </c>
      <c r="AI51">
        <v>7.4</v>
      </c>
      <c r="AJ51">
        <v>0</v>
      </c>
      <c r="AK51">
        <v>12</v>
      </c>
      <c r="AL51">
        <v>1313</v>
      </c>
      <c r="AM51" t="s">
        <v>355</v>
      </c>
      <c r="AN51" t="s">
        <v>557</v>
      </c>
      <c r="AO51">
        <v>310.53100000000001</v>
      </c>
      <c r="AR51" t="s">
        <v>119</v>
      </c>
      <c r="AS51" t="s">
        <v>121</v>
      </c>
      <c r="AT51" t="s">
        <v>244</v>
      </c>
      <c r="AU51" t="s">
        <v>354</v>
      </c>
      <c r="AV51" t="s">
        <v>48</v>
      </c>
      <c r="AW51">
        <v>10</v>
      </c>
      <c r="BB51">
        <v>0.83333286173224064</v>
      </c>
      <c r="BC51" t="s">
        <v>67</v>
      </c>
      <c r="BF51" t="s">
        <v>119</v>
      </c>
      <c r="BG51" t="s">
        <v>121</v>
      </c>
      <c r="BH51" t="s">
        <v>354</v>
      </c>
      <c r="BI51">
        <v>2928</v>
      </c>
      <c r="BJ51">
        <v>10</v>
      </c>
      <c r="BK51" t="s">
        <v>244</v>
      </c>
      <c r="BL51" t="s">
        <v>492</v>
      </c>
      <c r="BM51">
        <v>0.83333286173224064</v>
      </c>
      <c r="BN51" t="s">
        <v>67</v>
      </c>
      <c r="BO51" t="s">
        <v>183</v>
      </c>
      <c r="BP51">
        <v>1807.7839999999999</v>
      </c>
    </row>
    <row r="52" spans="1:68" ht="16.5">
      <c r="A52" s="111" t="str">
        <f t="shared" si="18"/>
        <v>성원운수</v>
      </c>
      <c r="B52" s="112" t="str">
        <f t="shared" si="19"/>
        <v>심상만</v>
      </c>
      <c r="C52" s="113" t="str">
        <f t="shared" si="20"/>
        <v>C</v>
      </c>
      <c r="D52" s="114">
        <f t="shared" si="21"/>
        <v>0.87080685806571922</v>
      </c>
      <c r="E52" s="115">
        <f t="shared" si="22"/>
        <v>5911</v>
      </c>
      <c r="F52" s="116" t="str">
        <f t="shared" si="23"/>
        <v>536</v>
      </c>
      <c r="G52" s="117" t="str">
        <f t="shared" si="24"/>
        <v>71바5551</v>
      </c>
      <c r="H52" s="118">
        <f t="shared" si="25"/>
        <v>9</v>
      </c>
      <c r="I52" s="119">
        <f t="shared" si="8"/>
        <v>1647.463</v>
      </c>
      <c r="J52" s="120">
        <f t="shared" si="26"/>
        <v>8.5592919537048062E-3</v>
      </c>
      <c r="K52" s="120">
        <f t="shared" si="27"/>
        <v>0.35402517094992064</v>
      </c>
      <c r="L52" s="120">
        <f t="shared" si="28"/>
        <v>9.71190248278717E-2</v>
      </c>
      <c r="M52" s="121">
        <f t="shared" si="29"/>
        <v>6.9550000000000001</v>
      </c>
      <c r="N52" s="122">
        <f t="shared" si="30"/>
        <v>0</v>
      </c>
      <c r="O52" s="122">
        <f t="shared" si="31"/>
        <v>0.91049085776129723</v>
      </c>
      <c r="P52" s="236">
        <f t="shared" si="32"/>
        <v>5</v>
      </c>
      <c r="Q52" s="237">
        <f t="shared" si="33"/>
        <v>0</v>
      </c>
      <c r="R52" s="237">
        <f t="shared" si="34"/>
        <v>15</v>
      </c>
      <c r="T52">
        <v>519</v>
      </c>
      <c r="U52">
        <v>5911</v>
      </c>
      <c r="V52" t="s">
        <v>356</v>
      </c>
      <c r="W52">
        <v>1647.463</v>
      </c>
      <c r="X52">
        <v>693.553</v>
      </c>
      <c r="Y52">
        <v>2.375</v>
      </c>
      <c r="Z52">
        <v>6.9550000000000001</v>
      </c>
      <c r="AA52">
        <v>131.46496300000001</v>
      </c>
      <c r="AB52">
        <v>1.1252470000000001</v>
      </c>
      <c r="AC52">
        <v>46.541905999999997</v>
      </c>
      <c r="AD52" s="1">
        <v>160</v>
      </c>
      <c r="AE52">
        <v>0</v>
      </c>
      <c r="AF52">
        <v>15</v>
      </c>
      <c r="AG52">
        <v>58</v>
      </c>
      <c r="AH52">
        <v>12.531574000000001</v>
      </c>
      <c r="AI52">
        <v>0</v>
      </c>
      <c r="AJ52">
        <v>0</v>
      </c>
      <c r="AK52">
        <v>5</v>
      </c>
      <c r="AL52">
        <v>296</v>
      </c>
      <c r="AM52" t="s">
        <v>357</v>
      </c>
      <c r="AN52" t="s">
        <v>558</v>
      </c>
      <c r="AO52">
        <v>385.95</v>
      </c>
      <c r="AR52" t="s">
        <v>119</v>
      </c>
      <c r="AS52" t="s">
        <v>121</v>
      </c>
      <c r="AT52" t="s">
        <v>226</v>
      </c>
      <c r="AU52" t="s">
        <v>356</v>
      </c>
      <c r="AV52" t="s">
        <v>199</v>
      </c>
      <c r="AW52">
        <v>9</v>
      </c>
      <c r="BB52">
        <v>0.87080685806571922</v>
      </c>
      <c r="BC52" t="s">
        <v>69</v>
      </c>
      <c r="BF52" t="s">
        <v>119</v>
      </c>
      <c r="BG52" t="s">
        <v>121</v>
      </c>
      <c r="BH52" t="s">
        <v>356</v>
      </c>
      <c r="BI52">
        <v>5911</v>
      </c>
      <c r="BJ52">
        <v>9</v>
      </c>
      <c r="BK52" t="s">
        <v>226</v>
      </c>
      <c r="BL52" t="s">
        <v>242</v>
      </c>
      <c r="BM52">
        <v>0.87080685806571922</v>
      </c>
      <c r="BN52" t="s">
        <v>69</v>
      </c>
      <c r="BO52" t="s">
        <v>181</v>
      </c>
      <c r="BP52">
        <v>1647.463</v>
      </c>
    </row>
    <row r="53" spans="1:68" ht="16.5">
      <c r="A53" s="128" t="str">
        <f t="shared" si="18"/>
        <v>성원운수</v>
      </c>
      <c r="B53" s="129" t="str">
        <f t="shared" si="19"/>
        <v>여운종</v>
      </c>
      <c r="C53" s="130" t="str">
        <f t="shared" si="20"/>
        <v>C</v>
      </c>
      <c r="D53" s="131">
        <f t="shared" si="21"/>
        <v>0.85332056225440245</v>
      </c>
      <c r="E53" s="132">
        <f t="shared" si="22"/>
        <v>2169</v>
      </c>
      <c r="F53" s="133" t="str">
        <f t="shared" si="23"/>
        <v>536</v>
      </c>
      <c r="G53" s="134" t="str">
        <f t="shared" si="24"/>
        <v>71바5553</v>
      </c>
      <c r="H53" s="135">
        <f t="shared" si="25"/>
        <v>3</v>
      </c>
      <c r="I53" s="136">
        <f t="shared" si="8"/>
        <v>1079.306</v>
      </c>
      <c r="J53" s="137">
        <f t="shared" si="26"/>
        <v>9.3618705691777514E-3</v>
      </c>
      <c r="K53" s="137">
        <f t="shared" si="27"/>
        <v>0.37701972590151728</v>
      </c>
      <c r="L53" s="137">
        <f t="shared" si="28"/>
        <v>0.1121090774998008</v>
      </c>
      <c r="M53" s="138">
        <f t="shared" si="29"/>
        <v>6.4729999999999999</v>
      </c>
      <c r="N53" s="139">
        <f t="shared" si="30"/>
        <v>9.2652130165124622E-2</v>
      </c>
      <c r="O53" s="139">
        <f t="shared" si="31"/>
        <v>6.4856491115587236</v>
      </c>
      <c r="P53" s="234">
        <f t="shared" si="32"/>
        <v>14</v>
      </c>
      <c r="Q53" s="235">
        <f t="shared" si="33"/>
        <v>1</v>
      </c>
      <c r="R53" s="235">
        <f t="shared" si="34"/>
        <v>70</v>
      </c>
      <c r="T53">
        <v>519</v>
      </c>
      <c r="U53">
        <v>2169</v>
      </c>
      <c r="V53" t="s">
        <v>559</v>
      </c>
      <c r="W53">
        <v>1079.306</v>
      </c>
      <c r="X53">
        <v>465.45699999999999</v>
      </c>
      <c r="Y53">
        <v>2.319</v>
      </c>
      <c r="Z53">
        <v>6.4729999999999999</v>
      </c>
      <c r="AA53">
        <v>84.590253000000004</v>
      </c>
      <c r="AB53">
        <v>0.79192300000000004</v>
      </c>
      <c r="AC53">
        <v>31.892194</v>
      </c>
      <c r="AD53" s="1">
        <v>121</v>
      </c>
      <c r="AE53">
        <v>1</v>
      </c>
      <c r="AF53">
        <v>70</v>
      </c>
      <c r="AG53">
        <v>71</v>
      </c>
      <c r="AH53">
        <v>12.759224</v>
      </c>
      <c r="AI53">
        <v>57.1</v>
      </c>
      <c r="AJ53">
        <v>0</v>
      </c>
      <c r="AK53">
        <v>14</v>
      </c>
      <c r="AL53">
        <v>1030</v>
      </c>
      <c r="AM53" t="s">
        <v>560</v>
      </c>
      <c r="AN53" t="s">
        <v>561</v>
      </c>
      <c r="AO53">
        <v>809.42200000000003</v>
      </c>
      <c r="AR53" t="s">
        <v>119</v>
      </c>
      <c r="AS53" t="s">
        <v>121</v>
      </c>
      <c r="AT53" t="s">
        <v>484</v>
      </c>
      <c r="AU53" t="s">
        <v>559</v>
      </c>
      <c r="AV53" t="s">
        <v>199</v>
      </c>
      <c r="AW53">
        <v>3</v>
      </c>
      <c r="BB53">
        <v>0.85332056225440245</v>
      </c>
      <c r="BC53" t="s">
        <v>69</v>
      </c>
      <c r="BF53" t="s">
        <v>119</v>
      </c>
      <c r="BG53" t="s">
        <v>121</v>
      </c>
      <c r="BH53" t="s">
        <v>559</v>
      </c>
      <c r="BI53">
        <v>2169</v>
      </c>
      <c r="BJ53">
        <v>3</v>
      </c>
      <c r="BK53" t="s">
        <v>484</v>
      </c>
      <c r="BL53" t="s">
        <v>244</v>
      </c>
      <c r="BM53">
        <v>0.85332056225440245</v>
      </c>
      <c r="BN53" t="s">
        <v>69</v>
      </c>
      <c r="BO53" t="s">
        <v>181</v>
      </c>
      <c r="BP53">
        <v>1079.306</v>
      </c>
    </row>
    <row r="54" spans="1:68" ht="16.5">
      <c r="A54" s="111" t="str">
        <f t="shared" si="18"/>
        <v>성원운수</v>
      </c>
      <c r="B54" s="112" t="str">
        <f t="shared" si="19"/>
        <v>연광옥</v>
      </c>
      <c r="C54" s="113" t="str">
        <f t="shared" si="20"/>
        <v>F</v>
      </c>
      <c r="D54" s="114">
        <f t="shared" si="21"/>
        <v>0.78845639609751117</v>
      </c>
      <c r="E54" s="115">
        <f t="shared" si="22"/>
        <v>1540</v>
      </c>
      <c r="F54" s="116" t="str">
        <f t="shared" si="23"/>
        <v>순환54</v>
      </c>
      <c r="G54" s="117" t="str">
        <f t="shared" si="24"/>
        <v>72바1927</v>
      </c>
      <c r="H54" s="118">
        <f t="shared" si="25"/>
        <v>2</v>
      </c>
      <c r="I54" s="119">
        <f t="shared" si="8"/>
        <v>1244.7829999999999</v>
      </c>
      <c r="J54" s="120">
        <f t="shared" si="26"/>
        <v>4.2105567765472439E-2</v>
      </c>
      <c r="K54" s="120">
        <f t="shared" si="27"/>
        <v>0.28260899338724144</v>
      </c>
      <c r="L54" s="120">
        <f t="shared" si="28"/>
        <v>0.210478452870902</v>
      </c>
      <c r="M54" s="121">
        <f t="shared" si="29"/>
        <v>6.9729999999999999</v>
      </c>
      <c r="N54" s="122">
        <f t="shared" si="30"/>
        <v>8.0335287355306109E-2</v>
      </c>
      <c r="O54" s="122">
        <f t="shared" si="31"/>
        <v>4.3381055171865297</v>
      </c>
      <c r="P54" s="236">
        <f t="shared" si="32"/>
        <v>8</v>
      </c>
      <c r="Q54" s="237">
        <f t="shared" si="33"/>
        <v>1</v>
      </c>
      <c r="R54" s="237">
        <f t="shared" si="34"/>
        <v>54</v>
      </c>
      <c r="T54">
        <v>519</v>
      </c>
      <c r="U54">
        <v>1540</v>
      </c>
      <c r="V54" t="s">
        <v>358</v>
      </c>
      <c r="W54">
        <v>1244.7829999999999</v>
      </c>
      <c r="X54">
        <v>502.67599999999999</v>
      </c>
      <c r="Y54">
        <v>2.476</v>
      </c>
      <c r="Z54">
        <v>6.9729999999999999</v>
      </c>
      <c r="AA54">
        <v>77.614960999999994</v>
      </c>
      <c r="AB54">
        <v>3.2680220000000002</v>
      </c>
      <c r="AC54">
        <v>21.934685999999999</v>
      </c>
      <c r="AD54" s="1">
        <v>262</v>
      </c>
      <c r="AE54">
        <v>1</v>
      </c>
      <c r="AF54">
        <v>54</v>
      </c>
      <c r="AG54">
        <v>72</v>
      </c>
      <c r="AH54">
        <v>16.037925000000001</v>
      </c>
      <c r="AI54">
        <v>84.9</v>
      </c>
      <c r="AJ54">
        <v>0</v>
      </c>
      <c r="AK54">
        <v>8</v>
      </c>
      <c r="AL54">
        <v>291</v>
      </c>
      <c r="AM54" t="s">
        <v>359</v>
      </c>
      <c r="AN54" t="s">
        <v>562</v>
      </c>
      <c r="AO54">
        <v>1044.624</v>
      </c>
      <c r="AR54" t="s">
        <v>119</v>
      </c>
      <c r="AS54" t="s">
        <v>125</v>
      </c>
      <c r="AT54" t="s">
        <v>272</v>
      </c>
      <c r="AU54" t="s">
        <v>358</v>
      </c>
      <c r="AV54" t="s">
        <v>199</v>
      </c>
      <c r="AW54">
        <v>2</v>
      </c>
      <c r="BB54">
        <v>0.78845639609751117</v>
      </c>
      <c r="BC54" t="s">
        <v>70</v>
      </c>
      <c r="BF54" t="s">
        <v>119</v>
      </c>
      <c r="BG54" t="s">
        <v>125</v>
      </c>
      <c r="BH54" t="s">
        <v>358</v>
      </c>
      <c r="BI54">
        <v>1540</v>
      </c>
      <c r="BJ54">
        <v>2</v>
      </c>
      <c r="BK54" t="s">
        <v>272</v>
      </c>
      <c r="BL54" t="s">
        <v>210</v>
      </c>
      <c r="BM54">
        <v>0.78845639609751117</v>
      </c>
      <c r="BN54" t="s">
        <v>70</v>
      </c>
      <c r="BO54" t="s">
        <v>192</v>
      </c>
      <c r="BP54">
        <v>1244.7829999999999</v>
      </c>
    </row>
    <row r="55" spans="1:68" ht="16.5">
      <c r="A55" s="128" t="str">
        <f t="shared" si="18"/>
        <v>성원운수</v>
      </c>
      <c r="B55" s="129" t="str">
        <f t="shared" si="19"/>
        <v>오달영</v>
      </c>
      <c r="C55" s="130" t="str">
        <f t="shared" si="20"/>
        <v>F</v>
      </c>
      <c r="D55" s="131">
        <f t="shared" si="21"/>
        <v>0.78390864260597137</v>
      </c>
      <c r="E55" s="132">
        <f t="shared" si="22"/>
        <v>5540</v>
      </c>
      <c r="F55" s="133" t="str">
        <f t="shared" si="23"/>
        <v>537</v>
      </c>
      <c r="G55" s="134" t="str">
        <f t="shared" si="24"/>
        <v>71바6613</v>
      </c>
      <c r="H55" s="135">
        <f t="shared" si="25"/>
        <v>2</v>
      </c>
      <c r="I55" s="136">
        <f t="shared" si="8"/>
        <v>2388.2379999999998</v>
      </c>
      <c r="J55" s="137">
        <f t="shared" si="26"/>
        <v>2.8495616961523744E-2</v>
      </c>
      <c r="K55" s="137">
        <f t="shared" si="27"/>
        <v>0.30548729904536948</v>
      </c>
      <c r="L55" s="137">
        <f t="shared" si="28"/>
        <v>0.11807868395025957</v>
      </c>
      <c r="M55" s="138">
        <f t="shared" si="29"/>
        <v>14.186</v>
      </c>
      <c r="N55" s="139">
        <f t="shared" si="30"/>
        <v>8.3743747482453598E-2</v>
      </c>
      <c r="O55" s="139">
        <f t="shared" si="31"/>
        <v>2.8472874144034224</v>
      </c>
      <c r="P55" s="234">
        <f t="shared" si="32"/>
        <v>9</v>
      </c>
      <c r="Q55" s="235">
        <f t="shared" si="33"/>
        <v>2</v>
      </c>
      <c r="R55" s="235">
        <f t="shared" si="34"/>
        <v>68</v>
      </c>
      <c r="T55">
        <v>519</v>
      </c>
      <c r="U55">
        <v>5540</v>
      </c>
      <c r="V55" t="s">
        <v>360</v>
      </c>
      <c r="W55">
        <v>2388.2379999999998</v>
      </c>
      <c r="X55">
        <v>1219.4690000000001</v>
      </c>
      <c r="Y55">
        <v>1.958</v>
      </c>
      <c r="Z55">
        <v>14.186</v>
      </c>
      <c r="AA55">
        <v>162.352442</v>
      </c>
      <c r="AB55">
        <v>4.6263329999999998</v>
      </c>
      <c r="AC55">
        <v>49.596609000000001</v>
      </c>
      <c r="AD55" s="1">
        <v>282</v>
      </c>
      <c r="AE55">
        <v>2</v>
      </c>
      <c r="AF55">
        <v>68</v>
      </c>
      <c r="AG55">
        <v>78</v>
      </c>
      <c r="AH55">
        <v>14.710205999999999</v>
      </c>
      <c r="AI55">
        <v>27.3</v>
      </c>
      <c r="AJ55">
        <v>0</v>
      </c>
      <c r="AK55">
        <v>9</v>
      </c>
      <c r="AL55">
        <v>567</v>
      </c>
      <c r="AM55" t="s">
        <v>361</v>
      </c>
      <c r="AN55" t="s">
        <v>563</v>
      </c>
      <c r="AO55">
        <v>2137.1289999999999</v>
      </c>
      <c r="AR55" t="s">
        <v>119</v>
      </c>
      <c r="AS55" t="s">
        <v>122</v>
      </c>
      <c r="AT55" t="s">
        <v>258</v>
      </c>
      <c r="AU55" t="s">
        <v>360</v>
      </c>
      <c r="AV55" t="s">
        <v>256</v>
      </c>
      <c r="AW55">
        <v>2</v>
      </c>
      <c r="BB55">
        <v>0.78390864260597137</v>
      </c>
      <c r="BC55" t="s">
        <v>70</v>
      </c>
      <c r="BF55" t="s">
        <v>119</v>
      </c>
      <c r="BG55" t="s">
        <v>122</v>
      </c>
      <c r="BH55" t="s">
        <v>360</v>
      </c>
      <c r="BI55">
        <v>5540</v>
      </c>
      <c r="BJ55">
        <v>2</v>
      </c>
      <c r="BK55" t="s">
        <v>258</v>
      </c>
      <c r="BL55" t="s">
        <v>252</v>
      </c>
      <c r="BM55">
        <v>0.78390864260597137</v>
      </c>
      <c r="BN55" t="s">
        <v>70</v>
      </c>
      <c r="BO55" t="s">
        <v>192</v>
      </c>
      <c r="BP55">
        <v>2388.2379999999998</v>
      </c>
    </row>
    <row r="56" spans="1:68" ht="16.5">
      <c r="A56" s="111" t="str">
        <f t="shared" si="18"/>
        <v>성원운수</v>
      </c>
      <c r="B56" s="112" t="str">
        <f t="shared" si="19"/>
        <v>우대암</v>
      </c>
      <c r="C56" s="113" t="str">
        <f t="shared" si="20"/>
        <v>D</v>
      </c>
      <c r="D56" s="114">
        <f t="shared" si="21"/>
        <v>0.80193724365729468</v>
      </c>
      <c r="E56" s="115">
        <f t="shared" si="22"/>
        <v>4390</v>
      </c>
      <c r="F56" s="116" t="str">
        <f t="shared" si="23"/>
        <v>535</v>
      </c>
      <c r="G56" s="117" t="str">
        <f t="shared" si="24"/>
        <v>71바6959</v>
      </c>
      <c r="H56" s="118">
        <f t="shared" si="25"/>
        <v>9</v>
      </c>
      <c r="I56" s="119">
        <f t="shared" si="8"/>
        <v>1725.489</v>
      </c>
      <c r="J56" s="120">
        <f t="shared" si="26"/>
        <v>2.1830326401823641E-2</v>
      </c>
      <c r="K56" s="120">
        <f t="shared" si="27"/>
        <v>0.37270475992797203</v>
      </c>
      <c r="L56" s="120">
        <f t="shared" si="28"/>
        <v>0.1999433204152562</v>
      </c>
      <c r="M56" s="121">
        <f t="shared" si="29"/>
        <v>11.249000000000001</v>
      </c>
      <c r="N56" s="122">
        <f t="shared" si="30"/>
        <v>0</v>
      </c>
      <c r="O56" s="122">
        <f t="shared" si="31"/>
        <v>3.187502209518577</v>
      </c>
      <c r="P56" s="236">
        <f t="shared" si="32"/>
        <v>13</v>
      </c>
      <c r="Q56" s="237">
        <f t="shared" si="33"/>
        <v>0</v>
      </c>
      <c r="R56" s="237">
        <f t="shared" si="34"/>
        <v>55</v>
      </c>
      <c r="T56">
        <v>519</v>
      </c>
      <c r="U56">
        <v>4390</v>
      </c>
      <c r="V56" t="s">
        <v>362</v>
      </c>
      <c r="W56">
        <v>1725.489</v>
      </c>
      <c r="X56">
        <v>722.399</v>
      </c>
      <c r="Y56">
        <v>2.3889999999999998</v>
      </c>
      <c r="Z56">
        <v>11.249000000000001</v>
      </c>
      <c r="AA56">
        <v>137.30775</v>
      </c>
      <c r="AB56">
        <v>2.9974729999999998</v>
      </c>
      <c r="AC56">
        <v>51.175252</v>
      </c>
      <c r="AD56" s="1">
        <v>345</v>
      </c>
      <c r="AE56">
        <v>0</v>
      </c>
      <c r="AF56">
        <v>55</v>
      </c>
      <c r="AG56">
        <v>63</v>
      </c>
      <c r="AH56">
        <v>12.566580999999999</v>
      </c>
      <c r="AI56">
        <v>23.4</v>
      </c>
      <c r="AJ56">
        <v>0</v>
      </c>
      <c r="AK56">
        <v>13</v>
      </c>
      <c r="AL56">
        <v>1875</v>
      </c>
      <c r="AM56" t="s">
        <v>363</v>
      </c>
      <c r="AN56" t="s">
        <v>564</v>
      </c>
      <c r="AO56">
        <v>318.15199999999999</v>
      </c>
      <c r="AR56" t="s">
        <v>119</v>
      </c>
      <c r="AS56" t="s">
        <v>120</v>
      </c>
      <c r="AT56" t="s">
        <v>212</v>
      </c>
      <c r="AU56" t="s">
        <v>362</v>
      </c>
      <c r="AV56" t="s">
        <v>48</v>
      </c>
      <c r="AW56">
        <v>9</v>
      </c>
      <c r="BB56">
        <v>0.80193724365729468</v>
      </c>
      <c r="BC56" t="s">
        <v>67</v>
      </c>
      <c r="BF56" t="s">
        <v>119</v>
      </c>
      <c r="BG56" t="s">
        <v>120</v>
      </c>
      <c r="BH56" t="s">
        <v>362</v>
      </c>
      <c r="BI56">
        <v>4390</v>
      </c>
      <c r="BJ56">
        <v>9</v>
      </c>
      <c r="BK56" t="s">
        <v>212</v>
      </c>
      <c r="BL56" t="s">
        <v>201</v>
      </c>
      <c r="BM56">
        <v>0.80193724365729468</v>
      </c>
      <c r="BN56" t="s">
        <v>67</v>
      </c>
      <c r="BO56" t="s">
        <v>183</v>
      </c>
      <c r="BP56">
        <v>1725.4889999999998</v>
      </c>
    </row>
    <row r="57" spans="1:68" ht="16.5">
      <c r="A57" s="128" t="str">
        <f t="shared" si="18"/>
        <v>성원운수</v>
      </c>
      <c r="B57" s="129" t="str">
        <f t="shared" si="19"/>
        <v>이경화</v>
      </c>
      <c r="C57" s="130" t="str">
        <f t="shared" si="20"/>
        <v>F</v>
      </c>
      <c r="D57" s="131">
        <f t="shared" si="21"/>
        <v>0.77351244979810829</v>
      </c>
      <c r="E57" s="132">
        <f t="shared" si="22"/>
        <v>8885</v>
      </c>
      <c r="F57" s="133" t="str">
        <f t="shared" si="23"/>
        <v>536</v>
      </c>
      <c r="G57" s="134" t="str">
        <f t="shared" si="24"/>
        <v>71바5562</v>
      </c>
      <c r="H57" s="135">
        <f t="shared" si="25"/>
        <v>3</v>
      </c>
      <c r="I57" s="136">
        <f t="shared" si="8"/>
        <v>1856.704</v>
      </c>
      <c r="J57" s="137">
        <f t="shared" si="26"/>
        <v>1.0585363043684059E-2</v>
      </c>
      <c r="K57" s="137">
        <f t="shared" si="27"/>
        <v>0.3768276522589174</v>
      </c>
      <c r="L57" s="137">
        <f t="shared" si="28"/>
        <v>0.15565216641963395</v>
      </c>
      <c r="M57" s="138">
        <f t="shared" si="29"/>
        <v>6.4740000000000002</v>
      </c>
      <c r="N57" s="139">
        <f t="shared" si="30"/>
        <v>5.3858881114060182E-2</v>
      </c>
      <c r="O57" s="139">
        <f t="shared" si="31"/>
        <v>2.2082141256764678</v>
      </c>
      <c r="P57" s="234">
        <f t="shared" si="32"/>
        <v>12</v>
      </c>
      <c r="Q57" s="235">
        <f t="shared" si="33"/>
        <v>1</v>
      </c>
      <c r="R57" s="235">
        <f t="shared" si="34"/>
        <v>41</v>
      </c>
      <c r="T57">
        <v>519</v>
      </c>
      <c r="U57">
        <v>8885</v>
      </c>
      <c r="V57" t="s">
        <v>565</v>
      </c>
      <c r="W57">
        <v>1856.704</v>
      </c>
      <c r="X57">
        <v>863.48199999999997</v>
      </c>
      <c r="Y57">
        <v>2.15</v>
      </c>
      <c r="Z57">
        <v>6.4740000000000002</v>
      </c>
      <c r="AA57">
        <v>147.10662199999999</v>
      </c>
      <c r="AB57">
        <v>1.557177</v>
      </c>
      <c r="AC57">
        <v>55.433843000000003</v>
      </c>
      <c r="AD57" s="1">
        <v>289</v>
      </c>
      <c r="AE57">
        <v>1</v>
      </c>
      <c r="AF57">
        <v>41</v>
      </c>
      <c r="AG57">
        <v>68</v>
      </c>
      <c r="AH57">
        <v>12.621484000000001</v>
      </c>
      <c r="AI57">
        <v>0</v>
      </c>
      <c r="AJ57">
        <v>0</v>
      </c>
      <c r="AK57">
        <v>12</v>
      </c>
      <c r="AL57">
        <v>920</v>
      </c>
      <c r="AM57" t="s">
        <v>566</v>
      </c>
      <c r="AN57" t="s">
        <v>567</v>
      </c>
      <c r="AO57">
        <v>1554.501</v>
      </c>
      <c r="AR57" t="s">
        <v>119</v>
      </c>
      <c r="AS57" t="s">
        <v>121</v>
      </c>
      <c r="AT57" t="s">
        <v>492</v>
      </c>
      <c r="AU57" t="s">
        <v>565</v>
      </c>
      <c r="AV57" t="s">
        <v>199</v>
      </c>
      <c r="AW57">
        <v>3</v>
      </c>
      <c r="BB57">
        <v>0.77351244979810829</v>
      </c>
      <c r="BC57" t="s">
        <v>70</v>
      </c>
      <c r="BF57" t="s">
        <v>119</v>
      </c>
      <c r="BG57" t="s">
        <v>121</v>
      </c>
      <c r="BH57" t="s">
        <v>565</v>
      </c>
      <c r="BI57">
        <v>8885</v>
      </c>
      <c r="BJ57">
        <v>3</v>
      </c>
      <c r="BK57" t="s">
        <v>492</v>
      </c>
      <c r="BL57" t="s">
        <v>235</v>
      </c>
      <c r="BM57">
        <v>0.77351244979810829</v>
      </c>
      <c r="BN57" t="s">
        <v>70</v>
      </c>
      <c r="BO57" t="s">
        <v>192</v>
      </c>
      <c r="BP57">
        <v>1856.704</v>
      </c>
    </row>
    <row r="58" spans="1:68" ht="16.5">
      <c r="A58" s="111" t="str">
        <f t="shared" si="18"/>
        <v>성원운수</v>
      </c>
      <c r="B58" s="112" t="str">
        <f t="shared" si="19"/>
        <v>이광의</v>
      </c>
      <c r="C58" s="113" t="str">
        <f t="shared" si="20"/>
        <v>C</v>
      </c>
      <c r="D58" s="114">
        <f t="shared" si="21"/>
        <v>0.85225806451612895</v>
      </c>
      <c r="E58" s="115">
        <f t="shared" si="22"/>
        <v>2836</v>
      </c>
      <c r="F58" s="116" t="str">
        <f t="shared" si="23"/>
        <v>535</v>
      </c>
      <c r="G58" s="117" t="str">
        <f t="shared" si="24"/>
        <v>71바6964</v>
      </c>
      <c r="H58" s="118">
        <f t="shared" si="25"/>
        <v>1</v>
      </c>
      <c r="I58" s="119">
        <f t="shared" si="8"/>
        <v>1963.1279999999999</v>
      </c>
      <c r="J58" s="120">
        <f t="shared" si="26"/>
        <v>3.222105464103505E-3</v>
      </c>
      <c r="K58" s="120">
        <f t="shared" si="27"/>
        <v>0.3317478465212722</v>
      </c>
      <c r="L58" s="120">
        <f t="shared" si="28"/>
        <v>0.19815315150107379</v>
      </c>
      <c r="M58" s="121">
        <f t="shared" si="29"/>
        <v>8.2579999999999991</v>
      </c>
      <c r="N58" s="122">
        <f t="shared" si="30"/>
        <v>0</v>
      </c>
      <c r="O58" s="122">
        <f t="shared" si="31"/>
        <v>3.0054076962887799</v>
      </c>
      <c r="P58" s="236">
        <f t="shared" si="32"/>
        <v>8</v>
      </c>
      <c r="Q58" s="237">
        <f t="shared" si="33"/>
        <v>0</v>
      </c>
      <c r="R58" s="237">
        <f t="shared" si="34"/>
        <v>59</v>
      </c>
      <c r="T58">
        <v>519</v>
      </c>
      <c r="U58">
        <v>2836</v>
      </c>
      <c r="V58" t="s">
        <v>364</v>
      </c>
      <c r="W58">
        <v>1963.1279999999999</v>
      </c>
      <c r="X58">
        <v>746.09699999999998</v>
      </c>
      <c r="Y58">
        <v>2.6309999999999998</v>
      </c>
      <c r="Z58">
        <v>8.2579999999999991</v>
      </c>
      <c r="AA58">
        <v>145.08246399999999</v>
      </c>
      <c r="AB58">
        <v>0.46747100000000003</v>
      </c>
      <c r="AC58">
        <v>48.130794999999999</v>
      </c>
      <c r="AD58" s="1">
        <v>389</v>
      </c>
      <c r="AE58">
        <v>0</v>
      </c>
      <c r="AF58">
        <v>59</v>
      </c>
      <c r="AG58">
        <v>65</v>
      </c>
      <c r="AH58">
        <v>13.531117999999999</v>
      </c>
      <c r="AI58">
        <v>10.5</v>
      </c>
      <c r="AJ58">
        <v>0</v>
      </c>
      <c r="AK58">
        <v>8</v>
      </c>
      <c r="AL58">
        <v>862</v>
      </c>
      <c r="AM58" t="s">
        <v>365</v>
      </c>
      <c r="AN58" t="s">
        <v>568</v>
      </c>
      <c r="AO58">
        <v>1925.2149999999999</v>
      </c>
      <c r="AR58" t="s">
        <v>119</v>
      </c>
      <c r="AS58" t="s">
        <v>120</v>
      </c>
      <c r="AT58" t="s">
        <v>220</v>
      </c>
      <c r="AU58" t="s">
        <v>364</v>
      </c>
      <c r="AV58" t="s">
        <v>48</v>
      </c>
      <c r="AW58">
        <v>1</v>
      </c>
      <c r="BB58">
        <v>0.85225806451612895</v>
      </c>
      <c r="BC58" t="s">
        <v>69</v>
      </c>
      <c r="BF58" t="s">
        <v>119</v>
      </c>
      <c r="BG58" t="s">
        <v>120</v>
      </c>
      <c r="BH58" t="s">
        <v>364</v>
      </c>
      <c r="BI58">
        <v>2836</v>
      </c>
      <c r="BJ58">
        <v>1</v>
      </c>
      <c r="BK58" t="s">
        <v>220</v>
      </c>
      <c r="BL58" t="s">
        <v>178</v>
      </c>
      <c r="BM58">
        <v>0.85225806451612895</v>
      </c>
      <c r="BN58" t="s">
        <v>69</v>
      </c>
      <c r="BO58" t="s">
        <v>181</v>
      </c>
      <c r="BP58">
        <v>1925.2149999999999</v>
      </c>
    </row>
    <row r="59" spans="1:68" ht="16.5">
      <c r="A59" s="128" t="str">
        <f t="shared" si="18"/>
        <v>성원운수</v>
      </c>
      <c r="B59" s="129" t="str">
        <f t="shared" si="19"/>
        <v>이기섭</v>
      </c>
      <c r="C59" s="130" t="str">
        <f t="shared" si="20"/>
        <v>F</v>
      </c>
      <c r="D59" s="131">
        <f t="shared" si="21"/>
        <v>0.72543635355511737</v>
      </c>
      <c r="E59" s="132">
        <f t="shared" si="22"/>
        <v>6004</v>
      </c>
      <c r="F59" s="133" t="str">
        <f t="shared" si="23"/>
        <v>539</v>
      </c>
      <c r="G59" s="134" t="str">
        <f t="shared" si="24"/>
        <v>71바6601</v>
      </c>
      <c r="H59" s="135">
        <f t="shared" si="25"/>
        <v>3</v>
      </c>
      <c r="I59" s="136">
        <f t="shared" si="8"/>
        <v>1992.097</v>
      </c>
      <c r="J59" s="137">
        <f t="shared" si="26"/>
        <v>2.7004671429493539E-2</v>
      </c>
      <c r="K59" s="137">
        <f t="shared" si="27"/>
        <v>0.33870342037857815</v>
      </c>
      <c r="L59" s="137">
        <f t="shared" si="28"/>
        <v>0.28161279295134722</v>
      </c>
      <c r="M59" s="138">
        <f t="shared" si="29"/>
        <v>11.339</v>
      </c>
      <c r="N59" s="139">
        <f t="shared" si="30"/>
        <v>0.35138851170399837</v>
      </c>
      <c r="O59" s="139">
        <f t="shared" si="31"/>
        <v>0.15059507644457074</v>
      </c>
      <c r="P59" s="234">
        <f t="shared" si="32"/>
        <v>28</v>
      </c>
      <c r="Q59" s="235">
        <f t="shared" si="33"/>
        <v>7</v>
      </c>
      <c r="R59" s="235">
        <f t="shared" si="34"/>
        <v>3</v>
      </c>
      <c r="T59">
        <v>519</v>
      </c>
      <c r="U59">
        <v>6004</v>
      </c>
      <c r="V59" t="s">
        <v>366</v>
      </c>
      <c r="W59">
        <v>1992.097</v>
      </c>
      <c r="X59">
        <v>693.80899999999997</v>
      </c>
      <c r="Y59">
        <v>2.871</v>
      </c>
      <c r="Z59">
        <v>11.339</v>
      </c>
      <c r="AA59">
        <v>179.665989</v>
      </c>
      <c r="AB59">
        <v>4.8518210000000002</v>
      </c>
      <c r="AC59">
        <v>60.853484999999999</v>
      </c>
      <c r="AD59" s="1">
        <v>561</v>
      </c>
      <c r="AE59">
        <v>7</v>
      </c>
      <c r="AF59">
        <v>3</v>
      </c>
      <c r="AG59">
        <v>56</v>
      </c>
      <c r="AH59">
        <v>11.08778</v>
      </c>
      <c r="AI59">
        <v>0</v>
      </c>
      <c r="AJ59">
        <v>0</v>
      </c>
      <c r="AK59">
        <v>28</v>
      </c>
      <c r="AL59">
        <v>18414</v>
      </c>
      <c r="AM59" t="s">
        <v>367</v>
      </c>
      <c r="AN59" t="s">
        <v>569</v>
      </c>
      <c r="AO59">
        <v>1815.124</v>
      </c>
      <c r="AR59" t="s">
        <v>119</v>
      </c>
      <c r="AS59" t="s">
        <v>124</v>
      </c>
      <c r="AT59" t="s">
        <v>268</v>
      </c>
      <c r="AU59" t="s">
        <v>366</v>
      </c>
      <c r="AV59" t="s">
        <v>198</v>
      </c>
      <c r="AW59">
        <v>3</v>
      </c>
      <c r="BB59">
        <v>0.72543635355511737</v>
      </c>
      <c r="BC59" t="s">
        <v>70</v>
      </c>
      <c r="BF59" t="s">
        <v>119</v>
      </c>
      <c r="BG59" t="s">
        <v>124</v>
      </c>
      <c r="BH59" t="s">
        <v>366</v>
      </c>
      <c r="BI59">
        <v>6004</v>
      </c>
      <c r="BJ59">
        <v>3</v>
      </c>
      <c r="BK59" t="s">
        <v>268</v>
      </c>
      <c r="BL59" t="s">
        <v>269</v>
      </c>
      <c r="BM59">
        <v>0.72543635355511737</v>
      </c>
      <c r="BN59" t="s">
        <v>70</v>
      </c>
      <c r="BO59" t="s">
        <v>192</v>
      </c>
      <c r="BP59">
        <v>1992.0970000000002</v>
      </c>
    </row>
    <row r="60" spans="1:68" ht="16.5">
      <c r="A60" s="111" t="str">
        <f t="shared" si="18"/>
        <v>성원운수</v>
      </c>
      <c r="B60" s="112" t="str">
        <f t="shared" si="19"/>
        <v>이병일</v>
      </c>
      <c r="C60" s="113" t="str">
        <f t="shared" si="20"/>
        <v>F</v>
      </c>
      <c r="D60" s="114">
        <f t="shared" si="21"/>
        <v>0.74299051868072263</v>
      </c>
      <c r="E60" s="115">
        <f t="shared" si="22"/>
        <v>2121</v>
      </c>
      <c r="F60" s="116" t="str">
        <f t="shared" si="23"/>
        <v>535</v>
      </c>
      <c r="G60" s="117" t="str">
        <f t="shared" si="24"/>
        <v>71바6959</v>
      </c>
      <c r="H60" s="118">
        <f t="shared" si="25"/>
        <v>9</v>
      </c>
      <c r="I60" s="119">
        <f t="shared" si="8"/>
        <v>1637.4010000000001</v>
      </c>
      <c r="J60" s="120">
        <f t="shared" si="26"/>
        <v>2.3381363824312575E-2</v>
      </c>
      <c r="K60" s="120">
        <f t="shared" si="27"/>
        <v>0.36799450361408925</v>
      </c>
      <c r="L60" s="120">
        <f t="shared" si="28"/>
        <v>0.201538902199278</v>
      </c>
      <c r="M60" s="121">
        <f t="shared" si="29"/>
        <v>11.992000000000001</v>
      </c>
      <c r="N60" s="122">
        <f t="shared" si="30"/>
        <v>0</v>
      </c>
      <c r="O60" s="122">
        <f t="shared" si="31"/>
        <v>0.97715831369346906</v>
      </c>
      <c r="P60" s="236">
        <f t="shared" si="32"/>
        <v>9</v>
      </c>
      <c r="Q60" s="237">
        <f t="shared" si="33"/>
        <v>0</v>
      </c>
      <c r="R60" s="237">
        <f t="shared" si="34"/>
        <v>16</v>
      </c>
      <c r="T60">
        <v>519</v>
      </c>
      <c r="U60">
        <v>2121</v>
      </c>
      <c r="V60" t="s">
        <v>368</v>
      </c>
      <c r="W60">
        <v>1637.4010000000001</v>
      </c>
      <c r="X60">
        <v>737.57600000000002</v>
      </c>
      <c r="Y60">
        <v>2.2200000000000002</v>
      </c>
      <c r="Z60">
        <v>11.992000000000001</v>
      </c>
      <c r="AA60">
        <v>131.56135900000001</v>
      </c>
      <c r="AB60">
        <v>3.0760839999999998</v>
      </c>
      <c r="AC60">
        <v>48.413857</v>
      </c>
      <c r="AD60" s="1">
        <v>330</v>
      </c>
      <c r="AE60">
        <v>0</v>
      </c>
      <c r="AF60">
        <v>16</v>
      </c>
      <c r="AG60">
        <v>67</v>
      </c>
      <c r="AH60">
        <v>12.445911000000001</v>
      </c>
      <c r="AI60">
        <v>32.5</v>
      </c>
      <c r="AJ60">
        <v>0</v>
      </c>
      <c r="AK60">
        <v>9</v>
      </c>
      <c r="AL60">
        <v>520</v>
      </c>
      <c r="AM60" t="s">
        <v>369</v>
      </c>
      <c r="AN60" t="s">
        <v>570</v>
      </c>
      <c r="AO60">
        <v>346.14400000000001</v>
      </c>
      <c r="AR60" t="s">
        <v>119</v>
      </c>
      <c r="AS60" t="s">
        <v>120</v>
      </c>
      <c r="AT60" t="s">
        <v>212</v>
      </c>
      <c r="AU60" t="s">
        <v>368</v>
      </c>
      <c r="AV60" t="s">
        <v>48</v>
      </c>
      <c r="AW60">
        <v>9</v>
      </c>
      <c r="BB60">
        <v>0.74299051868072263</v>
      </c>
      <c r="BC60" t="s">
        <v>70</v>
      </c>
      <c r="BF60" t="s">
        <v>119</v>
      </c>
      <c r="BG60" t="s">
        <v>120</v>
      </c>
      <c r="BH60" t="s">
        <v>368</v>
      </c>
      <c r="BI60">
        <v>2121</v>
      </c>
      <c r="BJ60">
        <v>9</v>
      </c>
      <c r="BK60" t="s">
        <v>212</v>
      </c>
      <c r="BL60" t="s">
        <v>218</v>
      </c>
      <c r="BM60">
        <v>0.74299051868072263</v>
      </c>
      <c r="BN60" t="s">
        <v>70</v>
      </c>
      <c r="BO60" t="s">
        <v>192</v>
      </c>
      <c r="BP60">
        <v>1637.4010000000001</v>
      </c>
    </row>
    <row r="61" spans="1:68" ht="16.5">
      <c r="A61" s="128" t="str">
        <f t="shared" si="18"/>
        <v>성원운수</v>
      </c>
      <c r="B61" s="129" t="str">
        <f t="shared" si="19"/>
        <v>이병주</v>
      </c>
      <c r="C61" s="130" t="str">
        <f t="shared" si="20"/>
        <v>C</v>
      </c>
      <c r="D61" s="131">
        <f t="shared" si="21"/>
        <v>0.859416261254071</v>
      </c>
      <c r="E61" s="132">
        <f t="shared" si="22"/>
        <v>7625</v>
      </c>
      <c r="F61" s="133" t="str">
        <f t="shared" si="23"/>
        <v>535</v>
      </c>
      <c r="G61" s="134" t="str">
        <f t="shared" si="24"/>
        <v>71바6967</v>
      </c>
      <c r="H61" s="135">
        <f t="shared" si="25"/>
        <v>3</v>
      </c>
      <c r="I61" s="136">
        <f t="shared" si="8"/>
        <v>1568.758</v>
      </c>
      <c r="J61" s="137">
        <f t="shared" si="26"/>
        <v>4.9662638617409046E-3</v>
      </c>
      <c r="K61" s="137">
        <f t="shared" si="27"/>
        <v>0.37819796423939317</v>
      </c>
      <c r="L61" s="137">
        <f t="shared" si="28"/>
        <v>0.13960088171661914</v>
      </c>
      <c r="M61" s="138">
        <f t="shared" si="29"/>
        <v>9.0440000000000005</v>
      </c>
      <c r="N61" s="139">
        <f t="shared" si="30"/>
        <v>6.3744694847771288E-2</v>
      </c>
      <c r="O61" s="139">
        <f t="shared" si="31"/>
        <v>0.63744694847771288</v>
      </c>
      <c r="P61" s="234">
        <f t="shared" si="32"/>
        <v>7</v>
      </c>
      <c r="Q61" s="235">
        <f t="shared" si="33"/>
        <v>1</v>
      </c>
      <c r="R61" s="235">
        <f t="shared" si="34"/>
        <v>10</v>
      </c>
      <c r="T61">
        <v>519</v>
      </c>
      <c r="U61">
        <v>7625</v>
      </c>
      <c r="V61" t="s">
        <v>370</v>
      </c>
      <c r="W61">
        <v>1568.758</v>
      </c>
      <c r="X61">
        <v>630.34299999999996</v>
      </c>
      <c r="Y61">
        <v>2.4889999999999999</v>
      </c>
      <c r="Z61">
        <v>9.0440000000000005</v>
      </c>
      <c r="AA61">
        <v>116.22358699999999</v>
      </c>
      <c r="AB61">
        <v>0.57719699999999996</v>
      </c>
      <c r="AC61">
        <v>43.955523999999997</v>
      </c>
      <c r="AD61" s="1">
        <v>219</v>
      </c>
      <c r="AE61">
        <v>1</v>
      </c>
      <c r="AF61">
        <v>10</v>
      </c>
      <c r="AG61">
        <v>60</v>
      </c>
      <c r="AH61">
        <v>13.497759</v>
      </c>
      <c r="AI61">
        <v>0</v>
      </c>
      <c r="AJ61">
        <v>0</v>
      </c>
      <c r="AK61">
        <v>7</v>
      </c>
      <c r="AL61">
        <v>380</v>
      </c>
      <c r="AM61" t="s">
        <v>371</v>
      </c>
      <c r="AN61" t="s">
        <v>571</v>
      </c>
      <c r="AO61">
        <v>1336.9079999999999</v>
      </c>
      <c r="AR61" t="s">
        <v>119</v>
      </c>
      <c r="AS61" t="s">
        <v>120</v>
      </c>
      <c r="AT61" t="s">
        <v>224</v>
      </c>
      <c r="AU61" t="s">
        <v>370</v>
      </c>
      <c r="AV61" t="s">
        <v>48</v>
      </c>
      <c r="AW61">
        <v>3</v>
      </c>
      <c r="BB61">
        <v>0.859416261254071</v>
      </c>
      <c r="BC61" t="s">
        <v>69</v>
      </c>
      <c r="BF61" t="s">
        <v>119</v>
      </c>
      <c r="BG61" t="s">
        <v>120</v>
      </c>
      <c r="BH61" t="s">
        <v>370</v>
      </c>
      <c r="BI61">
        <v>7625</v>
      </c>
      <c r="BJ61">
        <v>3</v>
      </c>
      <c r="BK61" t="s">
        <v>224</v>
      </c>
      <c r="BL61" t="s">
        <v>222</v>
      </c>
      <c r="BM61">
        <v>0.859416261254071</v>
      </c>
      <c r="BN61" t="s">
        <v>69</v>
      </c>
      <c r="BO61" t="s">
        <v>181</v>
      </c>
      <c r="BP61">
        <v>1568.7579999999998</v>
      </c>
    </row>
    <row r="62" spans="1:68" ht="16.5">
      <c r="A62" s="111" t="str">
        <f t="shared" si="18"/>
        <v>성원운수</v>
      </c>
      <c r="B62" s="112" t="str">
        <f t="shared" si="19"/>
        <v>이봉안</v>
      </c>
      <c r="C62" s="113" t="str">
        <f t="shared" si="20"/>
        <v>D</v>
      </c>
      <c r="D62" s="114">
        <f t="shared" si="21"/>
        <v>0.84238095238095234</v>
      </c>
      <c r="E62" s="115">
        <f t="shared" si="22"/>
        <v>707</v>
      </c>
      <c r="F62" s="116" t="str">
        <f t="shared" si="23"/>
        <v>537</v>
      </c>
      <c r="G62" s="117" t="str">
        <f t="shared" si="24"/>
        <v>71바6607</v>
      </c>
      <c r="H62" s="118">
        <f t="shared" si="25"/>
        <v>1</v>
      </c>
      <c r="I62" s="119">
        <f t="shared" si="8"/>
        <v>479.73399999999998</v>
      </c>
      <c r="J62" s="120">
        <f t="shared" si="26"/>
        <v>2.4647532251913344E-2</v>
      </c>
      <c r="K62" s="120">
        <f t="shared" si="27"/>
        <v>0.36269277019131563</v>
      </c>
      <c r="L62" s="120">
        <f t="shared" si="28"/>
        <v>0.12923828621694522</v>
      </c>
      <c r="M62" s="121">
        <f t="shared" si="29"/>
        <v>12.3</v>
      </c>
      <c r="N62" s="122">
        <f t="shared" si="30"/>
        <v>0.20844884873700845</v>
      </c>
      <c r="O62" s="122">
        <f t="shared" si="31"/>
        <v>5.8365677646362357</v>
      </c>
      <c r="P62" s="236">
        <f t="shared" si="32"/>
        <v>4</v>
      </c>
      <c r="Q62" s="237">
        <f t="shared" si="33"/>
        <v>1</v>
      </c>
      <c r="R62" s="237">
        <f t="shared" si="34"/>
        <v>28</v>
      </c>
      <c r="T62">
        <v>519</v>
      </c>
      <c r="U62">
        <v>707</v>
      </c>
      <c r="V62" t="s">
        <v>372</v>
      </c>
      <c r="W62">
        <v>479.73399999999998</v>
      </c>
      <c r="X62">
        <v>271.16500000000002</v>
      </c>
      <c r="Y62">
        <v>1.7689999999999999</v>
      </c>
      <c r="Z62">
        <v>12.3</v>
      </c>
      <c r="AA62">
        <v>30.969712999999999</v>
      </c>
      <c r="AB62">
        <v>0.76332699999999998</v>
      </c>
      <c r="AC62">
        <v>11.232491</v>
      </c>
      <c r="AD62" s="1">
        <v>62</v>
      </c>
      <c r="AE62">
        <v>1</v>
      </c>
      <c r="AF62">
        <v>28</v>
      </c>
      <c r="AG62">
        <v>67</v>
      </c>
      <c r="AH62">
        <v>15.490424000000001</v>
      </c>
      <c r="AI62">
        <v>114</v>
      </c>
      <c r="AJ62">
        <v>0</v>
      </c>
      <c r="AK62">
        <v>4</v>
      </c>
      <c r="AL62">
        <v>506</v>
      </c>
      <c r="AM62" t="s">
        <v>373</v>
      </c>
      <c r="AN62" t="s">
        <v>572</v>
      </c>
      <c r="AO62">
        <v>479.73399999999998</v>
      </c>
      <c r="AR62" t="s">
        <v>119</v>
      </c>
      <c r="AS62" t="s">
        <v>122</v>
      </c>
      <c r="AT62" t="s">
        <v>251</v>
      </c>
      <c r="AU62" t="s">
        <v>372</v>
      </c>
      <c r="AV62" t="s">
        <v>249</v>
      </c>
      <c r="AW62">
        <v>1</v>
      </c>
      <c r="BB62">
        <v>0.84238095238095234</v>
      </c>
      <c r="BC62" t="s">
        <v>67</v>
      </c>
      <c r="BF62" t="s">
        <v>119</v>
      </c>
      <c r="BG62" t="s">
        <v>122</v>
      </c>
      <c r="BH62" t="s">
        <v>372</v>
      </c>
      <c r="BI62">
        <v>707</v>
      </c>
      <c r="BJ62">
        <v>1</v>
      </c>
      <c r="BK62" t="s">
        <v>251</v>
      </c>
      <c r="BL62" t="s">
        <v>178</v>
      </c>
      <c r="BM62">
        <v>0.84238095238095234</v>
      </c>
      <c r="BN62" t="s">
        <v>67</v>
      </c>
      <c r="BO62" t="s">
        <v>183</v>
      </c>
      <c r="BP62">
        <v>479.73399999999998</v>
      </c>
    </row>
    <row r="63" spans="1:68" ht="16.5">
      <c r="A63" s="128" t="str">
        <f t="shared" si="18"/>
        <v>성원운수</v>
      </c>
      <c r="B63" s="129" t="str">
        <f t="shared" si="19"/>
        <v>이석현</v>
      </c>
      <c r="C63" s="130" t="str">
        <f t="shared" si="20"/>
        <v>D</v>
      </c>
      <c r="D63" s="131">
        <f t="shared" si="21"/>
        <v>0.83158729191128222</v>
      </c>
      <c r="E63" s="132">
        <f t="shared" si="22"/>
        <v>337</v>
      </c>
      <c r="F63" s="133" t="str">
        <f t="shared" si="23"/>
        <v>535</v>
      </c>
      <c r="G63" s="134" t="str">
        <f t="shared" si="24"/>
        <v>71바6962</v>
      </c>
      <c r="H63" s="135">
        <f t="shared" si="25"/>
        <v>3</v>
      </c>
      <c r="I63" s="136">
        <f t="shared" si="8"/>
        <v>1898.5060000000001</v>
      </c>
      <c r="J63" s="137">
        <f t="shared" si="26"/>
        <v>1.5567526441170154E-2</v>
      </c>
      <c r="K63" s="137">
        <f t="shared" si="27"/>
        <v>0.38395554486045352</v>
      </c>
      <c r="L63" s="137">
        <f t="shared" si="28"/>
        <v>0.14011017083959704</v>
      </c>
      <c r="M63" s="138">
        <f t="shared" si="29"/>
        <v>15.794</v>
      </c>
      <c r="N63" s="139">
        <f t="shared" si="30"/>
        <v>0</v>
      </c>
      <c r="O63" s="139">
        <f t="shared" si="31"/>
        <v>5.7413566246301038</v>
      </c>
      <c r="P63" s="234">
        <f t="shared" si="32"/>
        <v>28</v>
      </c>
      <c r="Q63" s="235">
        <f t="shared" si="33"/>
        <v>0</v>
      </c>
      <c r="R63" s="235">
        <f t="shared" si="34"/>
        <v>109</v>
      </c>
      <c r="T63">
        <v>519</v>
      </c>
      <c r="U63">
        <v>337</v>
      </c>
      <c r="V63" t="s">
        <v>374</v>
      </c>
      <c r="W63">
        <v>1898.5060000000001</v>
      </c>
      <c r="X63">
        <v>847.25599999999997</v>
      </c>
      <c r="Y63">
        <v>2.2410000000000001</v>
      </c>
      <c r="Z63">
        <v>15.794</v>
      </c>
      <c r="AA63">
        <v>151.41718299999999</v>
      </c>
      <c r="AB63">
        <v>2.3571909999999998</v>
      </c>
      <c r="AC63">
        <v>58.137467000000001</v>
      </c>
      <c r="AD63" s="1">
        <v>266</v>
      </c>
      <c r="AE63">
        <v>0</v>
      </c>
      <c r="AF63">
        <v>109</v>
      </c>
      <c r="AG63">
        <v>73</v>
      </c>
      <c r="AH63">
        <v>12.538245999999999</v>
      </c>
      <c r="AI63">
        <v>65.599999999999994</v>
      </c>
      <c r="AJ63">
        <v>0</v>
      </c>
      <c r="AK63">
        <v>28</v>
      </c>
      <c r="AL63">
        <v>5511</v>
      </c>
      <c r="AM63" t="s">
        <v>375</v>
      </c>
      <c r="AN63" t="s">
        <v>573</v>
      </c>
      <c r="AO63">
        <v>1669.575</v>
      </c>
      <c r="AR63" t="s">
        <v>119</v>
      </c>
      <c r="AS63" t="s">
        <v>120</v>
      </c>
      <c r="AT63" t="s">
        <v>216</v>
      </c>
      <c r="AU63" t="s">
        <v>374</v>
      </c>
      <c r="AV63" t="s">
        <v>48</v>
      </c>
      <c r="AW63">
        <v>3</v>
      </c>
      <c r="BB63">
        <v>0.83158729191128222</v>
      </c>
      <c r="BC63" t="s">
        <v>67</v>
      </c>
      <c r="BF63" t="s">
        <v>119</v>
      </c>
      <c r="BG63" t="s">
        <v>120</v>
      </c>
      <c r="BH63" t="s">
        <v>374</v>
      </c>
      <c r="BI63">
        <v>337</v>
      </c>
      <c r="BJ63">
        <v>3</v>
      </c>
      <c r="BK63" t="s">
        <v>216</v>
      </c>
      <c r="BL63" t="s">
        <v>214</v>
      </c>
      <c r="BM63">
        <v>0.83158729191128222</v>
      </c>
      <c r="BN63" t="s">
        <v>67</v>
      </c>
      <c r="BO63" t="s">
        <v>183</v>
      </c>
      <c r="BP63">
        <v>1898.5060000000001</v>
      </c>
    </row>
    <row r="64" spans="1:68" ht="16.5">
      <c r="A64" s="111" t="str">
        <f t="shared" si="18"/>
        <v>성원운수</v>
      </c>
      <c r="B64" s="112" t="str">
        <f t="shared" si="19"/>
        <v>이성식</v>
      </c>
      <c r="C64" s="113" t="str">
        <f t="shared" si="20"/>
        <v>B</v>
      </c>
      <c r="D64" s="114">
        <f t="shared" si="21"/>
        <v>0.93916856269114257</v>
      </c>
      <c r="E64" s="115">
        <f t="shared" si="22"/>
        <v>9370</v>
      </c>
      <c r="F64" s="116" t="str">
        <f t="shared" si="23"/>
        <v>536</v>
      </c>
      <c r="G64" s="117" t="str">
        <f t="shared" si="24"/>
        <v>71바5556</v>
      </c>
      <c r="H64" s="118">
        <f t="shared" si="25"/>
        <v>3</v>
      </c>
      <c r="I64" s="119">
        <f t="shared" si="8"/>
        <v>1696.902</v>
      </c>
      <c r="J64" s="120">
        <f t="shared" si="26"/>
        <v>9.8260636598294007E-3</v>
      </c>
      <c r="K64" s="120">
        <f t="shared" si="27"/>
        <v>0.3773505218088718</v>
      </c>
      <c r="L64" s="120">
        <f t="shared" si="28"/>
        <v>0.12080839082044809</v>
      </c>
      <c r="M64" s="121">
        <f t="shared" si="29"/>
        <v>8.6829999999999998</v>
      </c>
      <c r="N64" s="122">
        <f t="shared" si="30"/>
        <v>0</v>
      </c>
      <c r="O64" s="122">
        <f t="shared" si="31"/>
        <v>2.4750987387604</v>
      </c>
      <c r="P64" s="236">
        <f t="shared" si="32"/>
        <v>6</v>
      </c>
      <c r="Q64" s="237">
        <f t="shared" si="33"/>
        <v>0</v>
      </c>
      <c r="R64" s="237">
        <f t="shared" si="34"/>
        <v>42</v>
      </c>
      <c r="T64">
        <v>519</v>
      </c>
      <c r="U64">
        <v>9370</v>
      </c>
      <c r="V64" t="s">
        <v>376</v>
      </c>
      <c r="W64">
        <v>1696.902</v>
      </c>
      <c r="X64">
        <v>648.35799999999995</v>
      </c>
      <c r="Y64">
        <v>2.617</v>
      </c>
      <c r="Z64">
        <v>8.6829999999999998</v>
      </c>
      <c r="AA64">
        <v>134.47327899999999</v>
      </c>
      <c r="AB64">
        <v>1.3213429999999999</v>
      </c>
      <c r="AC64">
        <v>50.743561999999997</v>
      </c>
      <c r="AD64" s="1">
        <v>205</v>
      </c>
      <c r="AE64">
        <v>0</v>
      </c>
      <c r="AF64">
        <v>42</v>
      </c>
      <c r="AG64">
        <v>64</v>
      </c>
      <c r="AH64">
        <v>12.618878</v>
      </c>
      <c r="AI64">
        <v>0</v>
      </c>
      <c r="AJ64">
        <v>0</v>
      </c>
      <c r="AK64">
        <v>6</v>
      </c>
      <c r="AL64">
        <v>260</v>
      </c>
      <c r="AM64" t="s">
        <v>377</v>
      </c>
      <c r="AN64" t="s">
        <v>574</v>
      </c>
      <c r="AO64">
        <v>1471.337</v>
      </c>
      <c r="AR64" t="s">
        <v>119</v>
      </c>
      <c r="AS64" t="s">
        <v>121</v>
      </c>
      <c r="AT64" t="s">
        <v>231</v>
      </c>
      <c r="AU64" t="s">
        <v>376</v>
      </c>
      <c r="AV64" t="s">
        <v>48</v>
      </c>
      <c r="AW64">
        <v>3</v>
      </c>
      <c r="BB64">
        <v>0.93916856269114257</v>
      </c>
      <c r="BC64" t="s">
        <v>68</v>
      </c>
      <c r="BF64" t="s">
        <v>119</v>
      </c>
      <c r="BG64" t="s">
        <v>121</v>
      </c>
      <c r="BH64" t="s">
        <v>376</v>
      </c>
      <c r="BI64">
        <v>9370</v>
      </c>
      <c r="BJ64">
        <v>3</v>
      </c>
      <c r="BK64" t="s">
        <v>231</v>
      </c>
      <c r="BL64" t="s">
        <v>229</v>
      </c>
      <c r="BM64">
        <v>0.93916856269114257</v>
      </c>
      <c r="BN64" t="s">
        <v>68</v>
      </c>
      <c r="BO64" t="s">
        <v>179</v>
      </c>
      <c r="BP64">
        <v>1696.9019999999998</v>
      </c>
    </row>
    <row r="65" spans="1:68" ht="16.5">
      <c r="A65" s="128" t="str">
        <f t="shared" si="18"/>
        <v>성원운수</v>
      </c>
      <c r="B65" s="129" t="str">
        <f t="shared" si="19"/>
        <v>이성열</v>
      </c>
      <c r="C65" s="130" t="str">
        <f t="shared" si="20"/>
        <v>D</v>
      </c>
      <c r="D65" s="131">
        <f t="shared" si="21"/>
        <v>0.84426311389070563</v>
      </c>
      <c r="E65" s="132">
        <f t="shared" si="22"/>
        <v>9910</v>
      </c>
      <c r="F65" s="133" t="str">
        <f t="shared" si="23"/>
        <v>535</v>
      </c>
      <c r="G65" s="134" t="str">
        <f t="shared" si="24"/>
        <v>71바6967</v>
      </c>
      <c r="H65" s="135">
        <f t="shared" si="25"/>
        <v>3</v>
      </c>
      <c r="I65" s="136">
        <f t="shared" si="8"/>
        <v>1614.069</v>
      </c>
      <c r="J65" s="137">
        <f t="shared" si="26"/>
        <v>6.545725633180499E-3</v>
      </c>
      <c r="K65" s="137">
        <f t="shared" si="27"/>
        <v>0.31371547809060751</v>
      </c>
      <c r="L65" s="137">
        <f t="shared" si="28"/>
        <v>0.17471372041715688</v>
      </c>
      <c r="M65" s="138">
        <f t="shared" si="29"/>
        <v>7.6749999999999998</v>
      </c>
      <c r="N65" s="139">
        <f t="shared" si="30"/>
        <v>0</v>
      </c>
      <c r="O65" s="139">
        <f t="shared" si="31"/>
        <v>0.557596980054756</v>
      </c>
      <c r="P65" s="234">
        <f t="shared" si="32"/>
        <v>6</v>
      </c>
      <c r="Q65" s="235">
        <f t="shared" si="33"/>
        <v>0</v>
      </c>
      <c r="R65" s="235">
        <f t="shared" si="34"/>
        <v>9</v>
      </c>
      <c r="T65">
        <v>519</v>
      </c>
      <c r="U65">
        <v>9910</v>
      </c>
      <c r="V65" t="s">
        <v>378</v>
      </c>
      <c r="W65">
        <v>1614.069</v>
      </c>
      <c r="X65">
        <v>664.71299999999997</v>
      </c>
      <c r="Y65">
        <v>2.4279999999999999</v>
      </c>
      <c r="Z65">
        <v>7.6749999999999998</v>
      </c>
      <c r="AA65">
        <v>124.419972</v>
      </c>
      <c r="AB65">
        <v>0.814419</v>
      </c>
      <c r="AC65">
        <v>39.032471000000001</v>
      </c>
      <c r="AD65" s="1">
        <v>282</v>
      </c>
      <c r="AE65">
        <v>0</v>
      </c>
      <c r="AF65">
        <v>9</v>
      </c>
      <c r="AG65">
        <v>64</v>
      </c>
      <c r="AH65">
        <v>12.972747999999999</v>
      </c>
      <c r="AI65">
        <v>22.8</v>
      </c>
      <c r="AJ65">
        <v>0</v>
      </c>
      <c r="AK65">
        <v>6</v>
      </c>
      <c r="AL65">
        <v>347</v>
      </c>
      <c r="AM65" t="s">
        <v>379</v>
      </c>
      <c r="AN65" t="s">
        <v>575</v>
      </c>
      <c r="AO65">
        <v>1297.2940000000001</v>
      </c>
      <c r="AR65" t="s">
        <v>119</v>
      </c>
      <c r="AS65" t="s">
        <v>120</v>
      </c>
      <c r="AT65" t="s">
        <v>224</v>
      </c>
      <c r="AU65" t="s">
        <v>378</v>
      </c>
      <c r="AV65" t="s">
        <v>48</v>
      </c>
      <c r="AW65">
        <v>3</v>
      </c>
      <c r="BB65">
        <v>0.84426311389070563</v>
      </c>
      <c r="BC65" t="s">
        <v>67</v>
      </c>
      <c r="BF65" t="s">
        <v>119</v>
      </c>
      <c r="BG65" t="s">
        <v>120</v>
      </c>
      <c r="BH65" t="s">
        <v>378</v>
      </c>
      <c r="BI65">
        <v>9910</v>
      </c>
      <c r="BJ65">
        <v>3</v>
      </c>
      <c r="BK65" t="s">
        <v>224</v>
      </c>
      <c r="BL65" t="s">
        <v>222</v>
      </c>
      <c r="BM65">
        <v>0.84426311389070563</v>
      </c>
      <c r="BN65" t="s">
        <v>67</v>
      </c>
      <c r="BO65" t="s">
        <v>183</v>
      </c>
      <c r="BP65">
        <v>1614.069</v>
      </c>
    </row>
    <row r="66" spans="1:68" ht="16.5">
      <c r="A66" s="111" t="str">
        <f t="shared" si="18"/>
        <v>성원운수</v>
      </c>
      <c r="B66" s="112" t="str">
        <f t="shared" si="19"/>
        <v>이수상</v>
      </c>
      <c r="C66" s="113" t="str">
        <f t="shared" si="20"/>
        <v>C</v>
      </c>
      <c r="D66" s="114">
        <f t="shared" si="21"/>
        <v>0.85638768268747445</v>
      </c>
      <c r="E66" s="115">
        <f t="shared" si="22"/>
        <v>8686</v>
      </c>
      <c r="F66" s="116" t="str">
        <f t="shared" si="23"/>
        <v>538</v>
      </c>
      <c r="G66" s="117" t="str">
        <f t="shared" si="24"/>
        <v>71바6301</v>
      </c>
      <c r="H66" s="118">
        <f t="shared" si="25"/>
        <v>4</v>
      </c>
      <c r="I66" s="119">
        <f t="shared" si="8"/>
        <v>1360.528</v>
      </c>
      <c r="J66" s="120">
        <f t="shared" si="26"/>
        <v>2.6690785439260206E-2</v>
      </c>
      <c r="K66" s="120">
        <f t="shared" si="27"/>
        <v>0.39267317822289322</v>
      </c>
      <c r="L66" s="120">
        <f t="shared" si="28"/>
        <v>0.20212740935871956</v>
      </c>
      <c r="M66" s="121">
        <f t="shared" si="29"/>
        <v>15.321</v>
      </c>
      <c r="N66" s="122">
        <f t="shared" si="30"/>
        <v>7.3500876130443468E-2</v>
      </c>
      <c r="O66" s="122">
        <f t="shared" si="31"/>
        <v>7.2765867369139041</v>
      </c>
      <c r="P66" s="236">
        <f t="shared" si="32"/>
        <v>44</v>
      </c>
      <c r="Q66" s="237">
        <f t="shared" si="33"/>
        <v>1</v>
      </c>
      <c r="R66" s="237">
        <f t="shared" si="34"/>
        <v>99</v>
      </c>
      <c r="T66">
        <v>519</v>
      </c>
      <c r="U66">
        <v>8686</v>
      </c>
      <c r="V66" t="s">
        <v>380</v>
      </c>
      <c r="W66">
        <v>1360.528</v>
      </c>
      <c r="X66">
        <v>649.67499999999995</v>
      </c>
      <c r="Y66">
        <v>2.0939999999999999</v>
      </c>
      <c r="Z66">
        <v>15.321</v>
      </c>
      <c r="AA66">
        <v>106.43272399999999</v>
      </c>
      <c r="AB66">
        <v>2.840773</v>
      </c>
      <c r="AC66">
        <v>41.793275999999999</v>
      </c>
      <c r="AD66" s="1">
        <v>275</v>
      </c>
      <c r="AE66">
        <v>1</v>
      </c>
      <c r="AF66">
        <v>99</v>
      </c>
      <c r="AG66">
        <v>79</v>
      </c>
      <c r="AH66">
        <v>12.782985</v>
      </c>
      <c r="AI66">
        <v>210.5</v>
      </c>
      <c r="AJ66">
        <v>0</v>
      </c>
      <c r="AK66">
        <v>44</v>
      </c>
      <c r="AL66">
        <v>5695</v>
      </c>
      <c r="AM66" t="s">
        <v>381</v>
      </c>
      <c r="AN66" t="s">
        <v>576</v>
      </c>
      <c r="AO66">
        <v>1002.7910000000001</v>
      </c>
      <c r="AR66" t="s">
        <v>119</v>
      </c>
      <c r="AS66" t="s">
        <v>123</v>
      </c>
      <c r="AT66" t="s">
        <v>261</v>
      </c>
      <c r="AU66" t="s">
        <v>380</v>
      </c>
      <c r="AV66" t="s">
        <v>48</v>
      </c>
      <c r="AW66">
        <v>4</v>
      </c>
      <c r="BB66">
        <v>0.85638768268747445</v>
      </c>
      <c r="BC66" t="s">
        <v>69</v>
      </c>
      <c r="BF66" t="s">
        <v>119</v>
      </c>
      <c r="BG66" t="s">
        <v>123</v>
      </c>
      <c r="BH66" t="s">
        <v>380</v>
      </c>
      <c r="BI66">
        <v>8686</v>
      </c>
      <c r="BJ66">
        <v>4</v>
      </c>
      <c r="BK66" t="s">
        <v>261</v>
      </c>
      <c r="BL66" t="s">
        <v>382</v>
      </c>
      <c r="BM66">
        <v>0.85638768268747445</v>
      </c>
      <c r="BN66" t="s">
        <v>69</v>
      </c>
      <c r="BO66" t="s">
        <v>181</v>
      </c>
      <c r="BP66">
        <v>1360.5280000000002</v>
      </c>
    </row>
    <row r="67" spans="1:68" ht="16.5">
      <c r="A67" s="128" t="str">
        <f t="shared" si="18"/>
        <v>성원운수</v>
      </c>
      <c r="B67" s="129" t="str">
        <f t="shared" si="19"/>
        <v>이연만</v>
      </c>
      <c r="C67" s="130" t="str">
        <f t="shared" si="20"/>
        <v>D</v>
      </c>
      <c r="D67" s="131">
        <f t="shared" si="21"/>
        <v>0.82776453158810226</v>
      </c>
      <c r="E67" s="132">
        <f t="shared" si="22"/>
        <v>9946</v>
      </c>
      <c r="F67" s="133" t="str">
        <f t="shared" si="23"/>
        <v>537</v>
      </c>
      <c r="G67" s="134" t="str">
        <f t="shared" si="24"/>
        <v>71바6607</v>
      </c>
      <c r="H67" s="135">
        <f t="shared" si="25"/>
        <v>2</v>
      </c>
      <c r="I67" s="136">
        <f t="shared" si="8"/>
        <v>484.69499999999999</v>
      </c>
      <c r="J67" s="137">
        <f t="shared" si="26"/>
        <v>2.6898965701624183E-2</v>
      </c>
      <c r="K67" s="137">
        <f t="shared" si="27"/>
        <v>0.39101363777631198</v>
      </c>
      <c r="L67" s="137">
        <f t="shared" si="28"/>
        <v>0.15886279000195999</v>
      </c>
      <c r="M67" s="138">
        <f t="shared" si="29"/>
        <v>13.381</v>
      </c>
      <c r="N67" s="139">
        <f t="shared" si="30"/>
        <v>0.20631531169085715</v>
      </c>
      <c r="O67" s="139">
        <f t="shared" si="31"/>
        <v>32.185188623773712</v>
      </c>
      <c r="P67" s="234">
        <f t="shared" si="32"/>
        <v>3</v>
      </c>
      <c r="Q67" s="235">
        <f t="shared" si="33"/>
        <v>1</v>
      </c>
      <c r="R67" s="235">
        <f t="shared" si="34"/>
        <v>156</v>
      </c>
      <c r="T67">
        <v>519</v>
      </c>
      <c r="U67">
        <v>9946</v>
      </c>
      <c r="V67" t="s">
        <v>383</v>
      </c>
      <c r="W67">
        <v>484.69499999999999</v>
      </c>
      <c r="X67">
        <v>264.642</v>
      </c>
      <c r="Y67">
        <v>1.8320000000000001</v>
      </c>
      <c r="Z67">
        <v>13.381</v>
      </c>
      <c r="AA67">
        <v>32.797209000000002</v>
      </c>
      <c r="AB67">
        <v>0.88221099999999997</v>
      </c>
      <c r="AC67">
        <v>12.824156</v>
      </c>
      <c r="AD67" s="1">
        <v>77</v>
      </c>
      <c r="AE67">
        <v>1</v>
      </c>
      <c r="AF67">
        <v>156</v>
      </c>
      <c r="AG67">
        <v>84</v>
      </c>
      <c r="AH67">
        <v>14.778544</v>
      </c>
      <c r="AI67">
        <v>18.5</v>
      </c>
      <c r="AJ67">
        <v>0</v>
      </c>
      <c r="AK67">
        <v>3</v>
      </c>
      <c r="AL67">
        <v>1235</v>
      </c>
      <c r="AM67" t="s">
        <v>384</v>
      </c>
      <c r="AN67" t="s">
        <v>577</v>
      </c>
      <c r="AO67">
        <v>335.32400000000001</v>
      </c>
      <c r="AR67" t="s">
        <v>119</v>
      </c>
      <c r="AS67" t="s">
        <v>122</v>
      </c>
      <c r="AT67" t="s">
        <v>251</v>
      </c>
      <c r="AU67" t="s">
        <v>383</v>
      </c>
      <c r="AV67" t="s">
        <v>249</v>
      </c>
      <c r="AW67">
        <v>2</v>
      </c>
      <c r="BB67">
        <v>0.82776453158810226</v>
      </c>
      <c r="BC67" t="s">
        <v>67</v>
      </c>
      <c r="BF67" t="s">
        <v>119</v>
      </c>
      <c r="BG67" t="s">
        <v>122</v>
      </c>
      <c r="BH67" t="s">
        <v>383</v>
      </c>
      <c r="BI67">
        <v>9946</v>
      </c>
      <c r="BJ67">
        <v>2</v>
      </c>
      <c r="BK67" t="s">
        <v>251</v>
      </c>
      <c r="BL67" t="s">
        <v>252</v>
      </c>
      <c r="BM67">
        <v>0.82776453158810226</v>
      </c>
      <c r="BN67" t="s">
        <v>67</v>
      </c>
      <c r="BO67" t="s">
        <v>183</v>
      </c>
      <c r="BP67">
        <v>484.69500000000005</v>
      </c>
    </row>
    <row r="68" spans="1:68" ht="16.5">
      <c r="A68" s="111" t="str">
        <f t="shared" si="18"/>
        <v>성원운수</v>
      </c>
      <c r="B68" s="112" t="str">
        <f t="shared" si="19"/>
        <v>이영숙</v>
      </c>
      <c r="C68" s="113" t="str">
        <f t="shared" si="20"/>
        <v>F</v>
      </c>
      <c r="D68" s="114">
        <f t="shared" si="21"/>
        <v>0.72903225806451599</v>
      </c>
      <c r="E68" s="115">
        <f t="shared" si="22"/>
        <v>9939</v>
      </c>
      <c r="F68" s="116" t="str">
        <f t="shared" si="23"/>
        <v>535</v>
      </c>
      <c r="G68" s="117" t="str">
        <f t="shared" si="24"/>
        <v>71바6959</v>
      </c>
      <c r="H68" s="118">
        <f t="shared" si="25"/>
        <v>2</v>
      </c>
      <c r="I68" s="119">
        <f t="shared" si="8"/>
        <v>1639.9469999999999</v>
      </c>
      <c r="J68" s="120">
        <f t="shared" si="26"/>
        <v>1.4649748267406086E-2</v>
      </c>
      <c r="K68" s="120">
        <f t="shared" si="27"/>
        <v>0.38493609272355883</v>
      </c>
      <c r="L68" s="120">
        <f t="shared" si="28"/>
        <v>6.4636235195405706E-2</v>
      </c>
      <c r="M68" s="121">
        <f t="shared" si="29"/>
        <v>11.826000000000001</v>
      </c>
      <c r="N68" s="122">
        <f t="shared" si="30"/>
        <v>0</v>
      </c>
      <c r="O68" s="122">
        <f t="shared" si="31"/>
        <v>0.91466370559536381</v>
      </c>
      <c r="P68" s="236">
        <f t="shared" si="32"/>
        <v>23</v>
      </c>
      <c r="Q68" s="237">
        <f t="shared" si="33"/>
        <v>0</v>
      </c>
      <c r="R68" s="237">
        <f t="shared" si="34"/>
        <v>15</v>
      </c>
      <c r="T68">
        <v>519</v>
      </c>
      <c r="U68">
        <v>9939</v>
      </c>
      <c r="V68" t="s">
        <v>385</v>
      </c>
      <c r="W68">
        <v>1639.9469999999999</v>
      </c>
      <c r="X68">
        <v>730.62400000000002</v>
      </c>
      <c r="Y68">
        <v>2.2450000000000001</v>
      </c>
      <c r="Z68">
        <v>11.826000000000001</v>
      </c>
      <c r="AA68">
        <v>130.07274699999999</v>
      </c>
      <c r="AB68">
        <v>1.9055329999999999</v>
      </c>
      <c r="AC68">
        <v>50.069695000000003</v>
      </c>
      <c r="AD68" s="1">
        <v>106</v>
      </c>
      <c r="AE68">
        <v>0</v>
      </c>
      <c r="AF68">
        <v>15</v>
      </c>
      <c r="AG68">
        <v>63</v>
      </c>
      <c r="AH68">
        <v>12.607920999999999</v>
      </c>
      <c r="AI68">
        <v>0</v>
      </c>
      <c r="AJ68">
        <v>0</v>
      </c>
      <c r="AK68">
        <v>23</v>
      </c>
      <c r="AL68">
        <v>3338</v>
      </c>
      <c r="AM68" t="s">
        <v>386</v>
      </c>
      <c r="AN68" t="s">
        <v>578</v>
      </c>
      <c r="AO68">
        <v>1583.2380000000001</v>
      </c>
      <c r="AR68" t="s">
        <v>119</v>
      </c>
      <c r="AS68" t="s">
        <v>120</v>
      </c>
      <c r="AT68" t="s">
        <v>212</v>
      </c>
      <c r="AU68" t="s">
        <v>385</v>
      </c>
      <c r="AV68" t="s">
        <v>48</v>
      </c>
      <c r="AW68">
        <v>2</v>
      </c>
      <c r="BB68">
        <v>0.72903225806451599</v>
      </c>
      <c r="BC68" t="s">
        <v>70</v>
      </c>
      <c r="BF68" t="s">
        <v>119</v>
      </c>
      <c r="BG68" t="s">
        <v>120</v>
      </c>
      <c r="BH68" t="s">
        <v>385</v>
      </c>
      <c r="BI68">
        <v>9939</v>
      </c>
      <c r="BJ68">
        <v>2</v>
      </c>
      <c r="BK68" t="s">
        <v>212</v>
      </c>
      <c r="BL68" t="s">
        <v>471</v>
      </c>
      <c r="BM68">
        <v>0.72903225806451599</v>
      </c>
      <c r="BN68" t="s">
        <v>70</v>
      </c>
      <c r="BO68" t="s">
        <v>192</v>
      </c>
      <c r="BP68">
        <v>1639.9470000000001</v>
      </c>
    </row>
    <row r="69" spans="1:68" ht="16.5">
      <c r="A69" s="128" t="str">
        <f t="shared" si="18"/>
        <v>성원운수</v>
      </c>
      <c r="B69" s="129" t="str">
        <f t="shared" si="19"/>
        <v>이유원</v>
      </c>
      <c r="C69" s="130" t="str">
        <f t="shared" si="20"/>
        <v>C</v>
      </c>
      <c r="D69" s="131">
        <f t="shared" si="21"/>
        <v>0.89809622256370136</v>
      </c>
      <c r="E69" s="132">
        <f t="shared" si="22"/>
        <v>3535</v>
      </c>
      <c r="F69" s="133" t="str">
        <f t="shared" si="23"/>
        <v>535</v>
      </c>
      <c r="G69" s="134" t="str">
        <f t="shared" si="24"/>
        <v>71바6963</v>
      </c>
      <c r="H69" s="135">
        <f t="shared" si="25"/>
        <v>3</v>
      </c>
      <c r="I69" s="136">
        <f t="shared" si="8"/>
        <v>1982.365</v>
      </c>
      <c r="J69" s="137">
        <f t="shared" si="26"/>
        <v>5.325394184676843E-3</v>
      </c>
      <c r="K69" s="137">
        <f t="shared" si="27"/>
        <v>0.3467762710543012</v>
      </c>
      <c r="L69" s="137">
        <f t="shared" si="28"/>
        <v>0.17706123746131514</v>
      </c>
      <c r="M69" s="138">
        <f t="shared" si="29"/>
        <v>7.9160000000000004</v>
      </c>
      <c r="N69" s="139">
        <f t="shared" si="30"/>
        <v>0.10088959399505136</v>
      </c>
      <c r="O69" s="139">
        <f t="shared" si="31"/>
        <v>2.3204606618861816</v>
      </c>
      <c r="P69" s="234">
        <f t="shared" si="32"/>
        <v>16</v>
      </c>
      <c r="Q69" s="235">
        <f t="shared" si="33"/>
        <v>2</v>
      </c>
      <c r="R69" s="235">
        <f t="shared" si="34"/>
        <v>46</v>
      </c>
      <c r="T69">
        <v>519</v>
      </c>
      <c r="U69">
        <v>3535</v>
      </c>
      <c r="V69" t="s">
        <v>387</v>
      </c>
      <c r="W69">
        <v>1982.365</v>
      </c>
      <c r="X69">
        <v>757.57399999999996</v>
      </c>
      <c r="Y69">
        <v>2.617</v>
      </c>
      <c r="Z69">
        <v>7.9160000000000004</v>
      </c>
      <c r="AA69">
        <v>149.17468500000001</v>
      </c>
      <c r="AB69">
        <v>0.79441399999999995</v>
      </c>
      <c r="AC69">
        <v>51.730240999999999</v>
      </c>
      <c r="AD69" s="1">
        <v>351</v>
      </c>
      <c r="AE69">
        <v>2</v>
      </c>
      <c r="AF69">
        <v>46</v>
      </c>
      <c r="AG69">
        <v>63</v>
      </c>
      <c r="AH69">
        <v>13.288883</v>
      </c>
      <c r="AI69">
        <v>0</v>
      </c>
      <c r="AJ69">
        <v>0</v>
      </c>
      <c r="AK69">
        <v>16</v>
      </c>
      <c r="AL69">
        <v>692</v>
      </c>
      <c r="AM69" t="s">
        <v>388</v>
      </c>
      <c r="AN69" t="s">
        <v>579</v>
      </c>
      <c r="AO69">
        <v>1722.4949999999999</v>
      </c>
      <c r="AR69" t="s">
        <v>119</v>
      </c>
      <c r="AS69" t="s">
        <v>120</v>
      </c>
      <c r="AT69" t="s">
        <v>218</v>
      </c>
      <c r="AU69" t="s">
        <v>387</v>
      </c>
      <c r="AV69" t="s">
        <v>48</v>
      </c>
      <c r="AW69">
        <v>3</v>
      </c>
      <c r="BB69">
        <v>0.89809622256370136</v>
      </c>
      <c r="BC69" t="s">
        <v>69</v>
      </c>
      <c r="BF69" t="s">
        <v>119</v>
      </c>
      <c r="BG69" t="s">
        <v>120</v>
      </c>
      <c r="BH69" t="s">
        <v>387</v>
      </c>
      <c r="BI69">
        <v>3535</v>
      </c>
      <c r="BJ69">
        <v>3</v>
      </c>
      <c r="BK69" t="s">
        <v>218</v>
      </c>
      <c r="BL69" t="s">
        <v>220</v>
      </c>
      <c r="BM69">
        <v>0.89809622256370136</v>
      </c>
      <c r="BN69" t="s">
        <v>69</v>
      </c>
      <c r="BO69" t="s">
        <v>181</v>
      </c>
      <c r="BP69">
        <v>1982.3649999999998</v>
      </c>
    </row>
    <row r="70" spans="1:68" ht="16.5">
      <c r="A70" s="111" t="str">
        <f t="shared" si="18"/>
        <v>성원운수</v>
      </c>
      <c r="B70" s="112" t="str">
        <f t="shared" si="19"/>
        <v>이을락</v>
      </c>
      <c r="C70" s="113" t="str">
        <f t="shared" si="20"/>
        <v>D</v>
      </c>
      <c r="D70" s="114">
        <f t="shared" si="21"/>
        <v>0.80076536583599034</v>
      </c>
      <c r="E70" s="115">
        <f t="shared" si="22"/>
        <v>8465</v>
      </c>
      <c r="F70" s="116" t="str">
        <f t="shared" si="23"/>
        <v>536</v>
      </c>
      <c r="G70" s="117" t="str">
        <f t="shared" si="24"/>
        <v>71바5560</v>
      </c>
      <c r="H70" s="118">
        <f t="shared" si="25"/>
        <v>7</v>
      </c>
      <c r="I70" s="119">
        <f t="shared" ref="I70:I105" si="35">W70</f>
        <v>1877.2860000000001</v>
      </c>
      <c r="J70" s="120">
        <f t="shared" si="26"/>
        <v>7.0045657264295328E-3</v>
      </c>
      <c r="K70" s="120">
        <f t="shared" si="27"/>
        <v>0.38469702540891426</v>
      </c>
      <c r="L70" s="120">
        <f t="shared" si="28"/>
        <v>0.11719045473092539</v>
      </c>
      <c r="M70" s="121">
        <f t="shared" si="29"/>
        <v>10.048</v>
      </c>
      <c r="N70" s="122">
        <f t="shared" si="30"/>
        <v>5.3268388514056991E-2</v>
      </c>
      <c r="O70" s="122">
        <f t="shared" si="31"/>
        <v>4.3680078581526738</v>
      </c>
      <c r="P70" s="236">
        <f t="shared" si="32"/>
        <v>33</v>
      </c>
      <c r="Q70" s="237">
        <f t="shared" si="33"/>
        <v>1</v>
      </c>
      <c r="R70" s="237">
        <f t="shared" si="34"/>
        <v>82</v>
      </c>
      <c r="T70">
        <v>519</v>
      </c>
      <c r="U70">
        <v>8465</v>
      </c>
      <c r="V70" t="s">
        <v>389</v>
      </c>
      <c r="W70">
        <v>1877.2860000000001</v>
      </c>
      <c r="X70">
        <v>844.31600000000003</v>
      </c>
      <c r="Y70">
        <v>2.2229999999999999</v>
      </c>
      <c r="Z70">
        <v>10.048</v>
      </c>
      <c r="AA70">
        <v>148.34966800000001</v>
      </c>
      <c r="AB70">
        <v>1.0391250000000001</v>
      </c>
      <c r="AC70">
        <v>57.069676000000001</v>
      </c>
      <c r="AD70" s="1">
        <v>220</v>
      </c>
      <c r="AE70">
        <v>1</v>
      </c>
      <c r="AF70">
        <v>82</v>
      </c>
      <c r="AG70">
        <v>71</v>
      </c>
      <c r="AH70">
        <v>12.654467</v>
      </c>
      <c r="AI70">
        <v>54.1</v>
      </c>
      <c r="AJ70">
        <v>0</v>
      </c>
      <c r="AK70">
        <v>33</v>
      </c>
      <c r="AL70">
        <v>3892</v>
      </c>
      <c r="AM70" t="s">
        <v>390</v>
      </c>
      <c r="AN70" t="s">
        <v>580</v>
      </c>
      <c r="AO70">
        <v>498.69799999999998</v>
      </c>
      <c r="AR70" t="s">
        <v>119</v>
      </c>
      <c r="AS70" t="s">
        <v>121</v>
      </c>
      <c r="AT70" t="s">
        <v>238</v>
      </c>
      <c r="AU70" t="s">
        <v>389</v>
      </c>
      <c r="AV70" t="s">
        <v>48</v>
      </c>
      <c r="AW70">
        <v>7</v>
      </c>
      <c r="BB70">
        <v>0.80076536583599034</v>
      </c>
      <c r="BC70" t="s">
        <v>67</v>
      </c>
      <c r="BF70" t="s">
        <v>119</v>
      </c>
      <c r="BG70" t="s">
        <v>121</v>
      </c>
      <c r="BH70" t="s">
        <v>389</v>
      </c>
      <c r="BI70">
        <v>8465</v>
      </c>
      <c r="BJ70">
        <v>7</v>
      </c>
      <c r="BK70" t="s">
        <v>238</v>
      </c>
      <c r="BL70" t="s">
        <v>482</v>
      </c>
      <c r="BM70">
        <v>0.80076536583599034</v>
      </c>
      <c r="BN70" t="s">
        <v>67</v>
      </c>
      <c r="BO70" t="s">
        <v>183</v>
      </c>
      <c r="BP70">
        <v>1877.2859999999998</v>
      </c>
    </row>
    <row r="71" spans="1:68" ht="16.5">
      <c r="A71" s="128" t="str">
        <f t="shared" si="18"/>
        <v>성원운수</v>
      </c>
      <c r="B71" s="129" t="str">
        <f t="shared" si="19"/>
        <v>이응수</v>
      </c>
      <c r="C71" s="130" t="str">
        <f t="shared" si="20"/>
        <v>B</v>
      </c>
      <c r="D71" s="131">
        <f t="shared" si="21"/>
        <v>0.93536763276131218</v>
      </c>
      <c r="E71" s="132">
        <f t="shared" si="22"/>
        <v>7382</v>
      </c>
      <c r="F71" s="133" t="str">
        <f t="shared" si="23"/>
        <v>536</v>
      </c>
      <c r="G71" s="134" t="str">
        <f t="shared" si="24"/>
        <v>71바5566</v>
      </c>
      <c r="H71" s="135">
        <f t="shared" si="25"/>
        <v>2</v>
      </c>
      <c r="I71" s="136">
        <f t="shared" si="35"/>
        <v>2054.1860000000001</v>
      </c>
      <c r="J71" s="137">
        <f t="shared" si="26"/>
        <v>7.5534107156070762E-3</v>
      </c>
      <c r="K71" s="137">
        <f t="shared" si="27"/>
        <v>0.3920503905539125</v>
      </c>
      <c r="L71" s="137">
        <f t="shared" si="28"/>
        <v>8.811276096711787E-2</v>
      </c>
      <c r="M71" s="138">
        <f t="shared" si="29"/>
        <v>10.464</v>
      </c>
      <c r="N71" s="139">
        <f t="shared" si="30"/>
        <v>0</v>
      </c>
      <c r="O71" s="139">
        <f t="shared" si="31"/>
        <v>0.97362166814494888</v>
      </c>
      <c r="P71" s="234">
        <f t="shared" si="32"/>
        <v>6</v>
      </c>
      <c r="Q71" s="235">
        <f t="shared" si="33"/>
        <v>0</v>
      </c>
      <c r="R71" s="235">
        <f t="shared" si="34"/>
        <v>20</v>
      </c>
      <c r="T71">
        <v>519</v>
      </c>
      <c r="U71">
        <v>7382</v>
      </c>
      <c r="V71" t="s">
        <v>391</v>
      </c>
      <c r="W71">
        <v>2054.1860000000001</v>
      </c>
      <c r="X71">
        <v>784.92600000000004</v>
      </c>
      <c r="Y71">
        <v>2.617</v>
      </c>
      <c r="Z71">
        <v>10.464</v>
      </c>
      <c r="AA71">
        <v>162.98133999999999</v>
      </c>
      <c r="AB71">
        <v>1.2310650000000001</v>
      </c>
      <c r="AC71">
        <v>63.896898</v>
      </c>
      <c r="AD71" s="1">
        <v>181</v>
      </c>
      <c r="AE71">
        <v>0</v>
      </c>
      <c r="AF71">
        <v>20</v>
      </c>
      <c r="AG71">
        <v>67</v>
      </c>
      <c r="AH71">
        <v>12.603809999999999</v>
      </c>
      <c r="AI71">
        <v>11.9</v>
      </c>
      <c r="AJ71">
        <v>0</v>
      </c>
      <c r="AK71">
        <v>6</v>
      </c>
      <c r="AL71">
        <v>173</v>
      </c>
      <c r="AM71" t="s">
        <v>392</v>
      </c>
      <c r="AN71" t="s">
        <v>581</v>
      </c>
      <c r="AO71">
        <v>1938.1389999999999</v>
      </c>
      <c r="AR71" t="s">
        <v>119</v>
      </c>
      <c r="AS71" t="s">
        <v>121</v>
      </c>
      <c r="AT71" t="s">
        <v>244</v>
      </c>
      <c r="AU71" t="s">
        <v>391</v>
      </c>
      <c r="AV71" t="s">
        <v>48</v>
      </c>
      <c r="AW71">
        <v>2</v>
      </c>
      <c r="BB71">
        <v>0.93536763276131218</v>
      </c>
      <c r="BC71" t="s">
        <v>68</v>
      </c>
      <c r="BF71" t="s">
        <v>119</v>
      </c>
      <c r="BG71" t="s">
        <v>121</v>
      </c>
      <c r="BH71" t="s">
        <v>391</v>
      </c>
      <c r="BI71">
        <v>7382</v>
      </c>
      <c r="BJ71">
        <v>2</v>
      </c>
      <c r="BK71" t="s">
        <v>244</v>
      </c>
      <c r="BL71" t="s">
        <v>245</v>
      </c>
      <c r="BM71">
        <v>0.93536763276131218</v>
      </c>
      <c r="BN71" t="s">
        <v>68</v>
      </c>
      <c r="BO71" t="s">
        <v>179</v>
      </c>
      <c r="BP71">
        <v>2054.1859999999997</v>
      </c>
    </row>
    <row r="72" spans="1:68" ht="16.5">
      <c r="A72" s="111" t="str">
        <f t="shared" ref="A72:A87" si="36">BF72</f>
        <v>성원운수</v>
      </c>
      <c r="B72" s="112" t="str">
        <f t="shared" ref="B72:B87" si="37">BH72</f>
        <v>이일선</v>
      </c>
      <c r="C72" s="113" t="str">
        <f t="shared" ref="C72:C87" si="38">BN72</f>
        <v>C</v>
      </c>
      <c r="D72" s="114">
        <f t="shared" ref="D72:D87" si="39">BM72</f>
        <v>0.85521935369975322</v>
      </c>
      <c r="E72" s="115">
        <f t="shared" ref="E72:E87" si="40">U72</f>
        <v>3907</v>
      </c>
      <c r="F72" s="116" t="str">
        <f t="shared" ref="F72:F87" si="41">BG72</f>
        <v>535</v>
      </c>
      <c r="G72" s="117" t="str">
        <f t="shared" ref="G72:G87" si="42">BK72</f>
        <v>71바6957</v>
      </c>
      <c r="H72" s="118">
        <f t="shared" ref="H72:H87" si="43">BJ72</f>
        <v>9</v>
      </c>
      <c r="I72" s="119">
        <f t="shared" si="35"/>
        <v>1746.7159999999999</v>
      </c>
      <c r="J72" s="120">
        <f t="shared" ref="J72:J87" si="44">AB72/AA72</f>
        <v>6.7850994099138201E-3</v>
      </c>
      <c r="K72" s="120">
        <f t="shared" ref="K72:K87" si="45">AC72/AA72</f>
        <v>0.33366439502724599</v>
      </c>
      <c r="L72" s="120">
        <f t="shared" ref="L72:L87" si="46">AD72/I72</f>
        <v>0.20209352865606087</v>
      </c>
      <c r="M72" s="121">
        <f t="shared" ref="M72:M87" si="47">Z72</f>
        <v>9.1110000000000007</v>
      </c>
      <c r="N72" s="122">
        <f t="shared" ref="N72:N87" si="48">AE72*100/W72</f>
        <v>0</v>
      </c>
      <c r="O72" s="122">
        <f t="shared" ref="O72:O87" si="49">AF72*100/W72</f>
        <v>0.45800233123186601</v>
      </c>
      <c r="P72" s="236">
        <f t="shared" ref="P72:P87" si="50">AK72</f>
        <v>6</v>
      </c>
      <c r="Q72" s="237">
        <f t="shared" ref="Q72:Q87" si="51">AE72</f>
        <v>0</v>
      </c>
      <c r="R72" s="237">
        <f t="shared" ref="R72:R87" si="52">AF72</f>
        <v>8</v>
      </c>
      <c r="T72">
        <v>519</v>
      </c>
      <c r="U72">
        <v>3907</v>
      </c>
      <c r="V72" t="s">
        <v>393</v>
      </c>
      <c r="W72">
        <v>1746.7159999999999</v>
      </c>
      <c r="X72">
        <v>704.24800000000005</v>
      </c>
      <c r="Y72">
        <v>2.48</v>
      </c>
      <c r="Z72">
        <v>9.1110000000000007</v>
      </c>
      <c r="AA72">
        <v>133.90857600000001</v>
      </c>
      <c r="AB72">
        <v>0.90858300000000003</v>
      </c>
      <c r="AC72">
        <v>44.680523999999998</v>
      </c>
      <c r="AD72" s="1">
        <v>353</v>
      </c>
      <c r="AE72">
        <v>0</v>
      </c>
      <c r="AF72">
        <v>8</v>
      </c>
      <c r="AG72">
        <v>62</v>
      </c>
      <c r="AH72">
        <v>13.044093</v>
      </c>
      <c r="AI72">
        <v>0</v>
      </c>
      <c r="AJ72">
        <v>0</v>
      </c>
      <c r="AK72">
        <v>6</v>
      </c>
      <c r="AL72">
        <v>328</v>
      </c>
      <c r="AM72" t="s">
        <v>394</v>
      </c>
      <c r="AN72" t="s">
        <v>582</v>
      </c>
      <c r="AO72">
        <v>344.041</v>
      </c>
      <c r="AR72" t="s">
        <v>119</v>
      </c>
      <c r="AS72" t="s">
        <v>120</v>
      </c>
      <c r="AT72" t="s">
        <v>208</v>
      </c>
      <c r="AU72" t="s">
        <v>393</v>
      </c>
      <c r="AV72" t="s">
        <v>48</v>
      </c>
      <c r="AW72">
        <v>9</v>
      </c>
      <c r="BB72">
        <v>0.85521935369975322</v>
      </c>
      <c r="BC72" t="s">
        <v>69</v>
      </c>
      <c r="BF72" t="s">
        <v>119</v>
      </c>
      <c r="BG72" t="s">
        <v>120</v>
      </c>
      <c r="BH72" t="s">
        <v>393</v>
      </c>
      <c r="BI72">
        <v>3907</v>
      </c>
      <c r="BJ72">
        <v>9</v>
      </c>
      <c r="BK72" t="s">
        <v>208</v>
      </c>
      <c r="BL72" t="s">
        <v>204</v>
      </c>
      <c r="BM72">
        <v>0.85521935369975322</v>
      </c>
      <c r="BN72" t="s">
        <v>69</v>
      </c>
      <c r="BO72" t="s">
        <v>181</v>
      </c>
      <c r="BP72">
        <v>1746.7160000000001</v>
      </c>
    </row>
    <row r="73" spans="1:68" ht="16.5">
      <c r="A73" s="128" t="str">
        <f t="shared" si="36"/>
        <v>성원운수</v>
      </c>
      <c r="B73" s="129" t="str">
        <f t="shared" si="37"/>
        <v>이장근</v>
      </c>
      <c r="C73" s="130" t="str">
        <f t="shared" si="38"/>
        <v>F</v>
      </c>
      <c r="D73" s="131">
        <f t="shared" si="39"/>
        <v>0.77815359197594125</v>
      </c>
      <c r="E73" s="132">
        <f t="shared" si="40"/>
        <v>9842</v>
      </c>
      <c r="F73" s="133" t="str">
        <f t="shared" si="41"/>
        <v>537</v>
      </c>
      <c r="G73" s="134" t="str">
        <f t="shared" si="42"/>
        <v>71바6614</v>
      </c>
      <c r="H73" s="135">
        <f t="shared" si="43"/>
        <v>4</v>
      </c>
      <c r="I73" s="136">
        <f t="shared" si="35"/>
        <v>660.20500000000004</v>
      </c>
      <c r="J73" s="137">
        <f t="shared" si="44"/>
        <v>2.9862504643006538E-2</v>
      </c>
      <c r="K73" s="137">
        <f t="shared" si="45"/>
        <v>0.34762460431095893</v>
      </c>
      <c r="L73" s="137">
        <f t="shared" si="46"/>
        <v>0.174188320294454</v>
      </c>
      <c r="M73" s="138">
        <f t="shared" si="47"/>
        <v>14.760999999999999</v>
      </c>
      <c r="N73" s="139">
        <f t="shared" si="48"/>
        <v>0</v>
      </c>
      <c r="O73" s="139">
        <f t="shared" si="49"/>
        <v>2.2720215690580954</v>
      </c>
      <c r="P73" s="234">
        <f t="shared" si="50"/>
        <v>8</v>
      </c>
      <c r="Q73" s="235">
        <f t="shared" si="51"/>
        <v>0</v>
      </c>
      <c r="R73" s="235">
        <f t="shared" si="52"/>
        <v>15</v>
      </c>
      <c r="T73">
        <v>519</v>
      </c>
      <c r="U73">
        <v>9842</v>
      </c>
      <c r="V73" t="s">
        <v>395</v>
      </c>
      <c r="W73">
        <v>660.20500000000004</v>
      </c>
      <c r="X73">
        <v>352.94499999999999</v>
      </c>
      <c r="Y73">
        <v>1.871</v>
      </c>
      <c r="Z73">
        <v>14.760999999999999</v>
      </c>
      <c r="AA73">
        <v>42.332484000000001</v>
      </c>
      <c r="AB73">
        <v>1.264154</v>
      </c>
      <c r="AC73">
        <v>14.715813000000001</v>
      </c>
      <c r="AD73" s="1">
        <v>115</v>
      </c>
      <c r="AE73">
        <v>0</v>
      </c>
      <c r="AF73">
        <v>15</v>
      </c>
      <c r="AG73">
        <v>92</v>
      </c>
      <c r="AH73">
        <v>15.595706</v>
      </c>
      <c r="AI73">
        <v>50.3</v>
      </c>
      <c r="AJ73">
        <v>0.6</v>
      </c>
      <c r="AK73">
        <v>8</v>
      </c>
      <c r="AL73">
        <v>898</v>
      </c>
      <c r="AM73" t="s">
        <v>396</v>
      </c>
      <c r="AN73" t="s">
        <v>583</v>
      </c>
      <c r="AO73">
        <v>307.58</v>
      </c>
      <c r="AR73" t="s">
        <v>119</v>
      </c>
      <c r="AS73" t="s">
        <v>122</v>
      </c>
      <c r="AT73" t="s">
        <v>259</v>
      </c>
      <c r="AU73" t="s">
        <v>395</v>
      </c>
      <c r="AV73" t="s">
        <v>256</v>
      </c>
      <c r="AW73">
        <v>4</v>
      </c>
      <c r="BB73">
        <v>0.77815359197594125</v>
      </c>
      <c r="BC73" t="s">
        <v>70</v>
      </c>
      <c r="BF73" t="s">
        <v>119</v>
      </c>
      <c r="BG73" t="s">
        <v>122</v>
      </c>
      <c r="BH73" t="s">
        <v>395</v>
      </c>
      <c r="BI73">
        <v>9842</v>
      </c>
      <c r="BJ73">
        <v>4</v>
      </c>
      <c r="BK73" t="s">
        <v>259</v>
      </c>
      <c r="BL73" t="s">
        <v>254</v>
      </c>
      <c r="BM73">
        <v>0.77815359197594125</v>
      </c>
      <c r="BN73" t="s">
        <v>70</v>
      </c>
      <c r="BO73" t="s">
        <v>192</v>
      </c>
      <c r="BP73">
        <v>660.20499999999993</v>
      </c>
    </row>
    <row r="74" spans="1:68" ht="16.5">
      <c r="A74" s="111" t="str">
        <f t="shared" si="36"/>
        <v>성원운수</v>
      </c>
      <c r="B74" s="112" t="str">
        <f t="shared" si="37"/>
        <v>이종섭</v>
      </c>
      <c r="C74" s="113" t="str">
        <f t="shared" si="38"/>
        <v>F</v>
      </c>
      <c r="D74" s="114">
        <f t="shared" si="39"/>
        <v>0.76616919553292084</v>
      </c>
      <c r="E74" s="115">
        <f t="shared" si="40"/>
        <v>19</v>
      </c>
      <c r="F74" s="116" t="str">
        <f t="shared" si="41"/>
        <v>539</v>
      </c>
      <c r="G74" s="117" t="str">
        <f t="shared" si="42"/>
        <v>71바6616</v>
      </c>
      <c r="H74" s="118">
        <f t="shared" si="43"/>
        <v>2</v>
      </c>
      <c r="I74" s="119">
        <f t="shared" si="35"/>
        <v>1887.7570000000001</v>
      </c>
      <c r="J74" s="120">
        <f t="shared" si="44"/>
        <v>2.9609122219418596E-2</v>
      </c>
      <c r="K74" s="120">
        <f t="shared" si="45"/>
        <v>0.37320618770283503</v>
      </c>
      <c r="L74" s="120">
        <f t="shared" si="46"/>
        <v>0.32207535185937597</v>
      </c>
      <c r="M74" s="121">
        <f t="shared" si="47"/>
        <v>11.090999999999999</v>
      </c>
      <c r="N74" s="122">
        <f t="shared" si="48"/>
        <v>0.26486459856856576</v>
      </c>
      <c r="O74" s="122">
        <f t="shared" si="49"/>
        <v>5.2972919713713151E-2</v>
      </c>
      <c r="P74" s="236">
        <f t="shared" si="50"/>
        <v>43</v>
      </c>
      <c r="Q74" s="237">
        <f t="shared" si="51"/>
        <v>5</v>
      </c>
      <c r="R74" s="237">
        <f t="shared" si="52"/>
        <v>1</v>
      </c>
      <c r="T74">
        <v>519</v>
      </c>
      <c r="U74">
        <v>19</v>
      </c>
      <c r="V74" t="s">
        <v>397</v>
      </c>
      <c r="W74">
        <v>1887.7570000000001</v>
      </c>
      <c r="X74">
        <v>613.37800000000004</v>
      </c>
      <c r="Y74">
        <v>3.0779999999999998</v>
      </c>
      <c r="Z74">
        <v>11.090999999999999</v>
      </c>
      <c r="AA74">
        <v>175.233496</v>
      </c>
      <c r="AB74">
        <v>5.18851</v>
      </c>
      <c r="AC74">
        <v>65.398224999999996</v>
      </c>
      <c r="AD74" s="1">
        <v>608</v>
      </c>
      <c r="AE74">
        <v>5</v>
      </c>
      <c r="AF74">
        <v>1</v>
      </c>
      <c r="AG74">
        <v>59</v>
      </c>
      <c r="AH74">
        <v>10.772809000000001</v>
      </c>
      <c r="AI74">
        <v>0</v>
      </c>
      <c r="AJ74">
        <v>0</v>
      </c>
      <c r="AK74">
        <v>43</v>
      </c>
      <c r="AL74">
        <v>26457</v>
      </c>
      <c r="AM74" t="s">
        <v>398</v>
      </c>
      <c r="AN74" t="s">
        <v>584</v>
      </c>
      <c r="AO74">
        <v>1761.2260000000001</v>
      </c>
      <c r="AR74" t="s">
        <v>119</v>
      </c>
      <c r="AS74" t="s">
        <v>124</v>
      </c>
      <c r="AT74" t="s">
        <v>271</v>
      </c>
      <c r="AU74" t="s">
        <v>397</v>
      </c>
      <c r="AV74" t="s">
        <v>198</v>
      </c>
      <c r="AW74">
        <v>2</v>
      </c>
      <c r="BB74">
        <v>0.76616919553292084</v>
      </c>
      <c r="BC74" t="s">
        <v>70</v>
      </c>
      <c r="BF74" t="s">
        <v>119</v>
      </c>
      <c r="BG74" t="s">
        <v>124</v>
      </c>
      <c r="BH74" t="s">
        <v>397</v>
      </c>
      <c r="BI74">
        <v>19</v>
      </c>
      <c r="BJ74">
        <v>2</v>
      </c>
      <c r="BK74" t="s">
        <v>271</v>
      </c>
      <c r="BL74" t="s">
        <v>268</v>
      </c>
      <c r="BM74">
        <v>0.76616919553292084</v>
      </c>
      <c r="BN74" t="s">
        <v>70</v>
      </c>
      <c r="BO74" t="s">
        <v>192</v>
      </c>
      <c r="BP74">
        <v>1853.2020000000002</v>
      </c>
    </row>
    <row r="75" spans="1:68" ht="16.5">
      <c r="A75" s="128" t="str">
        <f t="shared" si="36"/>
        <v>성원운수</v>
      </c>
      <c r="B75" s="129" t="str">
        <f t="shared" si="37"/>
        <v>이종표</v>
      </c>
      <c r="C75" s="130" t="str">
        <f t="shared" si="38"/>
        <v>D</v>
      </c>
      <c r="D75" s="131">
        <f t="shared" si="39"/>
        <v>0.84809523809523801</v>
      </c>
      <c r="E75" s="132">
        <f t="shared" si="40"/>
        <v>9392</v>
      </c>
      <c r="F75" s="133" t="str">
        <f t="shared" si="41"/>
        <v>537</v>
      </c>
      <c r="G75" s="134" t="str">
        <f t="shared" si="42"/>
        <v>71바6603</v>
      </c>
      <c r="H75" s="135">
        <f t="shared" si="43"/>
        <v>2</v>
      </c>
      <c r="I75" s="136">
        <f t="shared" si="35"/>
        <v>1163.223</v>
      </c>
      <c r="J75" s="137">
        <f t="shared" si="44"/>
        <v>1.9161119672164603E-2</v>
      </c>
      <c r="K75" s="137">
        <f t="shared" si="45"/>
        <v>0.33930893976499299</v>
      </c>
      <c r="L75" s="137">
        <f t="shared" si="46"/>
        <v>0.11261813083131954</v>
      </c>
      <c r="M75" s="138">
        <f t="shared" si="47"/>
        <v>11.489000000000001</v>
      </c>
      <c r="N75" s="139">
        <f t="shared" si="48"/>
        <v>0</v>
      </c>
      <c r="O75" s="139">
        <f t="shared" si="49"/>
        <v>0.17193607760506799</v>
      </c>
      <c r="P75" s="234">
        <f t="shared" si="50"/>
        <v>6</v>
      </c>
      <c r="Q75" s="235">
        <f t="shared" si="51"/>
        <v>0</v>
      </c>
      <c r="R75" s="235">
        <f t="shared" si="52"/>
        <v>2</v>
      </c>
      <c r="T75">
        <v>519</v>
      </c>
      <c r="U75">
        <v>9392</v>
      </c>
      <c r="V75" t="s">
        <v>399</v>
      </c>
      <c r="W75">
        <v>1163.223</v>
      </c>
      <c r="X75">
        <v>658.56799999999998</v>
      </c>
      <c r="Y75">
        <v>1.766</v>
      </c>
      <c r="Z75">
        <v>11.489000000000001</v>
      </c>
      <c r="AA75">
        <v>76.093309000000005</v>
      </c>
      <c r="AB75">
        <v>1.4580329999999999</v>
      </c>
      <c r="AC75">
        <v>25.819140000000001</v>
      </c>
      <c r="AD75" s="1">
        <v>131</v>
      </c>
      <c r="AE75">
        <v>0</v>
      </c>
      <c r="AF75">
        <v>2</v>
      </c>
      <c r="AG75">
        <v>75</v>
      </c>
      <c r="AH75">
        <v>15.286797</v>
      </c>
      <c r="AI75">
        <v>29.3</v>
      </c>
      <c r="AJ75">
        <v>0</v>
      </c>
      <c r="AK75">
        <v>6</v>
      </c>
      <c r="AL75">
        <v>1611</v>
      </c>
      <c r="AM75" t="s">
        <v>400</v>
      </c>
      <c r="AN75" t="s">
        <v>585</v>
      </c>
      <c r="AO75">
        <v>1105.1130000000001</v>
      </c>
      <c r="AR75" t="s">
        <v>119</v>
      </c>
      <c r="AS75" t="s">
        <v>122</v>
      </c>
      <c r="AT75" t="s">
        <v>247</v>
      </c>
      <c r="AU75" t="s">
        <v>399</v>
      </c>
      <c r="AV75" t="s">
        <v>249</v>
      </c>
      <c r="AW75">
        <v>2</v>
      </c>
      <c r="BB75">
        <v>0.84809523809523801</v>
      </c>
      <c r="BC75" t="s">
        <v>67</v>
      </c>
      <c r="BF75" t="s">
        <v>119</v>
      </c>
      <c r="BG75" t="s">
        <v>122</v>
      </c>
      <c r="BH75" t="s">
        <v>399</v>
      </c>
      <c r="BI75">
        <v>9392</v>
      </c>
      <c r="BJ75">
        <v>2</v>
      </c>
      <c r="BK75" t="s">
        <v>247</v>
      </c>
      <c r="BL75" t="s">
        <v>259</v>
      </c>
      <c r="BM75">
        <v>0.84809523809523801</v>
      </c>
      <c r="BN75" t="s">
        <v>67</v>
      </c>
      <c r="BO75" t="s">
        <v>183</v>
      </c>
      <c r="BP75">
        <v>1163.223</v>
      </c>
    </row>
    <row r="76" spans="1:68" ht="16.5">
      <c r="A76" s="111" t="str">
        <f t="shared" si="36"/>
        <v>성원운수</v>
      </c>
      <c r="B76" s="112" t="str">
        <f t="shared" si="37"/>
        <v>이준복</v>
      </c>
      <c r="C76" s="113" t="str">
        <f t="shared" si="38"/>
        <v>F</v>
      </c>
      <c r="D76" s="114">
        <f t="shared" si="39"/>
        <v>0.74870692184985532</v>
      </c>
      <c r="E76" s="115">
        <f t="shared" si="40"/>
        <v>6795</v>
      </c>
      <c r="F76" s="116" t="str">
        <f t="shared" si="41"/>
        <v>535</v>
      </c>
      <c r="G76" s="117" t="str">
        <f t="shared" si="42"/>
        <v>71바6956</v>
      </c>
      <c r="H76" s="118">
        <f t="shared" si="43"/>
        <v>7</v>
      </c>
      <c r="I76" s="119">
        <f t="shared" si="35"/>
        <v>1276.309</v>
      </c>
      <c r="J76" s="120">
        <f t="shared" si="44"/>
        <v>1.1744162148375347E-2</v>
      </c>
      <c r="K76" s="120">
        <f t="shared" si="45"/>
        <v>0.33632803501497349</v>
      </c>
      <c r="L76" s="120">
        <f t="shared" si="46"/>
        <v>0.11439236109750853</v>
      </c>
      <c r="M76" s="121">
        <f t="shared" si="47"/>
        <v>16.001000000000001</v>
      </c>
      <c r="N76" s="122">
        <f t="shared" si="48"/>
        <v>0</v>
      </c>
      <c r="O76" s="122">
        <f t="shared" si="49"/>
        <v>0.31340372903426994</v>
      </c>
      <c r="P76" s="236">
        <f t="shared" si="50"/>
        <v>0</v>
      </c>
      <c r="Q76" s="237">
        <f t="shared" si="51"/>
        <v>0</v>
      </c>
      <c r="R76" s="237">
        <f t="shared" si="52"/>
        <v>4</v>
      </c>
      <c r="T76">
        <v>519</v>
      </c>
      <c r="U76">
        <v>6795</v>
      </c>
      <c r="V76" t="s">
        <v>401</v>
      </c>
      <c r="W76">
        <v>1276.309</v>
      </c>
      <c r="X76">
        <v>559.50099999999998</v>
      </c>
      <c r="Y76">
        <v>2.2810000000000001</v>
      </c>
      <c r="Z76">
        <v>16.001000000000001</v>
      </c>
      <c r="AA76">
        <v>125.615517</v>
      </c>
      <c r="AB76">
        <v>1.475249</v>
      </c>
      <c r="AC76">
        <v>42.248019999999997</v>
      </c>
      <c r="AD76" s="1">
        <v>146</v>
      </c>
      <c r="AE76">
        <v>0</v>
      </c>
      <c r="AF76">
        <v>4</v>
      </c>
      <c r="AG76">
        <v>64</v>
      </c>
      <c r="AH76">
        <v>10.160439999999999</v>
      </c>
      <c r="AI76">
        <v>8.1</v>
      </c>
      <c r="AJ76">
        <v>0</v>
      </c>
      <c r="AK76">
        <v>0</v>
      </c>
      <c r="AL76">
        <v>0</v>
      </c>
      <c r="AM76" t="s">
        <v>402</v>
      </c>
      <c r="AN76" t="s">
        <v>586</v>
      </c>
      <c r="AO76">
        <v>572.36800000000005</v>
      </c>
      <c r="AR76" t="s">
        <v>119</v>
      </c>
      <c r="AS76" t="s">
        <v>120</v>
      </c>
      <c r="AT76" t="s">
        <v>206</v>
      </c>
      <c r="AU76" t="s">
        <v>401</v>
      </c>
      <c r="AV76" t="s">
        <v>207</v>
      </c>
      <c r="AW76">
        <v>7</v>
      </c>
      <c r="BB76">
        <v>0.74870692184985532</v>
      </c>
      <c r="BC76" t="s">
        <v>70</v>
      </c>
      <c r="BF76" t="s">
        <v>119</v>
      </c>
      <c r="BG76" t="s">
        <v>120</v>
      </c>
      <c r="BH76" t="s">
        <v>401</v>
      </c>
      <c r="BI76">
        <v>6795</v>
      </c>
      <c r="BJ76">
        <v>7</v>
      </c>
      <c r="BK76" t="s">
        <v>206</v>
      </c>
      <c r="BL76" t="s">
        <v>204</v>
      </c>
      <c r="BM76">
        <v>0.74870692184985532</v>
      </c>
      <c r="BN76" t="s">
        <v>70</v>
      </c>
      <c r="BO76" t="s">
        <v>192</v>
      </c>
      <c r="BP76">
        <v>1276.309</v>
      </c>
    </row>
    <row r="77" spans="1:68" ht="16.5">
      <c r="A77" s="128" t="str">
        <f t="shared" si="36"/>
        <v>성원운수</v>
      </c>
      <c r="B77" s="129" t="str">
        <f t="shared" si="37"/>
        <v>이택웅</v>
      </c>
      <c r="C77" s="130" t="str">
        <f t="shared" si="38"/>
        <v>F</v>
      </c>
      <c r="D77" s="131">
        <f t="shared" si="39"/>
        <v>0.74711757012610258</v>
      </c>
      <c r="E77" s="132">
        <f t="shared" si="40"/>
        <v>1572</v>
      </c>
      <c r="F77" s="133" t="str">
        <f t="shared" si="41"/>
        <v>536</v>
      </c>
      <c r="G77" s="134" t="str">
        <f t="shared" si="42"/>
        <v>71바5559</v>
      </c>
      <c r="H77" s="135">
        <f t="shared" si="43"/>
        <v>10</v>
      </c>
      <c r="I77" s="136">
        <f t="shared" si="35"/>
        <v>5906.3980000000001</v>
      </c>
      <c r="J77" s="137">
        <f t="shared" si="44"/>
        <v>1.0362758914855184E-2</v>
      </c>
      <c r="K77" s="137">
        <f t="shared" si="45"/>
        <v>0.38872736832413052</v>
      </c>
      <c r="L77" s="137">
        <f t="shared" si="46"/>
        <v>0.11733039324474917</v>
      </c>
      <c r="M77" s="138">
        <f t="shared" si="47"/>
        <v>7.2210000000000001</v>
      </c>
      <c r="N77" s="139">
        <f t="shared" si="48"/>
        <v>1.6930792676009981E-2</v>
      </c>
      <c r="O77" s="139">
        <f t="shared" si="49"/>
        <v>6.9585557898401023</v>
      </c>
      <c r="P77" s="234">
        <f t="shared" si="50"/>
        <v>100</v>
      </c>
      <c r="Q77" s="235">
        <f t="shared" si="51"/>
        <v>1</v>
      </c>
      <c r="R77" s="235">
        <f t="shared" si="52"/>
        <v>411</v>
      </c>
      <c r="T77">
        <v>519</v>
      </c>
      <c r="U77">
        <v>1572</v>
      </c>
      <c r="V77" t="s">
        <v>403</v>
      </c>
      <c r="W77">
        <v>5906.3980000000001</v>
      </c>
      <c r="X77">
        <v>2957.1260000000002</v>
      </c>
      <c r="Y77">
        <v>1.9970000000000001</v>
      </c>
      <c r="Z77">
        <v>7.2210000000000001</v>
      </c>
      <c r="AA77">
        <v>467.580983</v>
      </c>
      <c r="AB77">
        <v>4.8454290000000002</v>
      </c>
      <c r="AC77">
        <v>181.76152500000001</v>
      </c>
      <c r="AD77" s="1">
        <v>693</v>
      </c>
      <c r="AE77">
        <v>1</v>
      </c>
      <c r="AF77">
        <v>411</v>
      </c>
      <c r="AG77">
        <v>69</v>
      </c>
      <c r="AH77">
        <v>12.631818000000001</v>
      </c>
      <c r="AI77">
        <v>65.400000000000006</v>
      </c>
      <c r="AJ77">
        <v>0</v>
      </c>
      <c r="AK77">
        <v>100</v>
      </c>
      <c r="AL77">
        <v>9790</v>
      </c>
      <c r="AM77" t="s">
        <v>404</v>
      </c>
      <c r="AN77" t="s">
        <v>587</v>
      </c>
      <c r="AO77">
        <v>4572.1350000000002</v>
      </c>
      <c r="AR77" t="s">
        <v>119</v>
      </c>
      <c r="AS77" t="s">
        <v>121</v>
      </c>
      <c r="AT77" t="s">
        <v>236</v>
      </c>
      <c r="AU77" t="s">
        <v>403</v>
      </c>
      <c r="AV77" t="s">
        <v>199</v>
      </c>
      <c r="AW77">
        <v>10</v>
      </c>
      <c r="BB77">
        <v>0.74711757012610258</v>
      </c>
      <c r="BC77" t="s">
        <v>70</v>
      </c>
      <c r="BF77" t="s">
        <v>119</v>
      </c>
      <c r="BG77" t="s">
        <v>121</v>
      </c>
      <c r="BH77" t="s">
        <v>403</v>
      </c>
      <c r="BI77">
        <v>1572</v>
      </c>
      <c r="BJ77">
        <v>10</v>
      </c>
      <c r="BK77" t="s">
        <v>236</v>
      </c>
      <c r="BL77" t="s">
        <v>233</v>
      </c>
      <c r="BM77">
        <v>0.74711757012610258</v>
      </c>
      <c r="BN77" t="s">
        <v>70</v>
      </c>
      <c r="BO77" t="s">
        <v>192</v>
      </c>
      <c r="BP77">
        <v>5906.3980000000001</v>
      </c>
    </row>
    <row r="78" spans="1:68" ht="16.5">
      <c r="A78" s="111" t="str">
        <f t="shared" si="36"/>
        <v>성원운수</v>
      </c>
      <c r="B78" s="112" t="str">
        <f t="shared" si="37"/>
        <v>이한</v>
      </c>
      <c r="C78" s="113" t="str">
        <f t="shared" si="38"/>
        <v>F</v>
      </c>
      <c r="D78" s="114">
        <f t="shared" si="39"/>
        <v>0.79243579691212029</v>
      </c>
      <c r="E78" s="115">
        <f t="shared" si="40"/>
        <v>5070</v>
      </c>
      <c r="F78" s="116" t="str">
        <f t="shared" si="41"/>
        <v>537</v>
      </c>
      <c r="G78" s="117" t="str">
        <f t="shared" si="42"/>
        <v>71바6610</v>
      </c>
      <c r="H78" s="118">
        <f t="shared" si="43"/>
        <v>5</v>
      </c>
      <c r="I78" s="119">
        <f t="shared" si="35"/>
        <v>1358.693</v>
      </c>
      <c r="J78" s="120">
        <f t="shared" si="44"/>
        <v>2.8232825465459896E-2</v>
      </c>
      <c r="K78" s="120">
        <f t="shared" si="45"/>
        <v>0.34701012846434937</v>
      </c>
      <c r="L78" s="120">
        <f t="shared" si="46"/>
        <v>0.13248025860146478</v>
      </c>
      <c r="M78" s="121">
        <f t="shared" si="47"/>
        <v>12.286</v>
      </c>
      <c r="N78" s="122">
        <f t="shared" si="48"/>
        <v>7.3600143667480439E-2</v>
      </c>
      <c r="O78" s="122">
        <f t="shared" si="49"/>
        <v>2.4288047410268545</v>
      </c>
      <c r="P78" s="236">
        <f t="shared" si="50"/>
        <v>10</v>
      </c>
      <c r="Q78" s="237">
        <f t="shared" si="51"/>
        <v>1</v>
      </c>
      <c r="R78" s="237">
        <f t="shared" si="52"/>
        <v>33</v>
      </c>
      <c r="T78">
        <v>519</v>
      </c>
      <c r="U78">
        <v>5070</v>
      </c>
      <c r="V78" t="s">
        <v>405</v>
      </c>
      <c r="W78">
        <v>1358.693</v>
      </c>
      <c r="X78">
        <v>726.90200000000004</v>
      </c>
      <c r="Y78">
        <v>1.869</v>
      </c>
      <c r="Z78">
        <v>12.286</v>
      </c>
      <c r="AA78">
        <v>93.851641000000001</v>
      </c>
      <c r="AB78">
        <v>2.6496970000000002</v>
      </c>
      <c r="AC78">
        <v>32.56747</v>
      </c>
      <c r="AD78" s="1">
        <v>180</v>
      </c>
      <c r="AE78">
        <v>1</v>
      </c>
      <c r="AF78">
        <v>33</v>
      </c>
      <c r="AG78">
        <v>66</v>
      </c>
      <c r="AH78">
        <v>14.477029</v>
      </c>
      <c r="AI78">
        <v>79.099999999999994</v>
      </c>
      <c r="AJ78">
        <v>0</v>
      </c>
      <c r="AK78">
        <v>10</v>
      </c>
      <c r="AL78">
        <v>1179</v>
      </c>
      <c r="AM78" t="s">
        <v>406</v>
      </c>
      <c r="AN78" t="s">
        <v>588</v>
      </c>
      <c r="AO78">
        <v>345.85199999999998</v>
      </c>
      <c r="AR78" t="s">
        <v>119</v>
      </c>
      <c r="AS78" t="s">
        <v>122</v>
      </c>
      <c r="AT78" t="s">
        <v>254</v>
      </c>
      <c r="AU78" t="s">
        <v>405</v>
      </c>
      <c r="AV78" t="s">
        <v>256</v>
      </c>
      <c r="AW78">
        <v>5</v>
      </c>
      <c r="BB78">
        <v>0.79243579691212029</v>
      </c>
      <c r="BC78" t="s">
        <v>70</v>
      </c>
      <c r="BF78" t="s">
        <v>119</v>
      </c>
      <c r="BG78" t="s">
        <v>122</v>
      </c>
      <c r="BH78" t="s">
        <v>405</v>
      </c>
      <c r="BI78">
        <v>5070</v>
      </c>
      <c r="BJ78">
        <v>5</v>
      </c>
      <c r="BK78" t="s">
        <v>254</v>
      </c>
      <c r="BL78" t="s">
        <v>251</v>
      </c>
      <c r="BM78">
        <v>0.79243579691212029</v>
      </c>
      <c r="BN78" t="s">
        <v>70</v>
      </c>
      <c r="BO78" t="s">
        <v>192</v>
      </c>
      <c r="BP78">
        <v>1358.693</v>
      </c>
    </row>
    <row r="79" spans="1:68" ht="16.5">
      <c r="A79" s="128" t="str">
        <f t="shared" si="36"/>
        <v>성원운수</v>
      </c>
      <c r="B79" s="129" t="str">
        <f t="shared" si="37"/>
        <v>이훈범</v>
      </c>
      <c r="C79" s="130" t="str">
        <f t="shared" si="38"/>
        <v>B</v>
      </c>
      <c r="D79" s="131">
        <f t="shared" si="39"/>
        <v>0.9225000000000001</v>
      </c>
      <c r="E79" s="132">
        <f t="shared" si="40"/>
        <v>9641</v>
      </c>
      <c r="F79" s="133" t="str">
        <f t="shared" si="41"/>
        <v>536</v>
      </c>
      <c r="G79" s="134" t="str">
        <f t="shared" si="42"/>
        <v>71바5566</v>
      </c>
      <c r="H79" s="135">
        <f t="shared" si="43"/>
        <v>1</v>
      </c>
      <c r="I79" s="136">
        <f t="shared" si="35"/>
        <v>1967.817</v>
      </c>
      <c r="J79" s="137">
        <f t="shared" si="44"/>
        <v>1.0399503453060642E-2</v>
      </c>
      <c r="K79" s="137">
        <f t="shared" si="45"/>
        <v>0.3800932257944955</v>
      </c>
      <c r="L79" s="137">
        <f t="shared" si="46"/>
        <v>0.1702394074245725</v>
      </c>
      <c r="M79" s="138">
        <f t="shared" si="47"/>
        <v>10.75</v>
      </c>
      <c r="N79" s="139">
        <f t="shared" si="48"/>
        <v>0.10163546711914777</v>
      </c>
      <c r="O79" s="139">
        <f t="shared" si="49"/>
        <v>0.81308373695318215</v>
      </c>
      <c r="P79" s="234">
        <f t="shared" si="50"/>
        <v>17</v>
      </c>
      <c r="Q79" s="235">
        <f t="shared" si="51"/>
        <v>2</v>
      </c>
      <c r="R79" s="235">
        <f t="shared" si="52"/>
        <v>16</v>
      </c>
      <c r="T79">
        <v>519</v>
      </c>
      <c r="U79">
        <v>9641</v>
      </c>
      <c r="V79" t="s">
        <v>407</v>
      </c>
      <c r="W79">
        <v>1967.817</v>
      </c>
      <c r="X79">
        <v>761.976</v>
      </c>
      <c r="Y79">
        <v>2.5830000000000002</v>
      </c>
      <c r="Z79">
        <v>10.75</v>
      </c>
      <c r="AA79">
        <v>154.24765300000001</v>
      </c>
      <c r="AB79">
        <v>1.6040989999999999</v>
      </c>
      <c r="AC79">
        <v>58.628487999999997</v>
      </c>
      <c r="AD79" s="1">
        <v>335</v>
      </c>
      <c r="AE79">
        <v>2</v>
      </c>
      <c r="AF79">
        <v>16</v>
      </c>
      <c r="AG79">
        <v>62</v>
      </c>
      <c r="AH79">
        <v>12.757516000000001</v>
      </c>
      <c r="AI79">
        <v>5.4</v>
      </c>
      <c r="AJ79">
        <v>0</v>
      </c>
      <c r="AK79">
        <v>17</v>
      </c>
      <c r="AL79">
        <v>1681</v>
      </c>
      <c r="AM79" t="s">
        <v>408</v>
      </c>
      <c r="AN79" t="s">
        <v>589</v>
      </c>
      <c r="AO79">
        <v>1967.817</v>
      </c>
      <c r="AR79" t="s">
        <v>119</v>
      </c>
      <c r="AS79" t="s">
        <v>121</v>
      </c>
      <c r="AT79" t="s">
        <v>244</v>
      </c>
      <c r="AU79" t="s">
        <v>407</v>
      </c>
      <c r="AV79" t="s">
        <v>48</v>
      </c>
      <c r="AW79">
        <v>1</v>
      </c>
      <c r="BB79">
        <v>0.9225000000000001</v>
      </c>
      <c r="BC79" t="s">
        <v>68</v>
      </c>
      <c r="BF79" t="s">
        <v>119</v>
      </c>
      <c r="BG79" t="s">
        <v>121</v>
      </c>
      <c r="BH79" t="s">
        <v>407</v>
      </c>
      <c r="BI79">
        <v>9641</v>
      </c>
      <c r="BJ79">
        <v>1</v>
      </c>
      <c r="BK79" t="s">
        <v>244</v>
      </c>
      <c r="BL79" t="s">
        <v>178</v>
      </c>
      <c r="BM79">
        <v>0.9225000000000001</v>
      </c>
      <c r="BN79" t="s">
        <v>68</v>
      </c>
      <c r="BO79" t="s">
        <v>179</v>
      </c>
      <c r="BP79">
        <v>1967.817</v>
      </c>
    </row>
    <row r="80" spans="1:68" ht="16.5">
      <c r="A80" s="111" t="str">
        <f t="shared" si="36"/>
        <v>성원운수</v>
      </c>
      <c r="B80" s="112" t="str">
        <f t="shared" si="37"/>
        <v>임만순</v>
      </c>
      <c r="C80" s="113" t="str">
        <f t="shared" si="38"/>
        <v>F</v>
      </c>
      <c r="D80" s="114">
        <f t="shared" si="39"/>
        <v>0.6859428935933426</v>
      </c>
      <c r="E80" s="115">
        <f t="shared" si="40"/>
        <v>5131</v>
      </c>
      <c r="F80" s="116" t="str">
        <f t="shared" si="41"/>
        <v>539</v>
      </c>
      <c r="G80" s="117" t="str">
        <f t="shared" si="42"/>
        <v>71바6605</v>
      </c>
      <c r="H80" s="118">
        <f t="shared" si="43"/>
        <v>4</v>
      </c>
      <c r="I80" s="119">
        <f t="shared" si="35"/>
        <v>1943.5260000000001</v>
      </c>
      <c r="J80" s="120">
        <f t="shared" si="44"/>
        <v>2.257039042014012E-2</v>
      </c>
      <c r="K80" s="120">
        <f t="shared" si="45"/>
        <v>0.35700352549872771</v>
      </c>
      <c r="L80" s="120">
        <f t="shared" si="46"/>
        <v>0.18625940687184014</v>
      </c>
      <c r="M80" s="121">
        <f t="shared" si="47"/>
        <v>14.2</v>
      </c>
      <c r="N80" s="122">
        <f t="shared" si="48"/>
        <v>0.5659816230912269</v>
      </c>
      <c r="O80" s="122">
        <f t="shared" si="49"/>
        <v>0.15435862447942553</v>
      </c>
      <c r="P80" s="236">
        <f t="shared" si="50"/>
        <v>25</v>
      </c>
      <c r="Q80" s="237">
        <f t="shared" si="51"/>
        <v>11</v>
      </c>
      <c r="R80" s="237">
        <f t="shared" si="52"/>
        <v>3</v>
      </c>
      <c r="T80">
        <v>519</v>
      </c>
      <c r="U80">
        <v>5131</v>
      </c>
      <c r="V80" t="s">
        <v>409</v>
      </c>
      <c r="W80">
        <v>1943.5260000000001</v>
      </c>
      <c r="X80">
        <v>727.36199999999997</v>
      </c>
      <c r="Y80">
        <v>2.6720000000000002</v>
      </c>
      <c r="Z80">
        <v>14.2</v>
      </c>
      <c r="AA80">
        <v>171.95099099999999</v>
      </c>
      <c r="AB80">
        <v>3.8810009999999999</v>
      </c>
      <c r="AC80">
        <v>61.38711</v>
      </c>
      <c r="AD80" s="1">
        <v>362</v>
      </c>
      <c r="AE80">
        <v>11</v>
      </c>
      <c r="AF80">
        <v>3</v>
      </c>
      <c r="AG80">
        <v>54</v>
      </c>
      <c r="AH80">
        <v>11.30279</v>
      </c>
      <c r="AI80">
        <v>0</v>
      </c>
      <c r="AJ80">
        <v>0</v>
      </c>
      <c r="AK80">
        <v>25</v>
      </c>
      <c r="AL80">
        <v>15675</v>
      </c>
      <c r="AM80" t="s">
        <v>410</v>
      </c>
      <c r="AN80" t="s">
        <v>590</v>
      </c>
      <c r="AO80">
        <v>564.67600000000004</v>
      </c>
      <c r="AR80" t="s">
        <v>119</v>
      </c>
      <c r="AS80" t="s">
        <v>124</v>
      </c>
      <c r="AT80" t="s">
        <v>269</v>
      </c>
      <c r="AU80" t="s">
        <v>409</v>
      </c>
      <c r="AV80" t="s">
        <v>198</v>
      </c>
      <c r="AW80">
        <v>4</v>
      </c>
      <c r="BB80">
        <v>0.6859428935933426</v>
      </c>
      <c r="BC80" t="s">
        <v>70</v>
      </c>
      <c r="BF80" t="s">
        <v>119</v>
      </c>
      <c r="BG80" t="s">
        <v>124</v>
      </c>
      <c r="BH80" t="s">
        <v>409</v>
      </c>
      <c r="BI80">
        <v>5131</v>
      </c>
      <c r="BJ80">
        <v>4</v>
      </c>
      <c r="BK80" t="s">
        <v>269</v>
      </c>
      <c r="BL80" t="s">
        <v>271</v>
      </c>
      <c r="BM80">
        <v>0.6859428935933426</v>
      </c>
      <c r="BN80" t="s">
        <v>70</v>
      </c>
      <c r="BO80" t="s">
        <v>192</v>
      </c>
      <c r="BP80">
        <v>1910.5170000000001</v>
      </c>
    </row>
    <row r="81" spans="1:68" ht="16.5">
      <c r="A81" s="128" t="str">
        <f t="shared" si="36"/>
        <v>성원운수</v>
      </c>
      <c r="B81" s="129" t="str">
        <f t="shared" si="37"/>
        <v>임미숙</v>
      </c>
      <c r="C81" s="130" t="str">
        <f t="shared" si="38"/>
        <v>D</v>
      </c>
      <c r="D81" s="131">
        <f t="shared" si="39"/>
        <v>0.83463079446781308</v>
      </c>
      <c r="E81" s="132">
        <f t="shared" si="40"/>
        <v>3339</v>
      </c>
      <c r="F81" s="133" t="str">
        <f t="shared" si="41"/>
        <v>535</v>
      </c>
      <c r="G81" s="134" t="str">
        <f t="shared" si="42"/>
        <v>71바6964</v>
      </c>
      <c r="H81" s="135">
        <f t="shared" si="43"/>
        <v>2</v>
      </c>
      <c r="I81" s="136">
        <f t="shared" si="35"/>
        <v>2007.787</v>
      </c>
      <c r="J81" s="137">
        <f t="shared" si="44"/>
        <v>5.9172977868042981E-3</v>
      </c>
      <c r="K81" s="137">
        <f t="shared" si="45"/>
        <v>0.35022239203762612</v>
      </c>
      <c r="L81" s="137">
        <f t="shared" si="46"/>
        <v>0.14991630088251393</v>
      </c>
      <c r="M81" s="138">
        <f t="shared" si="47"/>
        <v>8.2469999999999999</v>
      </c>
      <c r="N81" s="139">
        <f t="shared" si="48"/>
        <v>4.9806080027413269E-2</v>
      </c>
      <c r="O81" s="139">
        <f t="shared" si="49"/>
        <v>3.3868134418641023</v>
      </c>
      <c r="P81" s="234">
        <f t="shared" si="50"/>
        <v>18</v>
      </c>
      <c r="Q81" s="235">
        <f t="shared" si="51"/>
        <v>1</v>
      </c>
      <c r="R81" s="235">
        <f t="shared" si="52"/>
        <v>68</v>
      </c>
      <c r="T81">
        <v>519</v>
      </c>
      <c r="U81">
        <v>3339</v>
      </c>
      <c r="V81" t="s">
        <v>411</v>
      </c>
      <c r="W81">
        <v>2007.787</v>
      </c>
      <c r="X81">
        <v>778.88599999999997</v>
      </c>
      <c r="Y81">
        <v>2.5779999999999998</v>
      </c>
      <c r="Z81">
        <v>8.2469999999999999</v>
      </c>
      <c r="AA81">
        <v>151.76217800000001</v>
      </c>
      <c r="AB81">
        <v>0.89802199999999999</v>
      </c>
      <c r="AC81">
        <v>53.150512999999997</v>
      </c>
      <c r="AD81" s="1">
        <v>301</v>
      </c>
      <c r="AE81">
        <v>1</v>
      </c>
      <c r="AF81">
        <v>68</v>
      </c>
      <c r="AG81">
        <v>62</v>
      </c>
      <c r="AH81">
        <v>13.229824000000001</v>
      </c>
      <c r="AI81">
        <v>14.4</v>
      </c>
      <c r="AJ81">
        <v>0</v>
      </c>
      <c r="AK81">
        <v>18</v>
      </c>
      <c r="AL81">
        <v>1393</v>
      </c>
      <c r="AM81" t="s">
        <v>412</v>
      </c>
      <c r="AN81" t="s">
        <v>591</v>
      </c>
      <c r="AO81">
        <v>1894.6880000000001</v>
      </c>
      <c r="AR81" t="s">
        <v>119</v>
      </c>
      <c r="AS81" t="s">
        <v>120</v>
      </c>
      <c r="AT81" t="s">
        <v>220</v>
      </c>
      <c r="AU81" t="s">
        <v>411</v>
      </c>
      <c r="AV81" t="s">
        <v>48</v>
      </c>
      <c r="AW81">
        <v>2</v>
      </c>
      <c r="BB81">
        <v>0.83463079446781308</v>
      </c>
      <c r="BC81" t="s">
        <v>67</v>
      </c>
      <c r="BF81" t="s">
        <v>119</v>
      </c>
      <c r="BG81" t="s">
        <v>120</v>
      </c>
      <c r="BH81" t="s">
        <v>411</v>
      </c>
      <c r="BI81">
        <v>3339</v>
      </c>
      <c r="BJ81">
        <v>2</v>
      </c>
      <c r="BK81" t="s">
        <v>220</v>
      </c>
      <c r="BL81" t="s">
        <v>224</v>
      </c>
      <c r="BM81">
        <v>0.83463079446781308</v>
      </c>
      <c r="BN81" t="s">
        <v>67</v>
      </c>
      <c r="BO81" t="s">
        <v>183</v>
      </c>
      <c r="BP81">
        <v>2007.787</v>
      </c>
    </row>
    <row r="82" spans="1:68" ht="16.5">
      <c r="A82" s="111" t="str">
        <f t="shared" si="36"/>
        <v>성원운수</v>
      </c>
      <c r="B82" s="112" t="str">
        <f t="shared" si="37"/>
        <v>임병규</v>
      </c>
      <c r="C82" s="113" t="str">
        <f t="shared" si="38"/>
        <v>D</v>
      </c>
      <c r="D82" s="114">
        <f t="shared" si="39"/>
        <v>0.82399664671721173</v>
      </c>
      <c r="E82" s="115">
        <f t="shared" si="40"/>
        <v>3809</v>
      </c>
      <c r="F82" s="116" t="str">
        <f t="shared" si="41"/>
        <v>538</v>
      </c>
      <c r="G82" s="117" t="str">
        <f t="shared" si="42"/>
        <v>71바6306</v>
      </c>
      <c r="H82" s="118">
        <f t="shared" si="43"/>
        <v>3</v>
      </c>
      <c r="I82" s="119">
        <f t="shared" si="35"/>
        <v>1459.6890000000001</v>
      </c>
      <c r="J82" s="120">
        <f t="shared" si="44"/>
        <v>2.6333294084723454E-2</v>
      </c>
      <c r="K82" s="120">
        <f t="shared" si="45"/>
        <v>0.37840329784820215</v>
      </c>
      <c r="L82" s="120">
        <f t="shared" si="46"/>
        <v>0.28841760128356109</v>
      </c>
      <c r="M82" s="121">
        <f t="shared" si="47"/>
        <v>12.752000000000001</v>
      </c>
      <c r="N82" s="122">
        <f t="shared" si="48"/>
        <v>0</v>
      </c>
      <c r="O82" s="122">
        <f t="shared" si="49"/>
        <v>8.7004834591478044</v>
      </c>
      <c r="P82" s="236">
        <f t="shared" si="50"/>
        <v>26</v>
      </c>
      <c r="Q82" s="237">
        <f t="shared" si="51"/>
        <v>0</v>
      </c>
      <c r="R82" s="237">
        <f t="shared" si="52"/>
        <v>127</v>
      </c>
      <c r="T82">
        <v>519</v>
      </c>
      <c r="U82">
        <v>3809</v>
      </c>
      <c r="V82" t="s">
        <v>592</v>
      </c>
      <c r="W82">
        <v>1459.6890000000001</v>
      </c>
      <c r="X82">
        <v>711.67700000000002</v>
      </c>
      <c r="Y82">
        <v>2.0510000000000002</v>
      </c>
      <c r="Z82">
        <v>12.752000000000001</v>
      </c>
      <c r="AA82">
        <v>114.407449</v>
      </c>
      <c r="AB82">
        <v>3.0127250000000001</v>
      </c>
      <c r="AC82">
        <v>43.292155999999999</v>
      </c>
      <c r="AD82" s="1">
        <v>421</v>
      </c>
      <c r="AE82">
        <v>0</v>
      </c>
      <c r="AF82">
        <v>127</v>
      </c>
      <c r="AG82">
        <v>73</v>
      </c>
      <c r="AH82">
        <v>12.758687999999999</v>
      </c>
      <c r="AI82">
        <v>19.7</v>
      </c>
      <c r="AJ82">
        <v>0</v>
      </c>
      <c r="AK82">
        <v>26</v>
      </c>
      <c r="AL82">
        <v>2219</v>
      </c>
      <c r="AM82" t="s">
        <v>593</v>
      </c>
      <c r="AN82" t="s">
        <v>594</v>
      </c>
      <c r="AO82">
        <v>1244.866</v>
      </c>
      <c r="AR82" t="s">
        <v>119</v>
      </c>
      <c r="AS82" t="s">
        <v>123</v>
      </c>
      <c r="AT82" t="s">
        <v>495</v>
      </c>
      <c r="AU82" t="s">
        <v>592</v>
      </c>
      <c r="AV82" t="s">
        <v>48</v>
      </c>
      <c r="AW82">
        <v>3</v>
      </c>
      <c r="BB82">
        <v>0.82399664671721173</v>
      </c>
      <c r="BC82" t="s">
        <v>67</v>
      </c>
      <c r="BF82" t="s">
        <v>119</v>
      </c>
      <c r="BG82" t="s">
        <v>123</v>
      </c>
      <c r="BH82" t="s">
        <v>592</v>
      </c>
      <c r="BI82">
        <v>3809</v>
      </c>
      <c r="BJ82">
        <v>3</v>
      </c>
      <c r="BK82" t="s">
        <v>495</v>
      </c>
      <c r="BL82" t="s">
        <v>262</v>
      </c>
      <c r="BM82">
        <v>0.82399664671721173</v>
      </c>
      <c r="BN82" t="s">
        <v>67</v>
      </c>
      <c r="BO82" t="s">
        <v>183</v>
      </c>
      <c r="BP82">
        <v>1459.6889999999999</v>
      </c>
    </row>
    <row r="83" spans="1:68" ht="16.5">
      <c r="A83" s="128" t="str">
        <f t="shared" si="36"/>
        <v>성원운수</v>
      </c>
      <c r="B83" s="129" t="str">
        <f t="shared" si="37"/>
        <v>임재국</v>
      </c>
      <c r="C83" s="130" t="str">
        <f t="shared" si="38"/>
        <v>F</v>
      </c>
      <c r="D83" s="131">
        <f t="shared" si="39"/>
        <v>0.68759087655019602</v>
      </c>
      <c r="E83" s="132">
        <f t="shared" si="40"/>
        <v>1131</v>
      </c>
      <c r="F83" s="133" t="str">
        <f t="shared" si="41"/>
        <v>536</v>
      </c>
      <c r="G83" s="134" t="str">
        <f t="shared" si="42"/>
        <v>71바5558</v>
      </c>
      <c r="H83" s="135">
        <f t="shared" si="43"/>
        <v>8</v>
      </c>
      <c r="I83" s="136">
        <f t="shared" si="35"/>
        <v>1712.7639999999999</v>
      </c>
      <c r="J83" s="137">
        <f t="shared" si="44"/>
        <v>1.1926850886484154E-2</v>
      </c>
      <c r="K83" s="137">
        <f t="shared" si="45"/>
        <v>0.41264458775774254</v>
      </c>
      <c r="L83" s="137">
        <f t="shared" si="46"/>
        <v>0.17398777648292468</v>
      </c>
      <c r="M83" s="138">
        <f t="shared" si="47"/>
        <v>11.491</v>
      </c>
      <c r="N83" s="139">
        <f t="shared" si="48"/>
        <v>0</v>
      </c>
      <c r="O83" s="139">
        <f t="shared" si="49"/>
        <v>4.3205018321263173</v>
      </c>
      <c r="P83" s="234">
        <f t="shared" si="50"/>
        <v>27</v>
      </c>
      <c r="Q83" s="235">
        <f t="shared" si="51"/>
        <v>0</v>
      </c>
      <c r="R83" s="235">
        <f t="shared" si="52"/>
        <v>74</v>
      </c>
      <c r="T83">
        <v>519</v>
      </c>
      <c r="U83">
        <v>1131</v>
      </c>
      <c r="V83" t="s">
        <v>413</v>
      </c>
      <c r="W83">
        <v>1712.7639999999999</v>
      </c>
      <c r="X83">
        <v>912.70299999999997</v>
      </c>
      <c r="Y83">
        <v>1.877</v>
      </c>
      <c r="Z83">
        <v>11.491</v>
      </c>
      <c r="AA83">
        <v>134.84691100000001</v>
      </c>
      <c r="AB83">
        <v>1.6082989999999999</v>
      </c>
      <c r="AC83">
        <v>55.643847999999998</v>
      </c>
      <c r="AD83" s="1">
        <v>298</v>
      </c>
      <c r="AE83">
        <v>0</v>
      </c>
      <c r="AF83">
        <v>74</v>
      </c>
      <c r="AG83">
        <v>72</v>
      </c>
      <c r="AH83">
        <v>12.701544</v>
      </c>
      <c r="AI83">
        <v>7.8</v>
      </c>
      <c r="AJ83">
        <v>0</v>
      </c>
      <c r="AK83">
        <v>27</v>
      </c>
      <c r="AL83">
        <v>3105</v>
      </c>
      <c r="AM83" t="s">
        <v>414</v>
      </c>
      <c r="AN83" t="s">
        <v>595</v>
      </c>
      <c r="AO83">
        <v>481.06200000000001</v>
      </c>
      <c r="AR83" t="s">
        <v>119</v>
      </c>
      <c r="AS83" t="s">
        <v>121</v>
      </c>
      <c r="AT83" t="s">
        <v>235</v>
      </c>
      <c r="AU83" t="s">
        <v>413</v>
      </c>
      <c r="AV83" t="s">
        <v>199</v>
      </c>
      <c r="AW83">
        <v>8</v>
      </c>
      <c r="BB83">
        <v>0.68759087655019602</v>
      </c>
      <c r="BC83" t="s">
        <v>70</v>
      </c>
      <c r="BF83" t="s">
        <v>119</v>
      </c>
      <c r="BG83" t="s">
        <v>121</v>
      </c>
      <c r="BH83" t="s">
        <v>413</v>
      </c>
      <c r="BI83">
        <v>1131</v>
      </c>
      <c r="BJ83">
        <v>8</v>
      </c>
      <c r="BK83" t="s">
        <v>235</v>
      </c>
      <c r="BL83" t="s">
        <v>229</v>
      </c>
      <c r="BM83">
        <v>0.68759087655019602</v>
      </c>
      <c r="BN83" t="s">
        <v>70</v>
      </c>
      <c r="BO83" t="s">
        <v>192</v>
      </c>
      <c r="BP83">
        <v>1712.7640000000001</v>
      </c>
    </row>
    <row r="84" spans="1:68" ht="16.5">
      <c r="A84" s="111" t="str">
        <f t="shared" si="36"/>
        <v>성원운수</v>
      </c>
      <c r="B84" s="112" t="str">
        <f t="shared" si="37"/>
        <v>임준수</v>
      </c>
      <c r="C84" s="113" t="str">
        <f t="shared" si="38"/>
        <v>F</v>
      </c>
      <c r="D84" s="114">
        <f t="shared" si="39"/>
        <v>0.69251896790722112</v>
      </c>
      <c r="E84" s="115">
        <f t="shared" si="40"/>
        <v>7416</v>
      </c>
      <c r="F84" s="116" t="str">
        <f t="shared" si="41"/>
        <v>539</v>
      </c>
      <c r="G84" s="117" t="str">
        <f t="shared" si="42"/>
        <v>71바6605</v>
      </c>
      <c r="H84" s="118">
        <f t="shared" si="43"/>
        <v>3</v>
      </c>
      <c r="I84" s="119">
        <f t="shared" si="35"/>
        <v>1965.3969999999999</v>
      </c>
      <c r="J84" s="120">
        <f t="shared" si="44"/>
        <v>2.4400518362568856E-2</v>
      </c>
      <c r="K84" s="120">
        <f t="shared" si="45"/>
        <v>0.37732411757194306</v>
      </c>
      <c r="L84" s="120">
        <f t="shared" si="46"/>
        <v>0.28085928695322115</v>
      </c>
      <c r="M84" s="121">
        <f t="shared" si="47"/>
        <v>13.333</v>
      </c>
      <c r="N84" s="122">
        <f t="shared" si="48"/>
        <v>0.71232427850454638</v>
      </c>
      <c r="O84" s="122">
        <f t="shared" si="49"/>
        <v>0.25440152803733801</v>
      </c>
      <c r="P84" s="236">
        <f t="shared" si="50"/>
        <v>46</v>
      </c>
      <c r="Q84" s="237">
        <f t="shared" si="51"/>
        <v>14</v>
      </c>
      <c r="R84" s="237">
        <f t="shared" si="52"/>
        <v>5</v>
      </c>
      <c r="T84">
        <v>519</v>
      </c>
      <c r="U84">
        <v>7416</v>
      </c>
      <c r="V84" t="s">
        <v>415</v>
      </c>
      <c r="W84">
        <v>1965.3969999999999</v>
      </c>
      <c r="X84">
        <v>712.23599999999999</v>
      </c>
      <c r="Y84">
        <v>2.7589999999999999</v>
      </c>
      <c r="Z84">
        <v>13.333</v>
      </c>
      <c r="AA84">
        <v>182.220719</v>
      </c>
      <c r="AB84">
        <v>4.4462799999999998</v>
      </c>
      <c r="AC84">
        <v>68.756271999999996</v>
      </c>
      <c r="AD84" s="1">
        <v>552</v>
      </c>
      <c r="AE84">
        <v>14</v>
      </c>
      <c r="AF84">
        <v>5</v>
      </c>
      <c r="AG84">
        <v>55</v>
      </c>
      <c r="AH84">
        <v>10.785804000000001</v>
      </c>
      <c r="AI84">
        <v>0</v>
      </c>
      <c r="AJ84">
        <v>0</v>
      </c>
      <c r="AK84">
        <v>46</v>
      </c>
      <c r="AL84">
        <v>33845</v>
      </c>
      <c r="AM84" t="s">
        <v>416</v>
      </c>
      <c r="AN84" t="s">
        <v>596</v>
      </c>
      <c r="AO84">
        <v>1677.1790000000001</v>
      </c>
      <c r="AR84" t="s">
        <v>119</v>
      </c>
      <c r="AS84" t="s">
        <v>124</v>
      </c>
      <c r="AT84" t="s">
        <v>269</v>
      </c>
      <c r="AU84" t="s">
        <v>415</v>
      </c>
      <c r="AV84" t="s">
        <v>198</v>
      </c>
      <c r="AW84">
        <v>3</v>
      </c>
      <c r="BB84">
        <v>0.69251896790722112</v>
      </c>
      <c r="BC84" t="s">
        <v>70</v>
      </c>
      <c r="BF84" t="s">
        <v>119</v>
      </c>
      <c r="BG84" t="s">
        <v>124</v>
      </c>
      <c r="BH84" t="s">
        <v>415</v>
      </c>
      <c r="BI84">
        <v>7416</v>
      </c>
      <c r="BJ84">
        <v>3</v>
      </c>
      <c r="BK84" t="s">
        <v>269</v>
      </c>
      <c r="BL84" t="s">
        <v>270</v>
      </c>
      <c r="BM84">
        <v>0.69251896790722112</v>
      </c>
      <c r="BN84" t="s">
        <v>70</v>
      </c>
      <c r="BO84" t="s">
        <v>192</v>
      </c>
      <c r="BP84">
        <v>1965.3970000000002</v>
      </c>
    </row>
    <row r="85" spans="1:68" ht="16.5">
      <c r="A85" s="128" t="str">
        <f t="shared" si="36"/>
        <v>성원운수</v>
      </c>
      <c r="B85" s="129" t="str">
        <f t="shared" si="37"/>
        <v>장기륜</v>
      </c>
      <c r="C85" s="130" t="str">
        <f t="shared" si="38"/>
        <v>D</v>
      </c>
      <c r="D85" s="131">
        <f t="shared" si="39"/>
        <v>0.8422856843539599</v>
      </c>
      <c r="E85" s="132">
        <f t="shared" si="40"/>
        <v>1928</v>
      </c>
      <c r="F85" s="133" t="str">
        <f t="shared" si="41"/>
        <v>536</v>
      </c>
      <c r="G85" s="134" t="str">
        <f t="shared" si="42"/>
        <v>71바5560</v>
      </c>
      <c r="H85" s="135">
        <f t="shared" si="43"/>
        <v>3</v>
      </c>
      <c r="I85" s="136">
        <f t="shared" si="35"/>
        <v>1799.95</v>
      </c>
      <c r="J85" s="137">
        <f t="shared" si="44"/>
        <v>1.0796231409537617E-2</v>
      </c>
      <c r="K85" s="137">
        <f t="shared" si="45"/>
        <v>0.37941736955900379</v>
      </c>
      <c r="L85" s="137">
        <f t="shared" si="46"/>
        <v>8.9446929081363369E-2</v>
      </c>
      <c r="M85" s="138">
        <f t="shared" si="47"/>
        <v>9.8699999999999992</v>
      </c>
      <c r="N85" s="139">
        <f t="shared" si="48"/>
        <v>0</v>
      </c>
      <c r="O85" s="139">
        <f t="shared" si="49"/>
        <v>2.2222839523320093</v>
      </c>
      <c r="P85" s="234">
        <f t="shared" si="50"/>
        <v>19</v>
      </c>
      <c r="Q85" s="235">
        <f t="shared" si="51"/>
        <v>0</v>
      </c>
      <c r="R85" s="235">
        <f t="shared" si="52"/>
        <v>40</v>
      </c>
      <c r="T85">
        <v>519</v>
      </c>
      <c r="U85">
        <v>1928</v>
      </c>
      <c r="V85" t="s">
        <v>417</v>
      </c>
      <c r="W85">
        <v>1799.95</v>
      </c>
      <c r="X85">
        <v>763.93899999999996</v>
      </c>
      <c r="Y85">
        <v>2.3559999999999999</v>
      </c>
      <c r="Z85">
        <v>9.8699999999999992</v>
      </c>
      <c r="AA85">
        <v>144.49190100000001</v>
      </c>
      <c r="AB85">
        <v>1.559968</v>
      </c>
      <c r="AC85">
        <v>54.822736999999996</v>
      </c>
      <c r="AD85" s="1">
        <v>161</v>
      </c>
      <c r="AE85">
        <v>0</v>
      </c>
      <c r="AF85">
        <v>40</v>
      </c>
      <c r="AG85">
        <v>72</v>
      </c>
      <c r="AH85">
        <v>12.457098999999999</v>
      </c>
      <c r="AI85">
        <v>28.7</v>
      </c>
      <c r="AJ85">
        <v>0</v>
      </c>
      <c r="AK85">
        <v>19</v>
      </c>
      <c r="AL85">
        <v>1206</v>
      </c>
      <c r="AM85" t="s">
        <v>418</v>
      </c>
      <c r="AN85" t="s">
        <v>597</v>
      </c>
      <c r="AO85">
        <v>1635.3579999999999</v>
      </c>
      <c r="AR85" t="s">
        <v>119</v>
      </c>
      <c r="AS85" t="s">
        <v>121</v>
      </c>
      <c r="AT85" t="s">
        <v>238</v>
      </c>
      <c r="AU85" t="s">
        <v>417</v>
      </c>
      <c r="AV85" t="s">
        <v>48</v>
      </c>
      <c r="AW85">
        <v>3</v>
      </c>
      <c r="BB85">
        <v>0.8422856843539599</v>
      </c>
      <c r="BC85" t="s">
        <v>67</v>
      </c>
      <c r="BF85" t="s">
        <v>119</v>
      </c>
      <c r="BG85" t="s">
        <v>121</v>
      </c>
      <c r="BH85" t="s">
        <v>417</v>
      </c>
      <c r="BI85">
        <v>1928</v>
      </c>
      <c r="BJ85">
        <v>3</v>
      </c>
      <c r="BK85" t="s">
        <v>238</v>
      </c>
      <c r="BL85" t="s">
        <v>244</v>
      </c>
      <c r="BM85">
        <v>0.8422856843539599</v>
      </c>
      <c r="BN85" t="s">
        <v>67</v>
      </c>
      <c r="BO85" t="s">
        <v>183</v>
      </c>
      <c r="BP85">
        <v>1799.95</v>
      </c>
    </row>
    <row r="86" spans="1:68" ht="16.5">
      <c r="A86" s="111" t="str">
        <f t="shared" si="36"/>
        <v>성원운수</v>
      </c>
      <c r="B86" s="112" t="str">
        <f t="shared" si="37"/>
        <v>장달주</v>
      </c>
      <c r="C86" s="113" t="str">
        <f t="shared" si="38"/>
        <v>C</v>
      </c>
      <c r="D86" s="114">
        <f t="shared" si="39"/>
        <v>0.88407661583689245</v>
      </c>
      <c r="E86" s="115">
        <f t="shared" si="40"/>
        <v>3292</v>
      </c>
      <c r="F86" s="116" t="str">
        <f t="shared" si="41"/>
        <v>536</v>
      </c>
      <c r="G86" s="117" t="str">
        <f t="shared" si="42"/>
        <v>74사1183</v>
      </c>
      <c r="H86" s="118">
        <f t="shared" si="43"/>
        <v>2</v>
      </c>
      <c r="I86" s="119">
        <f t="shared" si="35"/>
        <v>1949.627</v>
      </c>
      <c r="J86" s="120">
        <f t="shared" si="44"/>
        <v>8.0592060308284658E-3</v>
      </c>
      <c r="K86" s="120">
        <f t="shared" si="45"/>
        <v>0.37684828048751101</v>
      </c>
      <c r="L86" s="120">
        <f t="shared" si="46"/>
        <v>0.18824113535563469</v>
      </c>
      <c r="M86" s="121">
        <f t="shared" si="47"/>
        <v>9.07</v>
      </c>
      <c r="N86" s="122">
        <f t="shared" si="48"/>
        <v>0</v>
      </c>
      <c r="O86" s="122">
        <f t="shared" si="49"/>
        <v>1.7439233248205939</v>
      </c>
      <c r="P86" s="236">
        <f t="shared" si="50"/>
        <v>20</v>
      </c>
      <c r="Q86" s="237">
        <f t="shared" si="51"/>
        <v>0</v>
      </c>
      <c r="R86" s="237">
        <f t="shared" si="52"/>
        <v>34</v>
      </c>
      <c r="T86">
        <v>519</v>
      </c>
      <c r="U86">
        <v>3292</v>
      </c>
      <c r="V86" t="s">
        <v>419</v>
      </c>
      <c r="W86">
        <v>1949.627</v>
      </c>
      <c r="X86">
        <v>789.73</v>
      </c>
      <c r="Y86">
        <v>2.4689999999999999</v>
      </c>
      <c r="Z86">
        <v>9.07</v>
      </c>
      <c r="AA86">
        <v>154.614114</v>
      </c>
      <c r="AB86">
        <v>1.246067</v>
      </c>
      <c r="AC86">
        <v>58.266063000000003</v>
      </c>
      <c r="AD86" s="1">
        <v>367</v>
      </c>
      <c r="AE86">
        <v>0</v>
      </c>
      <c r="AF86">
        <v>34</v>
      </c>
      <c r="AG86">
        <v>69</v>
      </c>
      <c r="AH86">
        <v>12.609631</v>
      </c>
      <c r="AI86">
        <v>2.9</v>
      </c>
      <c r="AJ86">
        <v>0</v>
      </c>
      <c r="AK86">
        <v>20</v>
      </c>
      <c r="AL86">
        <v>2451</v>
      </c>
      <c r="AM86" t="s">
        <v>420</v>
      </c>
      <c r="AN86" t="s">
        <v>598</v>
      </c>
      <c r="AO86">
        <v>1830.723</v>
      </c>
      <c r="AR86" t="s">
        <v>119</v>
      </c>
      <c r="AS86" t="s">
        <v>121</v>
      </c>
      <c r="AT86" t="s">
        <v>245</v>
      </c>
      <c r="AU86" t="s">
        <v>419</v>
      </c>
      <c r="AV86" t="s">
        <v>48</v>
      </c>
      <c r="AW86">
        <v>2</v>
      </c>
      <c r="BB86">
        <v>0.88407661583689245</v>
      </c>
      <c r="BC86" t="s">
        <v>69</v>
      </c>
      <c r="BF86" t="s">
        <v>119</v>
      </c>
      <c r="BG86" t="s">
        <v>121</v>
      </c>
      <c r="BH86" t="s">
        <v>419</v>
      </c>
      <c r="BI86">
        <v>3292</v>
      </c>
      <c r="BJ86">
        <v>2</v>
      </c>
      <c r="BK86" t="s">
        <v>245</v>
      </c>
      <c r="BL86" t="s">
        <v>235</v>
      </c>
      <c r="BM86">
        <v>0.88407661583689245</v>
      </c>
      <c r="BN86" t="s">
        <v>69</v>
      </c>
      <c r="BO86" t="s">
        <v>181</v>
      </c>
      <c r="BP86">
        <v>1949.627</v>
      </c>
    </row>
    <row r="87" spans="1:68" ht="16.5">
      <c r="A87" s="128" t="str">
        <f t="shared" si="36"/>
        <v>성원운수</v>
      </c>
      <c r="B87" s="129" t="str">
        <f t="shared" si="37"/>
        <v>장태준</v>
      </c>
      <c r="C87" s="130" t="str">
        <f t="shared" si="38"/>
        <v>D</v>
      </c>
      <c r="D87" s="131">
        <f t="shared" si="39"/>
        <v>0.81158130908654691</v>
      </c>
      <c r="E87" s="132">
        <f t="shared" si="40"/>
        <v>7086</v>
      </c>
      <c r="F87" s="133" t="str">
        <f t="shared" si="41"/>
        <v>535</v>
      </c>
      <c r="G87" s="134" t="str">
        <f t="shared" si="42"/>
        <v>71바6955</v>
      </c>
      <c r="H87" s="135">
        <f t="shared" si="43"/>
        <v>2</v>
      </c>
      <c r="I87" s="136">
        <f t="shared" si="35"/>
        <v>1874.0360000000001</v>
      </c>
      <c r="J87" s="137">
        <f t="shared" si="44"/>
        <v>1.1832513848261688E-2</v>
      </c>
      <c r="K87" s="137">
        <f t="shared" si="45"/>
        <v>0.35771165287284157</v>
      </c>
      <c r="L87" s="137">
        <f t="shared" si="46"/>
        <v>7.0969821284116205E-2</v>
      </c>
      <c r="M87" s="138">
        <f t="shared" si="47"/>
        <v>10.199999999999999</v>
      </c>
      <c r="N87" s="139">
        <f t="shared" si="48"/>
        <v>0</v>
      </c>
      <c r="O87" s="139">
        <f t="shared" si="49"/>
        <v>3.2016460729676481</v>
      </c>
      <c r="P87" s="234">
        <f t="shared" si="50"/>
        <v>29</v>
      </c>
      <c r="Q87" s="235">
        <f t="shared" si="51"/>
        <v>0</v>
      </c>
      <c r="R87" s="235">
        <f t="shared" si="52"/>
        <v>60</v>
      </c>
      <c r="T87">
        <v>519</v>
      </c>
      <c r="U87">
        <v>7086</v>
      </c>
      <c r="V87" t="s">
        <v>421</v>
      </c>
      <c r="W87">
        <v>1874.0360000000001</v>
      </c>
      <c r="X87">
        <v>850.35500000000002</v>
      </c>
      <c r="Y87">
        <v>2.2040000000000002</v>
      </c>
      <c r="Z87">
        <v>10.199999999999999</v>
      </c>
      <c r="AA87">
        <v>146.087469</v>
      </c>
      <c r="AB87">
        <v>1.7285820000000001</v>
      </c>
      <c r="AC87">
        <v>52.257190000000001</v>
      </c>
      <c r="AD87" s="1">
        <v>133</v>
      </c>
      <c r="AE87">
        <v>0</v>
      </c>
      <c r="AF87">
        <v>60</v>
      </c>
      <c r="AG87">
        <v>69</v>
      </c>
      <c r="AH87">
        <v>12.828177</v>
      </c>
      <c r="AI87">
        <v>87.2</v>
      </c>
      <c r="AJ87">
        <v>0</v>
      </c>
      <c r="AK87">
        <v>29</v>
      </c>
      <c r="AL87">
        <v>1356</v>
      </c>
      <c r="AM87" t="s">
        <v>422</v>
      </c>
      <c r="AN87" t="s">
        <v>599</v>
      </c>
      <c r="AO87">
        <v>1787.684</v>
      </c>
      <c r="AR87" t="s">
        <v>119</v>
      </c>
      <c r="AS87" t="s">
        <v>120</v>
      </c>
      <c r="AT87" t="s">
        <v>204</v>
      </c>
      <c r="AU87" t="s">
        <v>421</v>
      </c>
      <c r="AV87" t="s">
        <v>48</v>
      </c>
      <c r="AW87">
        <v>2</v>
      </c>
      <c r="BB87">
        <v>0.81158130908654691</v>
      </c>
      <c r="BC87" t="s">
        <v>67</v>
      </c>
      <c r="BF87" t="s">
        <v>119</v>
      </c>
      <c r="BG87" t="s">
        <v>120</v>
      </c>
      <c r="BH87" t="s">
        <v>421</v>
      </c>
      <c r="BI87">
        <v>7086</v>
      </c>
      <c r="BJ87">
        <v>2</v>
      </c>
      <c r="BK87" t="s">
        <v>204</v>
      </c>
      <c r="BL87" t="s">
        <v>208</v>
      </c>
      <c r="BM87">
        <v>0.81158130908654691</v>
      </c>
      <c r="BN87" t="s">
        <v>67</v>
      </c>
      <c r="BO87" t="s">
        <v>183</v>
      </c>
      <c r="BP87">
        <v>1874.0360000000001</v>
      </c>
    </row>
    <row r="88" spans="1:68" ht="16.5">
      <c r="A88" s="111" t="str">
        <f t="shared" ref="A88:A105" si="53">BF88</f>
        <v>성원운수</v>
      </c>
      <c r="B88" s="112" t="str">
        <f t="shared" ref="B88:B105" si="54">BH88</f>
        <v>정대성</v>
      </c>
      <c r="C88" s="113" t="str">
        <f t="shared" ref="C88:C105" si="55">BN88</f>
        <v>D</v>
      </c>
      <c r="D88" s="114">
        <f t="shared" ref="D88:D105" si="56">BM88</f>
        <v>0.84326169397930339</v>
      </c>
      <c r="E88" s="115">
        <f t="shared" ref="E88:E105" si="57">U88</f>
        <v>3818</v>
      </c>
      <c r="F88" s="116" t="str">
        <f t="shared" ref="F88:F105" si="58">BG88</f>
        <v>535</v>
      </c>
      <c r="G88" s="117" t="str">
        <f t="shared" ref="G88:G105" si="59">BK88</f>
        <v>71바6957</v>
      </c>
      <c r="H88" s="118">
        <f t="shared" ref="H88:H105" si="60">BJ88</f>
        <v>4</v>
      </c>
      <c r="I88" s="119">
        <f t="shared" si="35"/>
        <v>1927.202</v>
      </c>
      <c r="J88" s="120">
        <f t="shared" ref="J88:J105" si="61">AB88/AA88</f>
        <v>2.1140003643118844E-2</v>
      </c>
      <c r="K88" s="120">
        <f t="shared" ref="K88:K105" si="62">AC88/AA88</f>
        <v>0.34548598843734385</v>
      </c>
      <c r="L88" s="120">
        <f t="shared" ref="L88:L105" si="63">AD88/I88</f>
        <v>0.23349913501542652</v>
      </c>
      <c r="M88" s="121">
        <f t="shared" ref="M88:M105" si="64">Z88</f>
        <v>8.6259999999999994</v>
      </c>
      <c r="N88" s="122">
        <f t="shared" ref="N88:N105" si="65">AE88*100/W88</f>
        <v>0</v>
      </c>
      <c r="O88" s="122">
        <f t="shared" ref="O88:O105" si="66">AF88*100/W88</f>
        <v>0.31133218002056867</v>
      </c>
      <c r="P88" s="236">
        <f t="shared" ref="P88:P105" si="67">AK88</f>
        <v>11</v>
      </c>
      <c r="Q88" s="237">
        <f t="shared" ref="Q88:Q105" si="68">AE88</f>
        <v>0</v>
      </c>
      <c r="R88" s="237">
        <f t="shared" ref="R88:R105" si="69">AF88</f>
        <v>6</v>
      </c>
      <c r="T88">
        <v>519</v>
      </c>
      <c r="U88">
        <v>3818</v>
      </c>
      <c r="V88" t="s">
        <v>423</v>
      </c>
      <c r="W88">
        <v>1927.202</v>
      </c>
      <c r="X88">
        <v>749.84900000000005</v>
      </c>
      <c r="Y88">
        <v>2.57</v>
      </c>
      <c r="Z88">
        <v>8.6259999999999994</v>
      </c>
      <c r="AA88">
        <v>147.66468599999999</v>
      </c>
      <c r="AB88">
        <v>3.121632</v>
      </c>
      <c r="AC88">
        <v>51.016080000000002</v>
      </c>
      <c r="AD88" s="1">
        <v>450</v>
      </c>
      <c r="AE88">
        <v>0</v>
      </c>
      <c r="AF88">
        <v>6</v>
      </c>
      <c r="AG88">
        <v>55</v>
      </c>
      <c r="AH88">
        <v>13.051204</v>
      </c>
      <c r="AI88">
        <v>0</v>
      </c>
      <c r="AJ88">
        <v>0</v>
      </c>
      <c r="AK88">
        <v>11</v>
      </c>
      <c r="AL88">
        <v>2537</v>
      </c>
      <c r="AM88" t="s">
        <v>424</v>
      </c>
      <c r="AN88" t="s">
        <v>600</v>
      </c>
      <c r="AO88">
        <v>1611.155</v>
      </c>
      <c r="AR88" t="s">
        <v>119</v>
      </c>
      <c r="AS88" t="s">
        <v>120</v>
      </c>
      <c r="AT88" t="s">
        <v>208</v>
      </c>
      <c r="AU88" t="s">
        <v>423</v>
      </c>
      <c r="AV88" t="s">
        <v>48</v>
      </c>
      <c r="AW88">
        <v>4</v>
      </c>
      <c r="BB88">
        <v>0.84326169397930339</v>
      </c>
      <c r="BC88" t="s">
        <v>67</v>
      </c>
      <c r="BF88" t="s">
        <v>119</v>
      </c>
      <c r="BG88" t="s">
        <v>120</v>
      </c>
      <c r="BH88" t="s">
        <v>423</v>
      </c>
      <c r="BI88">
        <v>3818</v>
      </c>
      <c r="BJ88">
        <v>4</v>
      </c>
      <c r="BK88" t="s">
        <v>208</v>
      </c>
      <c r="BL88" t="s">
        <v>216</v>
      </c>
      <c r="BM88">
        <v>0.84326169397930339</v>
      </c>
      <c r="BN88" t="s">
        <v>67</v>
      </c>
      <c r="BO88" t="s">
        <v>183</v>
      </c>
      <c r="BP88">
        <v>1927.202</v>
      </c>
    </row>
    <row r="89" spans="1:68" ht="16.5">
      <c r="A89" s="128" t="str">
        <f t="shared" si="53"/>
        <v>성원운수</v>
      </c>
      <c r="B89" s="129" t="str">
        <f t="shared" si="54"/>
        <v>정연환</v>
      </c>
      <c r="C89" s="130" t="str">
        <f t="shared" si="55"/>
        <v>D</v>
      </c>
      <c r="D89" s="131">
        <f t="shared" si="56"/>
        <v>0.83275862068965523</v>
      </c>
      <c r="E89" s="132">
        <f t="shared" si="57"/>
        <v>7261</v>
      </c>
      <c r="F89" s="133" t="str">
        <f t="shared" si="58"/>
        <v>535</v>
      </c>
      <c r="G89" s="134" t="str">
        <f t="shared" si="59"/>
        <v>71바6958</v>
      </c>
      <c r="H89" s="135">
        <f t="shared" si="60"/>
        <v>1</v>
      </c>
      <c r="I89" s="136">
        <f t="shared" si="35"/>
        <v>2026.42</v>
      </c>
      <c r="J89" s="137">
        <f t="shared" si="61"/>
        <v>1.88110726241791E-3</v>
      </c>
      <c r="K89" s="137">
        <f t="shared" si="62"/>
        <v>0.35094257336813806</v>
      </c>
      <c r="L89" s="137">
        <f t="shared" si="63"/>
        <v>0.16087484331974614</v>
      </c>
      <c r="M89" s="138">
        <f t="shared" si="64"/>
        <v>10.75</v>
      </c>
      <c r="N89" s="139">
        <f t="shared" si="65"/>
        <v>4.9348111447774894E-2</v>
      </c>
      <c r="O89" s="139">
        <f t="shared" si="66"/>
        <v>1.5297914548810216</v>
      </c>
      <c r="P89" s="234">
        <f t="shared" si="67"/>
        <v>1</v>
      </c>
      <c r="Q89" s="235">
        <f t="shared" si="68"/>
        <v>1</v>
      </c>
      <c r="R89" s="235">
        <f t="shared" si="69"/>
        <v>31</v>
      </c>
      <c r="T89">
        <v>519</v>
      </c>
      <c r="U89">
        <v>7261</v>
      </c>
      <c r="V89" t="s">
        <v>425</v>
      </c>
      <c r="W89">
        <v>2026.42</v>
      </c>
      <c r="X89">
        <v>839.13900000000001</v>
      </c>
      <c r="Y89">
        <v>2.415</v>
      </c>
      <c r="Z89">
        <v>10.75</v>
      </c>
      <c r="AA89">
        <v>140.265792</v>
      </c>
      <c r="AB89">
        <v>0.26385500000000001</v>
      </c>
      <c r="AC89">
        <v>49.225237999999997</v>
      </c>
      <c r="AD89" s="1">
        <v>326</v>
      </c>
      <c r="AE89">
        <v>1</v>
      </c>
      <c r="AF89">
        <v>31</v>
      </c>
      <c r="AG89">
        <v>79</v>
      </c>
      <c r="AH89">
        <v>14.446999999999999</v>
      </c>
      <c r="AI89">
        <v>10.1</v>
      </c>
      <c r="AJ89">
        <v>0</v>
      </c>
      <c r="AK89">
        <v>1</v>
      </c>
      <c r="AL89">
        <v>195</v>
      </c>
      <c r="AM89" t="s">
        <v>426</v>
      </c>
      <c r="AN89" t="s">
        <v>601</v>
      </c>
      <c r="AO89">
        <v>2026.42</v>
      </c>
      <c r="AR89" t="s">
        <v>119</v>
      </c>
      <c r="AS89" t="s">
        <v>120</v>
      </c>
      <c r="AT89" t="s">
        <v>210</v>
      </c>
      <c r="AU89" t="s">
        <v>425</v>
      </c>
      <c r="AV89" t="s">
        <v>48</v>
      </c>
      <c r="AW89">
        <v>1</v>
      </c>
      <c r="BB89">
        <v>0.83275862068965523</v>
      </c>
      <c r="BC89" t="s">
        <v>67</v>
      </c>
      <c r="BF89" t="s">
        <v>119</v>
      </c>
      <c r="BG89" t="s">
        <v>120</v>
      </c>
      <c r="BH89" t="s">
        <v>425</v>
      </c>
      <c r="BI89">
        <v>7261</v>
      </c>
      <c r="BJ89">
        <v>1</v>
      </c>
      <c r="BK89" t="s">
        <v>210</v>
      </c>
      <c r="BL89" t="s">
        <v>178</v>
      </c>
      <c r="BM89">
        <v>0.83275862068965523</v>
      </c>
      <c r="BN89" t="s">
        <v>67</v>
      </c>
      <c r="BO89" t="s">
        <v>183</v>
      </c>
      <c r="BP89">
        <v>2026.42</v>
      </c>
    </row>
    <row r="90" spans="1:68" ht="16.5">
      <c r="A90" s="111" t="str">
        <f t="shared" si="53"/>
        <v>성원운수</v>
      </c>
      <c r="B90" s="112" t="str">
        <f t="shared" si="54"/>
        <v>정재화</v>
      </c>
      <c r="C90" s="113" t="str">
        <f t="shared" si="55"/>
        <v>F</v>
      </c>
      <c r="D90" s="114">
        <f t="shared" si="56"/>
        <v>0.77703703703703697</v>
      </c>
      <c r="E90" s="115">
        <f t="shared" si="57"/>
        <v>6559</v>
      </c>
      <c r="F90" s="116" t="str">
        <f t="shared" si="58"/>
        <v>536</v>
      </c>
      <c r="G90" s="117" t="str">
        <f t="shared" si="59"/>
        <v>71바5551</v>
      </c>
      <c r="H90" s="118">
        <f t="shared" si="60"/>
        <v>1</v>
      </c>
      <c r="I90" s="119">
        <f t="shared" si="35"/>
        <v>1933.9469999999999</v>
      </c>
      <c r="J90" s="120">
        <f t="shared" si="61"/>
        <v>6.2302690909710121E-3</v>
      </c>
      <c r="K90" s="120">
        <f t="shared" si="62"/>
        <v>0.3852027596679396</v>
      </c>
      <c r="L90" s="120">
        <f t="shared" si="63"/>
        <v>0.15253778929825895</v>
      </c>
      <c r="M90" s="121">
        <f t="shared" si="64"/>
        <v>6.077</v>
      </c>
      <c r="N90" s="122">
        <f t="shared" si="65"/>
        <v>0.10341545037170098</v>
      </c>
      <c r="O90" s="122">
        <f t="shared" si="66"/>
        <v>4.5502798163548439</v>
      </c>
      <c r="P90" s="236">
        <f t="shared" si="67"/>
        <v>24</v>
      </c>
      <c r="Q90" s="237">
        <f t="shared" si="68"/>
        <v>2</v>
      </c>
      <c r="R90" s="237">
        <f t="shared" si="69"/>
        <v>88</v>
      </c>
      <c r="T90">
        <v>519</v>
      </c>
      <c r="U90">
        <v>6559</v>
      </c>
      <c r="V90" t="s">
        <v>427</v>
      </c>
      <c r="W90">
        <v>1933.9469999999999</v>
      </c>
      <c r="X90">
        <v>921.63900000000001</v>
      </c>
      <c r="Y90">
        <v>2.0979999999999999</v>
      </c>
      <c r="Z90">
        <v>6.077</v>
      </c>
      <c r="AA90">
        <v>149.398844</v>
      </c>
      <c r="AB90">
        <v>0.93079500000000004</v>
      </c>
      <c r="AC90">
        <v>57.548847000000002</v>
      </c>
      <c r="AD90" s="1">
        <v>295</v>
      </c>
      <c r="AE90">
        <v>2</v>
      </c>
      <c r="AF90">
        <v>88</v>
      </c>
      <c r="AG90">
        <v>68</v>
      </c>
      <c r="AH90">
        <v>12.944858999999999</v>
      </c>
      <c r="AI90">
        <v>80.7</v>
      </c>
      <c r="AJ90">
        <v>0</v>
      </c>
      <c r="AK90">
        <v>24</v>
      </c>
      <c r="AL90">
        <v>1473</v>
      </c>
      <c r="AM90" t="s">
        <v>428</v>
      </c>
      <c r="AN90" t="s">
        <v>602</v>
      </c>
      <c r="AO90">
        <v>1933.9469999999999</v>
      </c>
      <c r="AR90" t="s">
        <v>119</v>
      </c>
      <c r="AS90" t="s">
        <v>121</v>
      </c>
      <c r="AT90" t="s">
        <v>226</v>
      </c>
      <c r="AU90" t="s">
        <v>427</v>
      </c>
      <c r="AV90" t="s">
        <v>199</v>
      </c>
      <c r="AW90">
        <v>1</v>
      </c>
      <c r="BB90">
        <v>0.77703703703703697</v>
      </c>
      <c r="BC90" t="s">
        <v>70</v>
      </c>
      <c r="BF90" t="s">
        <v>119</v>
      </c>
      <c r="BG90" t="s">
        <v>121</v>
      </c>
      <c r="BH90" t="s">
        <v>427</v>
      </c>
      <c r="BI90">
        <v>6559</v>
      </c>
      <c r="BJ90">
        <v>1</v>
      </c>
      <c r="BK90" t="s">
        <v>226</v>
      </c>
      <c r="BL90" t="s">
        <v>178</v>
      </c>
      <c r="BM90">
        <v>0.77703703703703697</v>
      </c>
      <c r="BN90" t="s">
        <v>70</v>
      </c>
      <c r="BO90" t="s">
        <v>192</v>
      </c>
      <c r="BP90">
        <v>1933.9469999999999</v>
      </c>
    </row>
    <row r="91" spans="1:68" ht="16.5">
      <c r="A91" s="128" t="str">
        <f t="shared" si="53"/>
        <v>성원운수</v>
      </c>
      <c r="B91" s="129" t="str">
        <f t="shared" si="54"/>
        <v>정찬배</v>
      </c>
      <c r="C91" s="130" t="str">
        <f t="shared" si="55"/>
        <v>F</v>
      </c>
      <c r="D91" s="131">
        <f t="shared" si="56"/>
        <v>0.76586206896551734</v>
      </c>
      <c r="E91" s="132">
        <f t="shared" si="57"/>
        <v>1997</v>
      </c>
      <c r="F91" s="133" t="str">
        <f t="shared" si="58"/>
        <v>535</v>
      </c>
      <c r="G91" s="134" t="str">
        <f t="shared" si="59"/>
        <v>71바6961</v>
      </c>
      <c r="H91" s="135">
        <f t="shared" si="60"/>
        <v>1</v>
      </c>
      <c r="I91" s="136">
        <f t="shared" si="35"/>
        <v>1869.704</v>
      </c>
      <c r="J91" s="137">
        <f t="shared" si="61"/>
        <v>1.3819812257096057E-2</v>
      </c>
      <c r="K91" s="137">
        <f t="shared" si="62"/>
        <v>0.35105792347153264</v>
      </c>
      <c r="L91" s="137">
        <f t="shared" si="63"/>
        <v>0.19414837856687475</v>
      </c>
      <c r="M91" s="138">
        <f t="shared" si="64"/>
        <v>9.2759999999999998</v>
      </c>
      <c r="N91" s="139">
        <f t="shared" si="65"/>
        <v>5.3484401809056406E-2</v>
      </c>
      <c r="O91" s="139">
        <f t="shared" si="66"/>
        <v>2.7277044922618767</v>
      </c>
      <c r="P91" s="234">
        <f t="shared" si="67"/>
        <v>13</v>
      </c>
      <c r="Q91" s="235">
        <f t="shared" si="68"/>
        <v>1</v>
      </c>
      <c r="R91" s="235">
        <f t="shared" si="69"/>
        <v>51</v>
      </c>
      <c r="T91">
        <v>519</v>
      </c>
      <c r="U91">
        <v>1997</v>
      </c>
      <c r="V91" t="s">
        <v>429</v>
      </c>
      <c r="W91">
        <v>1869.704</v>
      </c>
      <c r="X91">
        <v>841.87400000000002</v>
      </c>
      <c r="Y91">
        <v>2.2210000000000001</v>
      </c>
      <c r="Z91">
        <v>9.2759999999999998</v>
      </c>
      <c r="AA91">
        <v>149.059695</v>
      </c>
      <c r="AB91">
        <v>2.0599769999999999</v>
      </c>
      <c r="AC91">
        <v>52.328586999999999</v>
      </c>
      <c r="AD91" s="1">
        <v>363</v>
      </c>
      <c r="AE91">
        <v>1</v>
      </c>
      <c r="AF91">
        <v>51</v>
      </c>
      <c r="AG91">
        <v>67</v>
      </c>
      <c r="AH91">
        <v>12.543323000000001</v>
      </c>
      <c r="AI91">
        <v>26.7</v>
      </c>
      <c r="AJ91">
        <v>0</v>
      </c>
      <c r="AK91">
        <v>13</v>
      </c>
      <c r="AL91">
        <v>2659</v>
      </c>
      <c r="AM91" t="s">
        <v>430</v>
      </c>
      <c r="AN91" t="s">
        <v>603</v>
      </c>
      <c r="AO91">
        <v>1869.704</v>
      </c>
      <c r="AR91" t="s">
        <v>119</v>
      </c>
      <c r="AS91" t="s">
        <v>120</v>
      </c>
      <c r="AT91" t="s">
        <v>214</v>
      </c>
      <c r="AU91" t="s">
        <v>429</v>
      </c>
      <c r="AV91" t="s">
        <v>48</v>
      </c>
      <c r="AW91">
        <v>1</v>
      </c>
      <c r="BB91">
        <v>0.76586206896551734</v>
      </c>
      <c r="BC91" t="s">
        <v>70</v>
      </c>
      <c r="BF91" t="s">
        <v>119</v>
      </c>
      <c r="BG91" t="s">
        <v>120</v>
      </c>
      <c r="BH91" t="s">
        <v>429</v>
      </c>
      <c r="BI91">
        <v>1997</v>
      </c>
      <c r="BJ91">
        <v>1</v>
      </c>
      <c r="BK91" t="s">
        <v>214</v>
      </c>
      <c r="BL91" t="s">
        <v>178</v>
      </c>
      <c r="BM91">
        <v>0.76586206896551734</v>
      </c>
      <c r="BN91" t="s">
        <v>70</v>
      </c>
      <c r="BO91" t="s">
        <v>192</v>
      </c>
      <c r="BP91">
        <v>1869.704</v>
      </c>
    </row>
    <row r="92" spans="1:68" ht="16.5">
      <c r="A92" s="111" t="str">
        <f t="shared" si="53"/>
        <v>성원운수</v>
      </c>
      <c r="B92" s="112" t="str">
        <f t="shared" si="54"/>
        <v>정춘호</v>
      </c>
      <c r="C92" s="113" t="str">
        <f t="shared" si="55"/>
        <v>F</v>
      </c>
      <c r="D92" s="114">
        <f t="shared" si="56"/>
        <v>0.79482758620689664</v>
      </c>
      <c r="E92" s="115">
        <f t="shared" si="57"/>
        <v>232</v>
      </c>
      <c r="F92" s="116" t="str">
        <f t="shared" si="58"/>
        <v>535</v>
      </c>
      <c r="G92" s="117" t="str">
        <f t="shared" si="59"/>
        <v>71바6961</v>
      </c>
      <c r="H92" s="118">
        <f t="shared" si="60"/>
        <v>1</v>
      </c>
      <c r="I92" s="119">
        <f t="shared" si="35"/>
        <v>1562.92</v>
      </c>
      <c r="J92" s="120">
        <f t="shared" si="61"/>
        <v>1.9659409314512464E-2</v>
      </c>
      <c r="K92" s="120">
        <f t="shared" si="62"/>
        <v>0.32512556824011118</v>
      </c>
      <c r="L92" s="120">
        <f t="shared" si="63"/>
        <v>0.22393980498042126</v>
      </c>
      <c r="M92" s="121">
        <f t="shared" si="64"/>
        <v>8.9969999999999999</v>
      </c>
      <c r="N92" s="122">
        <f t="shared" si="65"/>
        <v>0</v>
      </c>
      <c r="O92" s="122">
        <f t="shared" si="66"/>
        <v>0.63982801422977498</v>
      </c>
      <c r="P92" s="236">
        <f t="shared" si="67"/>
        <v>15</v>
      </c>
      <c r="Q92" s="237">
        <f t="shared" si="68"/>
        <v>0</v>
      </c>
      <c r="R92" s="237">
        <f t="shared" si="69"/>
        <v>10</v>
      </c>
      <c r="T92">
        <v>519</v>
      </c>
      <c r="U92">
        <v>232</v>
      </c>
      <c r="V92" t="s">
        <v>431</v>
      </c>
      <c r="W92">
        <v>1562.92</v>
      </c>
      <c r="X92">
        <v>678.23400000000004</v>
      </c>
      <c r="Y92">
        <v>2.3039999999999998</v>
      </c>
      <c r="Z92">
        <v>8.9969999999999999</v>
      </c>
      <c r="AA92">
        <v>122.120251</v>
      </c>
      <c r="AB92">
        <v>2.4008120000000002</v>
      </c>
      <c r="AC92">
        <v>39.704416000000002</v>
      </c>
      <c r="AD92" s="1">
        <v>350</v>
      </c>
      <c r="AE92">
        <v>0</v>
      </c>
      <c r="AF92">
        <v>10</v>
      </c>
      <c r="AG92">
        <v>57</v>
      </c>
      <c r="AH92">
        <v>12.798204</v>
      </c>
      <c r="AI92">
        <v>0</v>
      </c>
      <c r="AJ92">
        <v>0</v>
      </c>
      <c r="AK92">
        <v>15</v>
      </c>
      <c r="AL92">
        <v>1532</v>
      </c>
      <c r="AM92" t="s">
        <v>432</v>
      </c>
      <c r="AN92" t="s">
        <v>604</v>
      </c>
      <c r="AO92">
        <v>1524.912</v>
      </c>
      <c r="AR92" t="s">
        <v>119</v>
      </c>
      <c r="AS92" t="s">
        <v>120</v>
      </c>
      <c r="AT92" t="s">
        <v>214</v>
      </c>
      <c r="AU92" t="s">
        <v>431</v>
      </c>
      <c r="AV92" t="s">
        <v>48</v>
      </c>
      <c r="AW92">
        <v>1</v>
      </c>
      <c r="BB92">
        <v>0.79482758620689664</v>
      </c>
      <c r="BC92" t="s">
        <v>70</v>
      </c>
      <c r="BF92" t="s">
        <v>119</v>
      </c>
      <c r="BG92" t="s">
        <v>120</v>
      </c>
      <c r="BH92" t="s">
        <v>431</v>
      </c>
      <c r="BI92">
        <v>232</v>
      </c>
      <c r="BJ92">
        <v>1</v>
      </c>
      <c r="BK92" t="s">
        <v>214</v>
      </c>
      <c r="BL92" t="s">
        <v>178</v>
      </c>
      <c r="BM92">
        <v>0.79482758620689664</v>
      </c>
      <c r="BN92" t="s">
        <v>70</v>
      </c>
      <c r="BO92" t="s">
        <v>192</v>
      </c>
      <c r="BP92">
        <v>1524.912</v>
      </c>
    </row>
    <row r="93" spans="1:68" ht="16.5">
      <c r="A93" s="128" t="str">
        <f t="shared" si="53"/>
        <v>성원운수</v>
      </c>
      <c r="B93" s="129" t="str">
        <f t="shared" si="54"/>
        <v>조강구</v>
      </c>
      <c r="C93" s="130" t="str">
        <f t="shared" si="55"/>
        <v>S</v>
      </c>
      <c r="D93" s="131">
        <f t="shared" si="56"/>
        <v>1.0625</v>
      </c>
      <c r="E93" s="132">
        <f t="shared" si="57"/>
        <v>5643</v>
      </c>
      <c r="F93" s="133" t="str">
        <f t="shared" si="58"/>
        <v>536</v>
      </c>
      <c r="G93" s="134" t="str">
        <f t="shared" si="59"/>
        <v>71바5556</v>
      </c>
      <c r="H93" s="135">
        <f t="shared" si="60"/>
        <v>1</v>
      </c>
      <c r="I93" s="136">
        <f t="shared" si="35"/>
        <v>1760.2149999999999</v>
      </c>
      <c r="J93" s="137">
        <f t="shared" si="61"/>
        <v>2.2880530498340639E-3</v>
      </c>
      <c r="K93" s="137">
        <f t="shared" si="62"/>
        <v>0.34397648964449817</v>
      </c>
      <c r="L93" s="137">
        <f t="shared" si="63"/>
        <v>0.15168601562877262</v>
      </c>
      <c r="M93" s="138">
        <f t="shared" si="64"/>
        <v>6.056</v>
      </c>
      <c r="N93" s="139">
        <f t="shared" si="65"/>
        <v>0</v>
      </c>
      <c r="O93" s="139">
        <f t="shared" si="66"/>
        <v>0.28405620904264539</v>
      </c>
      <c r="P93" s="234">
        <f t="shared" si="67"/>
        <v>4</v>
      </c>
      <c r="Q93" s="235">
        <f t="shared" si="68"/>
        <v>0</v>
      </c>
      <c r="R93" s="235">
        <f t="shared" si="69"/>
        <v>5</v>
      </c>
      <c r="T93">
        <v>519</v>
      </c>
      <c r="U93">
        <v>5643</v>
      </c>
      <c r="V93" t="s">
        <v>433</v>
      </c>
      <c r="W93">
        <v>1760.2149999999999</v>
      </c>
      <c r="X93">
        <v>591.72</v>
      </c>
      <c r="Y93">
        <v>2.9750000000000001</v>
      </c>
      <c r="Z93">
        <v>6.056</v>
      </c>
      <c r="AA93">
        <v>141.42023499999999</v>
      </c>
      <c r="AB93">
        <v>0.323577</v>
      </c>
      <c r="AC93">
        <v>48.645235999999997</v>
      </c>
      <c r="AD93" s="1">
        <v>267</v>
      </c>
      <c r="AE93">
        <v>0</v>
      </c>
      <c r="AF93">
        <v>5</v>
      </c>
      <c r="AG93">
        <v>69</v>
      </c>
      <c r="AH93">
        <v>12.446698</v>
      </c>
      <c r="AI93">
        <v>6.4</v>
      </c>
      <c r="AJ93">
        <v>0</v>
      </c>
      <c r="AK93">
        <v>4</v>
      </c>
      <c r="AL93">
        <v>169</v>
      </c>
      <c r="AM93" t="s">
        <v>434</v>
      </c>
      <c r="AN93" t="s">
        <v>605</v>
      </c>
      <c r="AO93">
        <v>1760.2149999999999</v>
      </c>
      <c r="AR93" t="s">
        <v>119</v>
      </c>
      <c r="AS93" t="s">
        <v>121</v>
      </c>
      <c r="AT93" t="s">
        <v>231</v>
      </c>
      <c r="AU93" t="s">
        <v>433</v>
      </c>
      <c r="AV93" t="s">
        <v>48</v>
      </c>
      <c r="AW93">
        <v>1</v>
      </c>
      <c r="BB93">
        <v>1.0625</v>
      </c>
      <c r="BC93" t="s">
        <v>71</v>
      </c>
      <c r="BF93" t="s">
        <v>119</v>
      </c>
      <c r="BG93" t="s">
        <v>121</v>
      </c>
      <c r="BH93" t="s">
        <v>433</v>
      </c>
      <c r="BI93">
        <v>5643</v>
      </c>
      <c r="BJ93">
        <v>1</v>
      </c>
      <c r="BK93" t="s">
        <v>231</v>
      </c>
      <c r="BL93" t="s">
        <v>178</v>
      </c>
      <c r="BM93">
        <v>1.0625</v>
      </c>
      <c r="BN93" t="s">
        <v>71</v>
      </c>
      <c r="BO93" t="s">
        <v>180</v>
      </c>
      <c r="BP93">
        <v>1760.2149999999999</v>
      </c>
    </row>
    <row r="94" spans="1:68" ht="16.5">
      <c r="A94" s="111" t="str">
        <f t="shared" si="53"/>
        <v>성원운수</v>
      </c>
      <c r="B94" s="112" t="str">
        <f t="shared" si="54"/>
        <v>조성만</v>
      </c>
      <c r="C94" s="113" t="str">
        <f t="shared" si="55"/>
        <v>D</v>
      </c>
      <c r="D94" s="114">
        <f t="shared" si="56"/>
        <v>0.84745260767081954</v>
      </c>
      <c r="E94" s="115">
        <f t="shared" si="57"/>
        <v>2817</v>
      </c>
      <c r="F94" s="116" t="str">
        <f t="shared" si="58"/>
        <v>537</v>
      </c>
      <c r="G94" s="117" t="str">
        <f t="shared" si="59"/>
        <v>71바6610</v>
      </c>
      <c r="H94" s="118">
        <f t="shared" si="60"/>
        <v>2</v>
      </c>
      <c r="I94" s="119">
        <f t="shared" si="35"/>
        <v>2388.0889999999999</v>
      </c>
      <c r="J94" s="120">
        <f t="shared" si="61"/>
        <v>1.4616463762265693E-2</v>
      </c>
      <c r="K94" s="120">
        <f t="shared" si="62"/>
        <v>0.33670075454710491</v>
      </c>
      <c r="L94" s="120">
        <f t="shared" si="63"/>
        <v>6.4905453691215031E-2</v>
      </c>
      <c r="M94" s="121">
        <f t="shared" si="64"/>
        <v>10.194000000000001</v>
      </c>
      <c r="N94" s="122">
        <f t="shared" si="65"/>
        <v>0</v>
      </c>
      <c r="O94" s="122">
        <f t="shared" si="66"/>
        <v>0.79561523879553908</v>
      </c>
      <c r="P94" s="236">
        <f t="shared" si="67"/>
        <v>5</v>
      </c>
      <c r="Q94" s="237">
        <f t="shared" si="68"/>
        <v>0</v>
      </c>
      <c r="R94" s="237">
        <f t="shared" si="69"/>
        <v>19</v>
      </c>
      <c r="T94">
        <v>519</v>
      </c>
      <c r="U94">
        <v>2817</v>
      </c>
      <c r="V94" t="s">
        <v>435</v>
      </c>
      <c r="W94">
        <v>2388.0889999999999</v>
      </c>
      <c r="X94">
        <v>1127.3309999999999</v>
      </c>
      <c r="Y94">
        <v>2.1179999999999999</v>
      </c>
      <c r="Z94">
        <v>10.194000000000001</v>
      </c>
      <c r="AA94">
        <v>167.44494700000001</v>
      </c>
      <c r="AB94">
        <v>2.4474529999999999</v>
      </c>
      <c r="AC94">
        <v>56.378839999999997</v>
      </c>
      <c r="AD94" s="1">
        <v>155</v>
      </c>
      <c r="AE94">
        <v>0</v>
      </c>
      <c r="AF94">
        <v>19</v>
      </c>
      <c r="AG94">
        <v>62</v>
      </c>
      <c r="AH94">
        <v>14.261934999999999</v>
      </c>
      <c r="AI94">
        <v>0</v>
      </c>
      <c r="AJ94">
        <v>0</v>
      </c>
      <c r="AK94">
        <v>5</v>
      </c>
      <c r="AL94">
        <v>552</v>
      </c>
      <c r="AM94" t="s">
        <v>436</v>
      </c>
      <c r="AN94" t="s">
        <v>606</v>
      </c>
      <c r="AO94">
        <v>2262.4119999999998</v>
      </c>
      <c r="AR94" t="s">
        <v>119</v>
      </c>
      <c r="AS94" t="s">
        <v>122</v>
      </c>
      <c r="AT94" t="s">
        <v>254</v>
      </c>
      <c r="AU94" t="s">
        <v>435</v>
      </c>
      <c r="AV94" t="s">
        <v>256</v>
      </c>
      <c r="AW94">
        <v>2</v>
      </c>
      <c r="BB94">
        <v>0.84745260767081954</v>
      </c>
      <c r="BC94" t="s">
        <v>67</v>
      </c>
      <c r="BF94" t="s">
        <v>119</v>
      </c>
      <c r="BG94" t="s">
        <v>122</v>
      </c>
      <c r="BH94" t="s">
        <v>435</v>
      </c>
      <c r="BI94">
        <v>2817</v>
      </c>
      <c r="BJ94">
        <v>2</v>
      </c>
      <c r="BK94" t="s">
        <v>254</v>
      </c>
      <c r="BL94" t="s">
        <v>252</v>
      </c>
      <c r="BM94">
        <v>0.84745260767081954</v>
      </c>
      <c r="BN94" t="s">
        <v>67</v>
      </c>
      <c r="BO94" t="s">
        <v>183</v>
      </c>
      <c r="BP94">
        <v>2388.0889999999999</v>
      </c>
    </row>
    <row r="95" spans="1:68" ht="16.5">
      <c r="A95" s="128" t="str">
        <f t="shared" si="53"/>
        <v>성원운수</v>
      </c>
      <c r="B95" s="129" t="str">
        <f t="shared" si="54"/>
        <v>조성배</v>
      </c>
      <c r="C95" s="130" t="str">
        <f t="shared" si="55"/>
        <v>D</v>
      </c>
      <c r="D95" s="131">
        <f t="shared" si="56"/>
        <v>0.84341212212210181</v>
      </c>
      <c r="E95" s="132">
        <f t="shared" si="57"/>
        <v>7119</v>
      </c>
      <c r="F95" s="133" t="str">
        <f t="shared" si="58"/>
        <v>535</v>
      </c>
      <c r="G95" s="134" t="str">
        <f t="shared" si="59"/>
        <v>71바6963</v>
      </c>
      <c r="H95" s="135">
        <f t="shared" si="60"/>
        <v>5</v>
      </c>
      <c r="I95" s="136">
        <f t="shared" si="35"/>
        <v>1088.896</v>
      </c>
      <c r="J95" s="137">
        <f t="shared" si="61"/>
        <v>5.691667229130404E-3</v>
      </c>
      <c r="K95" s="137">
        <f t="shared" si="62"/>
        <v>0.35853570413193953</v>
      </c>
      <c r="L95" s="137">
        <f t="shared" si="63"/>
        <v>3.5816092629599158E-2</v>
      </c>
      <c r="M95" s="138">
        <f t="shared" si="64"/>
        <v>9.6679999999999993</v>
      </c>
      <c r="N95" s="139">
        <f t="shared" si="65"/>
        <v>0</v>
      </c>
      <c r="O95" s="139">
        <f t="shared" si="66"/>
        <v>4.4081344774891269</v>
      </c>
      <c r="P95" s="234">
        <f t="shared" si="67"/>
        <v>5</v>
      </c>
      <c r="Q95" s="235">
        <f t="shared" si="68"/>
        <v>0</v>
      </c>
      <c r="R95" s="235">
        <f t="shared" si="69"/>
        <v>48</v>
      </c>
      <c r="T95">
        <v>519</v>
      </c>
      <c r="U95">
        <v>7119</v>
      </c>
      <c r="V95" t="s">
        <v>437</v>
      </c>
      <c r="W95">
        <v>1088.896</v>
      </c>
      <c r="X95">
        <v>449.39499999999998</v>
      </c>
      <c r="Y95">
        <v>2.423</v>
      </c>
      <c r="Z95">
        <v>9.6679999999999993</v>
      </c>
      <c r="AA95">
        <v>83.012759000000003</v>
      </c>
      <c r="AB95">
        <v>0.47248099999999998</v>
      </c>
      <c r="AC95">
        <v>29.763038000000002</v>
      </c>
      <c r="AD95" s="1">
        <v>39</v>
      </c>
      <c r="AE95">
        <v>0</v>
      </c>
      <c r="AF95">
        <v>48</v>
      </c>
      <c r="AG95">
        <v>64</v>
      </c>
      <c r="AH95">
        <v>13.117212</v>
      </c>
      <c r="AI95">
        <v>0</v>
      </c>
      <c r="AJ95">
        <v>0</v>
      </c>
      <c r="AK95">
        <v>5</v>
      </c>
      <c r="AL95">
        <v>271</v>
      </c>
      <c r="AM95" t="s">
        <v>438</v>
      </c>
      <c r="AN95" t="s">
        <v>607</v>
      </c>
      <c r="AO95">
        <v>431.08800000000002</v>
      </c>
      <c r="AR95" t="s">
        <v>119</v>
      </c>
      <c r="AS95" t="s">
        <v>120</v>
      </c>
      <c r="AT95" t="s">
        <v>218</v>
      </c>
      <c r="AU95" t="s">
        <v>437</v>
      </c>
      <c r="AV95" t="s">
        <v>48</v>
      </c>
      <c r="AW95">
        <v>5</v>
      </c>
      <c r="BB95">
        <v>0.84341212212210181</v>
      </c>
      <c r="BC95" t="s">
        <v>67</v>
      </c>
      <c r="BF95" t="s">
        <v>119</v>
      </c>
      <c r="BG95" t="s">
        <v>120</v>
      </c>
      <c r="BH95" t="s">
        <v>437</v>
      </c>
      <c r="BI95">
        <v>7119</v>
      </c>
      <c r="BJ95">
        <v>5</v>
      </c>
      <c r="BK95" t="s">
        <v>218</v>
      </c>
      <c r="BL95" t="s">
        <v>224</v>
      </c>
      <c r="BM95">
        <v>0.84341212212210181</v>
      </c>
      <c r="BN95" t="s">
        <v>67</v>
      </c>
      <c r="BO95" t="s">
        <v>183</v>
      </c>
      <c r="BP95">
        <v>1088.8960000000002</v>
      </c>
    </row>
    <row r="96" spans="1:68" ht="16.5">
      <c r="A96" s="111" t="str">
        <f t="shared" si="53"/>
        <v>성원운수</v>
      </c>
      <c r="B96" s="112" t="str">
        <f t="shared" si="54"/>
        <v>조승호</v>
      </c>
      <c r="C96" s="113" t="str">
        <f t="shared" si="55"/>
        <v>C</v>
      </c>
      <c r="D96" s="114">
        <f t="shared" si="56"/>
        <v>0.8600000000000001</v>
      </c>
      <c r="E96" s="115">
        <f t="shared" si="57"/>
        <v>8667</v>
      </c>
      <c r="F96" s="116" t="str">
        <f t="shared" si="58"/>
        <v>535</v>
      </c>
      <c r="G96" s="117" t="str">
        <f t="shared" si="59"/>
        <v>71바6966</v>
      </c>
      <c r="H96" s="118">
        <f t="shared" si="60"/>
        <v>1</v>
      </c>
      <c r="I96" s="119">
        <f t="shared" si="35"/>
        <v>1875.356</v>
      </c>
      <c r="J96" s="120">
        <f t="shared" si="61"/>
        <v>6.3692754067009175E-3</v>
      </c>
      <c r="K96" s="120">
        <f t="shared" si="62"/>
        <v>0.34746464604966137</v>
      </c>
      <c r="L96" s="120">
        <f t="shared" si="63"/>
        <v>7.0386635924059221E-2</v>
      </c>
      <c r="M96" s="121">
        <f t="shared" si="64"/>
        <v>9.6780000000000008</v>
      </c>
      <c r="N96" s="122">
        <f t="shared" si="65"/>
        <v>0</v>
      </c>
      <c r="O96" s="122">
        <f t="shared" si="66"/>
        <v>1.1731105987343202</v>
      </c>
      <c r="P96" s="236">
        <f t="shared" si="67"/>
        <v>15</v>
      </c>
      <c r="Q96" s="237">
        <f t="shared" si="68"/>
        <v>0</v>
      </c>
      <c r="R96" s="237">
        <f t="shared" si="69"/>
        <v>22</v>
      </c>
      <c r="T96">
        <v>519</v>
      </c>
      <c r="U96">
        <v>8667</v>
      </c>
      <c r="V96" t="s">
        <v>439</v>
      </c>
      <c r="W96">
        <v>1875.356</v>
      </c>
      <c r="X96">
        <v>751.95699999999999</v>
      </c>
      <c r="Y96">
        <v>2.4940000000000002</v>
      </c>
      <c r="Z96">
        <v>9.6780000000000008</v>
      </c>
      <c r="AA96">
        <v>144.437466</v>
      </c>
      <c r="AB96">
        <v>0.91996199999999995</v>
      </c>
      <c r="AC96">
        <v>50.186912999999997</v>
      </c>
      <c r="AD96" s="1">
        <v>132</v>
      </c>
      <c r="AE96">
        <v>0</v>
      </c>
      <c r="AF96">
        <v>22</v>
      </c>
      <c r="AG96">
        <v>63</v>
      </c>
      <c r="AH96">
        <v>12.983860999999999</v>
      </c>
      <c r="AI96">
        <v>0</v>
      </c>
      <c r="AJ96">
        <v>0</v>
      </c>
      <c r="AK96">
        <v>15</v>
      </c>
      <c r="AL96">
        <v>301</v>
      </c>
      <c r="AM96" t="s">
        <v>440</v>
      </c>
      <c r="AN96" t="s">
        <v>608</v>
      </c>
      <c r="AO96">
        <v>1875.356</v>
      </c>
      <c r="AR96" t="s">
        <v>119</v>
      </c>
      <c r="AS96" t="s">
        <v>120</v>
      </c>
      <c r="AT96" t="s">
        <v>222</v>
      </c>
      <c r="AU96" t="s">
        <v>439</v>
      </c>
      <c r="AV96" t="s">
        <v>48</v>
      </c>
      <c r="AW96">
        <v>1</v>
      </c>
      <c r="BB96">
        <v>0.8600000000000001</v>
      </c>
      <c r="BC96" t="s">
        <v>69</v>
      </c>
      <c r="BF96" t="s">
        <v>119</v>
      </c>
      <c r="BG96" t="s">
        <v>120</v>
      </c>
      <c r="BH96" t="s">
        <v>439</v>
      </c>
      <c r="BI96">
        <v>8667</v>
      </c>
      <c r="BJ96">
        <v>1</v>
      </c>
      <c r="BK96" t="s">
        <v>222</v>
      </c>
      <c r="BL96" t="s">
        <v>178</v>
      </c>
      <c r="BM96">
        <v>0.8600000000000001</v>
      </c>
      <c r="BN96" t="s">
        <v>69</v>
      </c>
      <c r="BO96" t="s">
        <v>181</v>
      </c>
      <c r="BP96">
        <v>1875.356</v>
      </c>
    </row>
    <row r="97" spans="1:68" ht="16.5">
      <c r="A97" s="128" t="str">
        <f t="shared" si="53"/>
        <v>성원운수</v>
      </c>
      <c r="B97" s="129" t="str">
        <f t="shared" si="54"/>
        <v>조영기</v>
      </c>
      <c r="C97" s="130" t="str">
        <f t="shared" si="55"/>
        <v>D</v>
      </c>
      <c r="D97" s="131">
        <f t="shared" si="56"/>
        <v>0.81019775117087189</v>
      </c>
      <c r="E97" s="132">
        <f t="shared" si="57"/>
        <v>153</v>
      </c>
      <c r="F97" s="133" t="str">
        <f t="shared" si="58"/>
        <v>537</v>
      </c>
      <c r="G97" s="134" t="str">
        <f t="shared" si="59"/>
        <v>71바6613</v>
      </c>
      <c r="H97" s="135">
        <f t="shared" si="60"/>
        <v>3</v>
      </c>
      <c r="I97" s="136">
        <f t="shared" si="35"/>
        <v>2139.1849999999999</v>
      </c>
      <c r="J97" s="137">
        <f t="shared" si="61"/>
        <v>2.3935741377291965E-2</v>
      </c>
      <c r="K97" s="137">
        <f t="shared" si="62"/>
        <v>0.33768985580619904</v>
      </c>
      <c r="L97" s="137">
        <f t="shared" si="63"/>
        <v>8.5079130603477493E-2</v>
      </c>
      <c r="M97" s="138">
        <f t="shared" si="64"/>
        <v>13.478999999999999</v>
      </c>
      <c r="N97" s="139">
        <f t="shared" si="65"/>
        <v>0</v>
      </c>
      <c r="O97" s="139">
        <f t="shared" si="66"/>
        <v>1.0751758263076827</v>
      </c>
      <c r="P97" s="234">
        <f t="shared" si="67"/>
        <v>4</v>
      </c>
      <c r="Q97" s="235">
        <f t="shared" si="68"/>
        <v>0</v>
      </c>
      <c r="R97" s="235">
        <f t="shared" si="69"/>
        <v>23</v>
      </c>
      <c r="T97">
        <v>519</v>
      </c>
      <c r="U97">
        <v>153</v>
      </c>
      <c r="V97" t="s">
        <v>441</v>
      </c>
      <c r="W97">
        <v>2139.1849999999999</v>
      </c>
      <c r="X97">
        <v>1055.1099999999999</v>
      </c>
      <c r="Y97">
        <v>2.0270000000000001</v>
      </c>
      <c r="Z97">
        <v>13.478999999999999</v>
      </c>
      <c r="AA97">
        <v>151.21357399999999</v>
      </c>
      <c r="AB97">
        <v>3.6194090000000001</v>
      </c>
      <c r="AC97">
        <v>51.063290000000002</v>
      </c>
      <c r="AD97" s="1">
        <v>182</v>
      </c>
      <c r="AE97">
        <v>0</v>
      </c>
      <c r="AF97">
        <v>23</v>
      </c>
      <c r="AG97">
        <v>72</v>
      </c>
      <c r="AH97">
        <v>14.146777999999999</v>
      </c>
      <c r="AI97">
        <v>0</v>
      </c>
      <c r="AJ97">
        <v>0</v>
      </c>
      <c r="AK97">
        <v>4</v>
      </c>
      <c r="AL97">
        <v>733</v>
      </c>
      <c r="AM97" t="s">
        <v>442</v>
      </c>
      <c r="AN97" t="s">
        <v>609</v>
      </c>
      <c r="AO97">
        <v>1906.319</v>
      </c>
      <c r="AR97" t="s">
        <v>119</v>
      </c>
      <c r="AS97" t="s">
        <v>122</v>
      </c>
      <c r="AT97" t="s">
        <v>258</v>
      </c>
      <c r="AU97" t="s">
        <v>441</v>
      </c>
      <c r="AV97" t="s">
        <v>256</v>
      </c>
      <c r="AW97">
        <v>3</v>
      </c>
      <c r="BB97">
        <v>0.81019775117087189</v>
      </c>
      <c r="BC97" t="s">
        <v>67</v>
      </c>
      <c r="BF97" t="s">
        <v>119</v>
      </c>
      <c r="BG97" t="s">
        <v>122</v>
      </c>
      <c r="BH97" t="s">
        <v>441</v>
      </c>
      <c r="BI97">
        <v>153</v>
      </c>
      <c r="BJ97">
        <v>3</v>
      </c>
      <c r="BK97" t="s">
        <v>258</v>
      </c>
      <c r="BL97" t="s">
        <v>494</v>
      </c>
      <c r="BM97">
        <v>0.81019775117087189</v>
      </c>
      <c r="BN97" t="s">
        <v>67</v>
      </c>
      <c r="BO97" t="s">
        <v>183</v>
      </c>
      <c r="BP97">
        <v>2139.1849999999999</v>
      </c>
    </row>
    <row r="98" spans="1:68" ht="16.5">
      <c r="A98" s="111" t="str">
        <f t="shared" si="53"/>
        <v>성원운수</v>
      </c>
      <c r="B98" s="112" t="str">
        <f t="shared" si="54"/>
        <v>조우제</v>
      </c>
      <c r="C98" s="113" t="str">
        <f t="shared" si="55"/>
        <v>C</v>
      </c>
      <c r="D98" s="114">
        <f t="shared" si="56"/>
        <v>0.86686860736969751</v>
      </c>
      <c r="E98" s="115">
        <f t="shared" si="57"/>
        <v>8654</v>
      </c>
      <c r="F98" s="116" t="str">
        <f t="shared" si="58"/>
        <v>순환54</v>
      </c>
      <c r="G98" s="117" t="str">
        <f t="shared" si="59"/>
        <v>72바1927</v>
      </c>
      <c r="H98" s="118">
        <f t="shared" si="60"/>
        <v>2</v>
      </c>
      <c r="I98" s="119">
        <f t="shared" si="35"/>
        <v>1471.4680000000001</v>
      </c>
      <c r="J98" s="120">
        <f t="shared" si="61"/>
        <v>4.5730257760959001E-2</v>
      </c>
      <c r="K98" s="120">
        <f t="shared" si="62"/>
        <v>0.24945537978960472</v>
      </c>
      <c r="L98" s="120">
        <f t="shared" si="63"/>
        <v>0.19232494352578514</v>
      </c>
      <c r="M98" s="121">
        <f t="shared" si="64"/>
        <v>6.5609999999999999</v>
      </c>
      <c r="N98" s="122">
        <f t="shared" si="65"/>
        <v>6.7959344002044217E-2</v>
      </c>
      <c r="O98" s="122">
        <f t="shared" si="66"/>
        <v>10.125942256304588</v>
      </c>
      <c r="P98" s="236">
        <f t="shared" si="67"/>
        <v>3</v>
      </c>
      <c r="Q98" s="237">
        <f t="shared" si="68"/>
        <v>1</v>
      </c>
      <c r="R98" s="237">
        <f t="shared" si="69"/>
        <v>149</v>
      </c>
      <c r="T98">
        <v>519</v>
      </c>
      <c r="U98">
        <v>8654</v>
      </c>
      <c r="V98" t="s">
        <v>443</v>
      </c>
      <c r="W98">
        <v>1471.4680000000001</v>
      </c>
      <c r="X98">
        <v>536.03899999999999</v>
      </c>
      <c r="Y98">
        <v>2.7450000000000001</v>
      </c>
      <c r="Z98">
        <v>6.5609999999999999</v>
      </c>
      <c r="AA98">
        <v>79.540750000000003</v>
      </c>
      <c r="AB98">
        <v>3.637419</v>
      </c>
      <c r="AC98">
        <v>19.841868000000002</v>
      </c>
      <c r="AD98" s="1">
        <v>283</v>
      </c>
      <c r="AE98">
        <v>1</v>
      </c>
      <c r="AF98">
        <v>149</v>
      </c>
      <c r="AG98">
        <v>76</v>
      </c>
      <c r="AH98">
        <v>18.499548000000001</v>
      </c>
      <c r="AI98">
        <v>87.7</v>
      </c>
      <c r="AJ98">
        <v>0</v>
      </c>
      <c r="AK98">
        <v>3</v>
      </c>
      <c r="AL98">
        <v>203</v>
      </c>
      <c r="AM98" t="s">
        <v>444</v>
      </c>
      <c r="AN98" t="s">
        <v>610</v>
      </c>
      <c r="AO98">
        <v>1385.19</v>
      </c>
      <c r="AR98" t="s">
        <v>119</v>
      </c>
      <c r="AS98" t="s">
        <v>125</v>
      </c>
      <c r="AT98" t="s">
        <v>272</v>
      </c>
      <c r="AU98" t="s">
        <v>443</v>
      </c>
      <c r="AV98" t="s">
        <v>199</v>
      </c>
      <c r="AW98">
        <v>2</v>
      </c>
      <c r="BB98">
        <v>0.86686860736969751</v>
      </c>
      <c r="BC98" t="s">
        <v>69</v>
      </c>
      <c r="BF98" t="s">
        <v>119</v>
      </c>
      <c r="BG98" t="s">
        <v>125</v>
      </c>
      <c r="BH98" t="s">
        <v>443</v>
      </c>
      <c r="BI98">
        <v>8654</v>
      </c>
      <c r="BJ98">
        <v>2</v>
      </c>
      <c r="BK98" t="s">
        <v>272</v>
      </c>
      <c r="BL98" t="s">
        <v>216</v>
      </c>
      <c r="BM98">
        <v>0.86686860736969751</v>
      </c>
      <c r="BN98" t="s">
        <v>69</v>
      </c>
      <c r="BO98" t="s">
        <v>181</v>
      </c>
      <c r="BP98">
        <v>1471.4680000000001</v>
      </c>
    </row>
    <row r="99" spans="1:68" ht="16.5">
      <c r="A99" s="128" t="str">
        <f t="shared" si="53"/>
        <v>성원운수</v>
      </c>
      <c r="B99" s="129" t="str">
        <f t="shared" si="54"/>
        <v>차양근</v>
      </c>
      <c r="C99" s="130" t="str">
        <f t="shared" si="55"/>
        <v>B</v>
      </c>
      <c r="D99" s="131">
        <f t="shared" si="56"/>
        <v>0.91435084092605023</v>
      </c>
      <c r="E99" s="132">
        <f t="shared" si="57"/>
        <v>2232</v>
      </c>
      <c r="F99" s="133" t="str">
        <f t="shared" si="58"/>
        <v>538</v>
      </c>
      <c r="G99" s="134" t="str">
        <f t="shared" si="59"/>
        <v>71바6303</v>
      </c>
      <c r="H99" s="135">
        <f t="shared" si="60"/>
        <v>5</v>
      </c>
      <c r="I99" s="136">
        <f t="shared" si="35"/>
        <v>2155.0749999999998</v>
      </c>
      <c r="J99" s="137">
        <f t="shared" si="61"/>
        <v>1.5890818008783412E-2</v>
      </c>
      <c r="K99" s="137">
        <f t="shared" si="62"/>
        <v>0.38635529040226474</v>
      </c>
      <c r="L99" s="137">
        <f t="shared" si="63"/>
        <v>0.11322111759451528</v>
      </c>
      <c r="M99" s="138">
        <f t="shared" si="64"/>
        <v>10.532999999999999</v>
      </c>
      <c r="N99" s="139">
        <f t="shared" si="65"/>
        <v>3.9905803742329158</v>
      </c>
      <c r="O99" s="139">
        <f t="shared" si="66"/>
        <v>7.145922995719407</v>
      </c>
      <c r="P99" s="234">
        <f t="shared" si="67"/>
        <v>57</v>
      </c>
      <c r="Q99" s="235">
        <f t="shared" si="68"/>
        <v>86</v>
      </c>
      <c r="R99" s="235">
        <f t="shared" si="69"/>
        <v>154</v>
      </c>
      <c r="T99">
        <v>519</v>
      </c>
      <c r="U99">
        <v>2232</v>
      </c>
      <c r="V99" t="s">
        <v>445</v>
      </c>
      <c r="W99">
        <v>2155.0749999999998</v>
      </c>
      <c r="X99">
        <v>950.60900000000004</v>
      </c>
      <c r="Y99">
        <v>2.2669999999999999</v>
      </c>
      <c r="Z99">
        <v>10.532999999999999</v>
      </c>
      <c r="AA99">
        <v>179.18574100000001</v>
      </c>
      <c r="AB99">
        <v>2.8474080000000002</v>
      </c>
      <c r="AC99">
        <v>69.229359000000002</v>
      </c>
      <c r="AD99" s="1">
        <v>244</v>
      </c>
      <c r="AE99">
        <v>86</v>
      </c>
      <c r="AF99">
        <v>154</v>
      </c>
      <c r="AG99">
        <v>70</v>
      </c>
      <c r="AH99">
        <v>12.027044999999999</v>
      </c>
      <c r="AI99">
        <v>85.5</v>
      </c>
      <c r="AJ99">
        <v>0</v>
      </c>
      <c r="AK99">
        <v>57</v>
      </c>
      <c r="AL99">
        <v>6702</v>
      </c>
      <c r="AM99" t="s">
        <v>446</v>
      </c>
      <c r="AN99" t="s">
        <v>611</v>
      </c>
      <c r="AO99">
        <v>825.97699999999998</v>
      </c>
      <c r="AR99" t="s">
        <v>119</v>
      </c>
      <c r="AS99" t="s">
        <v>123</v>
      </c>
      <c r="AT99" t="s">
        <v>263</v>
      </c>
      <c r="AU99" t="s">
        <v>445</v>
      </c>
      <c r="AV99" t="s">
        <v>48</v>
      </c>
      <c r="AW99">
        <v>5</v>
      </c>
      <c r="BB99">
        <v>0.91435084092605023</v>
      </c>
      <c r="BC99" t="s">
        <v>68</v>
      </c>
      <c r="BF99" t="s">
        <v>119</v>
      </c>
      <c r="BG99" t="s">
        <v>123</v>
      </c>
      <c r="BH99" t="s">
        <v>445</v>
      </c>
      <c r="BI99">
        <v>2232</v>
      </c>
      <c r="BJ99">
        <v>5</v>
      </c>
      <c r="BK99" t="s">
        <v>263</v>
      </c>
      <c r="BL99" t="s">
        <v>264</v>
      </c>
      <c r="BM99">
        <v>0.91435084092605023</v>
      </c>
      <c r="BN99" t="s">
        <v>68</v>
      </c>
      <c r="BO99" t="s">
        <v>179</v>
      </c>
      <c r="BP99">
        <v>2150.34</v>
      </c>
    </row>
    <row r="100" spans="1:68" ht="16.5">
      <c r="A100" s="111" t="str">
        <f t="shared" si="53"/>
        <v>성원운수</v>
      </c>
      <c r="B100" s="112" t="str">
        <f t="shared" si="54"/>
        <v>최광진</v>
      </c>
      <c r="C100" s="113" t="str">
        <f t="shared" si="55"/>
        <v>D</v>
      </c>
      <c r="D100" s="114">
        <f t="shared" si="56"/>
        <v>0.83464285714285724</v>
      </c>
      <c r="E100" s="115">
        <f t="shared" si="57"/>
        <v>1495</v>
      </c>
      <c r="F100" s="116" t="str">
        <f t="shared" si="58"/>
        <v>536</v>
      </c>
      <c r="G100" s="117" t="str">
        <f t="shared" si="59"/>
        <v>71바5552</v>
      </c>
      <c r="H100" s="118">
        <f t="shared" si="60"/>
        <v>1</v>
      </c>
      <c r="I100" s="119">
        <f t="shared" si="35"/>
        <v>1614.99</v>
      </c>
      <c r="J100" s="120">
        <f t="shared" si="61"/>
        <v>5.3505262474991284E-3</v>
      </c>
      <c r="K100" s="120">
        <f t="shared" si="62"/>
        <v>0.39096280493560531</v>
      </c>
      <c r="L100" s="120">
        <f t="shared" si="63"/>
        <v>0.20185883503922625</v>
      </c>
      <c r="M100" s="121">
        <f t="shared" si="64"/>
        <v>10.16</v>
      </c>
      <c r="N100" s="122">
        <f t="shared" si="65"/>
        <v>6.1919888048842409E-2</v>
      </c>
      <c r="O100" s="122">
        <f t="shared" si="66"/>
        <v>4.0247927231747562</v>
      </c>
      <c r="P100" s="236">
        <f t="shared" si="67"/>
        <v>15</v>
      </c>
      <c r="Q100" s="237">
        <f t="shared" si="68"/>
        <v>1</v>
      </c>
      <c r="R100" s="237">
        <f t="shared" si="69"/>
        <v>65</v>
      </c>
      <c r="T100">
        <v>519</v>
      </c>
      <c r="U100">
        <v>1495</v>
      </c>
      <c r="V100" t="s">
        <v>612</v>
      </c>
      <c r="W100">
        <v>1614.99</v>
      </c>
      <c r="X100">
        <v>691.11300000000006</v>
      </c>
      <c r="Y100">
        <v>2.3370000000000002</v>
      </c>
      <c r="Z100">
        <v>10.16</v>
      </c>
      <c r="AA100">
        <v>130.09468000000001</v>
      </c>
      <c r="AB100">
        <v>0.696075</v>
      </c>
      <c r="AC100">
        <v>50.862181</v>
      </c>
      <c r="AD100" s="1">
        <v>326</v>
      </c>
      <c r="AE100">
        <v>1</v>
      </c>
      <c r="AF100">
        <v>65</v>
      </c>
      <c r="AG100">
        <v>70</v>
      </c>
      <c r="AH100">
        <v>12.413957999999999</v>
      </c>
      <c r="AI100">
        <v>63</v>
      </c>
      <c r="AJ100">
        <v>0</v>
      </c>
      <c r="AK100">
        <v>15</v>
      </c>
      <c r="AL100">
        <v>1833</v>
      </c>
      <c r="AM100" t="s">
        <v>613</v>
      </c>
      <c r="AN100" t="s">
        <v>614</v>
      </c>
      <c r="AO100">
        <v>1614.99</v>
      </c>
      <c r="AR100" t="s">
        <v>119</v>
      </c>
      <c r="AS100" t="s">
        <v>121</v>
      </c>
      <c r="AT100" t="s">
        <v>482</v>
      </c>
      <c r="AU100" t="s">
        <v>612</v>
      </c>
      <c r="AV100" t="s">
        <v>48</v>
      </c>
      <c r="AW100">
        <v>1</v>
      </c>
      <c r="BB100">
        <v>0.83464285714285724</v>
      </c>
      <c r="BC100" t="s">
        <v>67</v>
      </c>
      <c r="BF100" t="s">
        <v>119</v>
      </c>
      <c r="BG100" t="s">
        <v>121</v>
      </c>
      <c r="BH100" t="s">
        <v>612</v>
      </c>
      <c r="BI100">
        <v>1495</v>
      </c>
      <c r="BJ100">
        <v>1</v>
      </c>
      <c r="BK100" t="s">
        <v>482</v>
      </c>
      <c r="BL100" t="s">
        <v>178</v>
      </c>
      <c r="BM100">
        <v>0.83464285714285724</v>
      </c>
      <c r="BN100" t="s">
        <v>67</v>
      </c>
      <c r="BO100" t="s">
        <v>183</v>
      </c>
      <c r="BP100">
        <v>1614.99</v>
      </c>
    </row>
    <row r="101" spans="1:68" ht="16.5">
      <c r="A101" s="128" t="str">
        <f t="shared" si="53"/>
        <v>성원운수</v>
      </c>
      <c r="B101" s="129" t="str">
        <f t="shared" si="54"/>
        <v>최한국</v>
      </c>
      <c r="C101" s="130" t="str">
        <f t="shared" si="55"/>
        <v>B</v>
      </c>
      <c r="D101" s="131">
        <f t="shared" si="56"/>
        <v>0.9007113185238369</v>
      </c>
      <c r="E101" s="132">
        <f t="shared" si="57"/>
        <v>5936</v>
      </c>
      <c r="F101" s="133" t="str">
        <f t="shared" si="58"/>
        <v>538</v>
      </c>
      <c r="G101" s="134" t="str">
        <f t="shared" si="59"/>
        <v>71바6307</v>
      </c>
      <c r="H101" s="135">
        <f t="shared" si="60"/>
        <v>2</v>
      </c>
      <c r="I101" s="136">
        <f t="shared" si="35"/>
        <v>1403.9639999999999</v>
      </c>
      <c r="J101" s="137">
        <f t="shared" si="61"/>
        <v>4.5157148779886101E-2</v>
      </c>
      <c r="K101" s="137">
        <f t="shared" si="62"/>
        <v>0.39331748229052943</v>
      </c>
      <c r="L101" s="137">
        <f t="shared" si="63"/>
        <v>0.31482288719653784</v>
      </c>
      <c r="M101" s="138">
        <f t="shared" si="64"/>
        <v>12.089</v>
      </c>
      <c r="N101" s="139">
        <f t="shared" si="65"/>
        <v>0</v>
      </c>
      <c r="O101" s="139">
        <f t="shared" si="66"/>
        <v>9.5444042724742229</v>
      </c>
      <c r="P101" s="234">
        <f t="shared" si="67"/>
        <v>35</v>
      </c>
      <c r="Q101" s="235">
        <f t="shared" si="68"/>
        <v>0</v>
      </c>
      <c r="R101" s="235">
        <f t="shared" si="69"/>
        <v>134</v>
      </c>
      <c r="T101">
        <v>519</v>
      </c>
      <c r="U101">
        <v>5936</v>
      </c>
      <c r="V101" t="s">
        <v>447</v>
      </c>
      <c r="W101">
        <v>1403.9639999999999</v>
      </c>
      <c r="X101">
        <v>623.71600000000001</v>
      </c>
      <c r="Y101">
        <v>2.2509999999999999</v>
      </c>
      <c r="Z101">
        <v>12.089</v>
      </c>
      <c r="AA101">
        <v>114.88161100000001</v>
      </c>
      <c r="AB101">
        <v>5.1877259999999996</v>
      </c>
      <c r="AC101">
        <v>45.184945999999997</v>
      </c>
      <c r="AD101" s="1">
        <v>442</v>
      </c>
      <c r="AE101">
        <v>0</v>
      </c>
      <c r="AF101">
        <v>134</v>
      </c>
      <c r="AG101">
        <v>73</v>
      </c>
      <c r="AH101">
        <v>12.220962999999999</v>
      </c>
      <c r="AI101">
        <v>57.5</v>
      </c>
      <c r="AJ101">
        <v>0</v>
      </c>
      <c r="AK101">
        <v>35</v>
      </c>
      <c r="AL101">
        <v>2357</v>
      </c>
      <c r="AM101" t="s">
        <v>448</v>
      </c>
      <c r="AN101" t="s">
        <v>615</v>
      </c>
      <c r="AO101">
        <v>1306.336</v>
      </c>
      <c r="AR101" t="s">
        <v>119</v>
      </c>
      <c r="AS101" t="s">
        <v>123</v>
      </c>
      <c r="AT101" t="s">
        <v>265</v>
      </c>
      <c r="AU101" t="s">
        <v>447</v>
      </c>
      <c r="AV101" t="s">
        <v>48</v>
      </c>
      <c r="AW101">
        <v>2</v>
      </c>
      <c r="BB101">
        <v>0.9007113185238369</v>
      </c>
      <c r="BC101" t="s">
        <v>68</v>
      </c>
      <c r="BF101" t="s">
        <v>119</v>
      </c>
      <c r="BG101" t="s">
        <v>123</v>
      </c>
      <c r="BH101" t="s">
        <v>447</v>
      </c>
      <c r="BI101">
        <v>5936</v>
      </c>
      <c r="BJ101">
        <v>2</v>
      </c>
      <c r="BK101" t="s">
        <v>265</v>
      </c>
      <c r="BL101" t="s">
        <v>264</v>
      </c>
      <c r="BM101">
        <v>0.9007113185238369</v>
      </c>
      <c r="BN101" t="s">
        <v>68</v>
      </c>
      <c r="BO101" t="s">
        <v>179</v>
      </c>
      <c r="BP101">
        <v>1403.9639999999999</v>
      </c>
    </row>
    <row r="102" spans="1:68" ht="16.5">
      <c r="A102" s="111" t="str">
        <f t="shared" si="53"/>
        <v>성원운수</v>
      </c>
      <c r="B102" s="112" t="str">
        <f t="shared" si="54"/>
        <v>최현호</v>
      </c>
      <c r="C102" s="113" t="str">
        <f t="shared" si="55"/>
        <v>D</v>
      </c>
      <c r="D102" s="114">
        <f t="shared" si="56"/>
        <v>0.82934269870209243</v>
      </c>
      <c r="E102" s="115">
        <f t="shared" si="57"/>
        <v>9077</v>
      </c>
      <c r="F102" s="116" t="str">
        <f t="shared" si="58"/>
        <v>535</v>
      </c>
      <c r="G102" s="117" t="str">
        <f t="shared" si="59"/>
        <v>71바6959</v>
      </c>
      <c r="H102" s="118">
        <f t="shared" si="60"/>
        <v>3</v>
      </c>
      <c r="I102" s="119">
        <f t="shared" si="35"/>
        <v>1801.6569999999999</v>
      </c>
      <c r="J102" s="120">
        <f t="shared" si="61"/>
        <v>2.4039203066824048E-2</v>
      </c>
      <c r="K102" s="120">
        <f t="shared" si="62"/>
        <v>0.36078371176206886</v>
      </c>
      <c r="L102" s="120">
        <f t="shared" si="63"/>
        <v>0.18816012148816341</v>
      </c>
      <c r="M102" s="121">
        <f t="shared" si="64"/>
        <v>9.4420000000000002</v>
      </c>
      <c r="N102" s="122">
        <f t="shared" si="65"/>
        <v>0</v>
      </c>
      <c r="O102" s="122">
        <f t="shared" si="66"/>
        <v>0.83256690923966103</v>
      </c>
      <c r="P102" s="236">
        <f t="shared" si="67"/>
        <v>14</v>
      </c>
      <c r="Q102" s="237">
        <f t="shared" si="68"/>
        <v>0</v>
      </c>
      <c r="R102" s="237">
        <f t="shared" si="69"/>
        <v>15</v>
      </c>
      <c r="T102">
        <v>519</v>
      </c>
      <c r="U102">
        <v>9077</v>
      </c>
      <c r="V102" t="s">
        <v>449</v>
      </c>
      <c r="W102">
        <v>1801.6569999999999</v>
      </c>
      <c r="X102">
        <v>720.30499999999995</v>
      </c>
      <c r="Y102">
        <v>2.5009999999999999</v>
      </c>
      <c r="Z102">
        <v>9.4420000000000002</v>
      </c>
      <c r="AA102">
        <v>139.71274299999999</v>
      </c>
      <c r="AB102">
        <v>3.3585829999999999</v>
      </c>
      <c r="AC102">
        <v>50.406081999999998</v>
      </c>
      <c r="AD102" s="1">
        <v>339</v>
      </c>
      <c r="AE102">
        <v>0</v>
      </c>
      <c r="AF102">
        <v>15</v>
      </c>
      <c r="AG102">
        <v>60</v>
      </c>
      <c r="AH102">
        <v>12.895436999999999</v>
      </c>
      <c r="AI102">
        <v>0</v>
      </c>
      <c r="AJ102">
        <v>0</v>
      </c>
      <c r="AK102">
        <v>14</v>
      </c>
      <c r="AL102">
        <v>1056</v>
      </c>
      <c r="AM102" t="s">
        <v>450</v>
      </c>
      <c r="AN102" t="s">
        <v>616</v>
      </c>
      <c r="AO102">
        <v>1446.1569999999999</v>
      </c>
      <c r="AR102" t="s">
        <v>119</v>
      </c>
      <c r="AS102" t="s">
        <v>120</v>
      </c>
      <c r="AT102" t="s">
        <v>212</v>
      </c>
      <c r="AU102" t="s">
        <v>449</v>
      </c>
      <c r="AV102" t="s">
        <v>48</v>
      </c>
      <c r="AW102">
        <v>3</v>
      </c>
      <c r="BB102">
        <v>0.82934269870209243</v>
      </c>
      <c r="BC102" t="s">
        <v>67</v>
      </c>
      <c r="BF102" t="s">
        <v>119</v>
      </c>
      <c r="BG102" t="s">
        <v>120</v>
      </c>
      <c r="BH102" t="s">
        <v>449</v>
      </c>
      <c r="BI102">
        <v>9077</v>
      </c>
      <c r="BJ102">
        <v>3</v>
      </c>
      <c r="BK102" t="s">
        <v>212</v>
      </c>
      <c r="BL102" t="s">
        <v>204</v>
      </c>
      <c r="BM102">
        <v>0.82934269870209243</v>
      </c>
      <c r="BN102" t="s">
        <v>67</v>
      </c>
      <c r="BO102" t="s">
        <v>183</v>
      </c>
      <c r="BP102">
        <v>1763.4589999999998</v>
      </c>
    </row>
    <row r="103" spans="1:68" ht="16.5">
      <c r="A103" s="128" t="str">
        <f t="shared" si="53"/>
        <v>성원운수</v>
      </c>
      <c r="B103" s="129" t="str">
        <f t="shared" si="54"/>
        <v>하동호</v>
      </c>
      <c r="C103" s="130" t="str">
        <f t="shared" si="55"/>
        <v>C</v>
      </c>
      <c r="D103" s="131">
        <f t="shared" si="56"/>
        <v>0.86620689655172411</v>
      </c>
      <c r="E103" s="132">
        <f t="shared" si="57"/>
        <v>355</v>
      </c>
      <c r="F103" s="133" t="str">
        <f t="shared" si="58"/>
        <v>535</v>
      </c>
      <c r="G103" s="134" t="str">
        <f t="shared" si="59"/>
        <v>71바6963</v>
      </c>
      <c r="H103" s="135">
        <f t="shared" si="60"/>
        <v>1</v>
      </c>
      <c r="I103" s="136">
        <f t="shared" si="35"/>
        <v>2156.096</v>
      </c>
      <c r="J103" s="137">
        <f t="shared" si="61"/>
        <v>1.0408400579892669E-2</v>
      </c>
      <c r="K103" s="137">
        <f t="shared" si="62"/>
        <v>0.36040598164253035</v>
      </c>
      <c r="L103" s="137">
        <f t="shared" si="63"/>
        <v>0.20500014841639705</v>
      </c>
      <c r="M103" s="138">
        <f t="shared" si="64"/>
        <v>8.57</v>
      </c>
      <c r="N103" s="139">
        <f t="shared" si="65"/>
        <v>0</v>
      </c>
      <c r="O103" s="139">
        <f t="shared" si="66"/>
        <v>7.1889192317967288</v>
      </c>
      <c r="P103" s="234">
        <f t="shared" si="67"/>
        <v>21</v>
      </c>
      <c r="Q103" s="235">
        <f t="shared" si="68"/>
        <v>0</v>
      </c>
      <c r="R103" s="235">
        <f t="shared" si="69"/>
        <v>155</v>
      </c>
      <c r="T103">
        <v>519</v>
      </c>
      <c r="U103">
        <v>355</v>
      </c>
      <c r="V103" t="s">
        <v>451</v>
      </c>
      <c r="W103">
        <v>2156.096</v>
      </c>
      <c r="X103">
        <v>858.19600000000003</v>
      </c>
      <c r="Y103">
        <v>2.512</v>
      </c>
      <c r="Z103">
        <v>8.57</v>
      </c>
      <c r="AA103">
        <v>165.56856999999999</v>
      </c>
      <c r="AB103">
        <v>1.7233039999999999</v>
      </c>
      <c r="AC103">
        <v>59.671903</v>
      </c>
      <c r="AD103" s="1">
        <v>442</v>
      </c>
      <c r="AE103">
        <v>0</v>
      </c>
      <c r="AF103">
        <v>155</v>
      </c>
      <c r="AG103">
        <v>61</v>
      </c>
      <c r="AH103">
        <v>13.022373999999999</v>
      </c>
      <c r="AI103">
        <v>0</v>
      </c>
      <c r="AJ103">
        <v>0</v>
      </c>
      <c r="AK103">
        <v>21</v>
      </c>
      <c r="AL103">
        <v>1092</v>
      </c>
      <c r="AM103" t="s">
        <v>452</v>
      </c>
      <c r="AN103" t="s">
        <v>617</v>
      </c>
      <c r="AO103">
        <v>2156.096</v>
      </c>
      <c r="AR103" t="s">
        <v>119</v>
      </c>
      <c r="AS103" t="s">
        <v>120</v>
      </c>
      <c r="AT103" t="s">
        <v>218</v>
      </c>
      <c r="AU103" t="s">
        <v>451</v>
      </c>
      <c r="AV103" t="s">
        <v>48</v>
      </c>
      <c r="AW103">
        <v>1</v>
      </c>
      <c r="BB103">
        <v>0.86620689655172411</v>
      </c>
      <c r="BC103" t="s">
        <v>69</v>
      </c>
      <c r="BF103" t="s">
        <v>119</v>
      </c>
      <c r="BG103" t="s">
        <v>120</v>
      </c>
      <c r="BH103" t="s">
        <v>451</v>
      </c>
      <c r="BI103">
        <v>355</v>
      </c>
      <c r="BJ103">
        <v>1</v>
      </c>
      <c r="BK103" t="s">
        <v>218</v>
      </c>
      <c r="BL103" t="s">
        <v>178</v>
      </c>
      <c r="BM103">
        <v>0.86620689655172411</v>
      </c>
      <c r="BN103" t="s">
        <v>69</v>
      </c>
      <c r="BO103" t="s">
        <v>181</v>
      </c>
      <c r="BP103">
        <v>2156.096</v>
      </c>
    </row>
    <row r="104" spans="1:68" ht="16.5">
      <c r="A104" s="111" t="str">
        <f t="shared" si="53"/>
        <v>성원운수</v>
      </c>
      <c r="B104" s="112" t="str">
        <f t="shared" si="54"/>
        <v>하순기</v>
      </c>
      <c r="C104" s="113" t="str">
        <f t="shared" si="55"/>
        <v>D</v>
      </c>
      <c r="D104" s="114">
        <f t="shared" si="56"/>
        <v>0.81111369713782455</v>
      </c>
      <c r="E104" s="115">
        <f t="shared" si="57"/>
        <v>6041</v>
      </c>
      <c r="F104" s="116" t="str">
        <f t="shared" si="58"/>
        <v>536</v>
      </c>
      <c r="G104" s="117" t="str">
        <f t="shared" si="59"/>
        <v>71바5557</v>
      </c>
      <c r="H104" s="118">
        <f t="shared" si="60"/>
        <v>3</v>
      </c>
      <c r="I104" s="119">
        <f t="shared" si="35"/>
        <v>2100.5340000000001</v>
      </c>
      <c r="J104" s="120">
        <f t="shared" si="61"/>
        <v>6.8450078746776976E-3</v>
      </c>
      <c r="K104" s="120">
        <f t="shared" si="62"/>
        <v>0.37746069652011449</v>
      </c>
      <c r="L104" s="120">
        <f t="shared" si="63"/>
        <v>0.17852603195187508</v>
      </c>
      <c r="M104" s="121">
        <f t="shared" si="64"/>
        <v>7.7569999999999997</v>
      </c>
      <c r="N104" s="122">
        <f t="shared" si="65"/>
        <v>0</v>
      </c>
      <c r="O104" s="122">
        <f t="shared" si="66"/>
        <v>5.5224052550446689</v>
      </c>
      <c r="P104" s="236">
        <f t="shared" si="67"/>
        <v>15</v>
      </c>
      <c r="Q104" s="237">
        <f t="shared" si="68"/>
        <v>0</v>
      </c>
      <c r="R104" s="237">
        <f t="shared" si="69"/>
        <v>116</v>
      </c>
      <c r="T104">
        <v>519</v>
      </c>
      <c r="U104">
        <v>6041</v>
      </c>
      <c r="V104" t="s">
        <v>453</v>
      </c>
      <c r="W104">
        <v>2100.5340000000001</v>
      </c>
      <c r="X104">
        <v>957.77700000000004</v>
      </c>
      <c r="Y104">
        <v>2.1930000000000001</v>
      </c>
      <c r="Z104">
        <v>7.7569999999999997</v>
      </c>
      <c r="AA104">
        <v>163.53494699999999</v>
      </c>
      <c r="AB104">
        <v>1.1193979999999999</v>
      </c>
      <c r="AC104">
        <v>61.728014999999999</v>
      </c>
      <c r="AD104" s="1">
        <v>375</v>
      </c>
      <c r="AE104">
        <v>0</v>
      </c>
      <c r="AF104">
        <v>116</v>
      </c>
      <c r="AG104">
        <v>64</v>
      </c>
      <c r="AH104">
        <v>12.844557</v>
      </c>
      <c r="AI104">
        <v>6.1</v>
      </c>
      <c r="AJ104">
        <v>0</v>
      </c>
      <c r="AK104">
        <v>15</v>
      </c>
      <c r="AL104">
        <v>1457</v>
      </c>
      <c r="AM104" t="s">
        <v>454</v>
      </c>
      <c r="AN104" t="s">
        <v>618</v>
      </c>
      <c r="AO104">
        <v>1872.0909999999999</v>
      </c>
      <c r="AR104" t="s">
        <v>119</v>
      </c>
      <c r="AS104" t="s">
        <v>121</v>
      </c>
      <c r="AT104" t="s">
        <v>233</v>
      </c>
      <c r="AU104" t="s">
        <v>453</v>
      </c>
      <c r="AV104" t="s">
        <v>199</v>
      </c>
      <c r="AW104">
        <v>3</v>
      </c>
      <c r="BB104">
        <v>0.81111369713782455</v>
      </c>
      <c r="BC104" t="s">
        <v>67</v>
      </c>
      <c r="BF104" t="s">
        <v>119</v>
      </c>
      <c r="BG104" t="s">
        <v>121</v>
      </c>
      <c r="BH104" t="s">
        <v>453</v>
      </c>
      <c r="BI104">
        <v>6041</v>
      </c>
      <c r="BJ104">
        <v>3</v>
      </c>
      <c r="BK104" t="s">
        <v>233</v>
      </c>
      <c r="BL104" t="s">
        <v>492</v>
      </c>
      <c r="BM104">
        <v>0.81111369713782455</v>
      </c>
      <c r="BN104" t="s">
        <v>67</v>
      </c>
      <c r="BO104" t="s">
        <v>183</v>
      </c>
      <c r="BP104">
        <v>2100.5340000000001</v>
      </c>
    </row>
    <row r="105" spans="1:68" ht="16.5">
      <c r="A105" s="128" t="str">
        <f t="shared" si="53"/>
        <v>성원운수</v>
      </c>
      <c r="B105" s="129" t="str">
        <f t="shared" si="54"/>
        <v>한용안</v>
      </c>
      <c r="C105" s="130" t="str">
        <f t="shared" si="55"/>
        <v>D</v>
      </c>
      <c r="D105" s="131">
        <f t="shared" si="56"/>
        <v>0.80944069977669764</v>
      </c>
      <c r="E105" s="132">
        <f t="shared" si="57"/>
        <v>3400</v>
      </c>
      <c r="F105" s="133" t="str">
        <f t="shared" si="58"/>
        <v>535</v>
      </c>
      <c r="G105" s="134" t="str">
        <f t="shared" si="59"/>
        <v>71바6961</v>
      </c>
      <c r="H105" s="135">
        <f t="shared" si="60"/>
        <v>10</v>
      </c>
      <c r="I105" s="136">
        <f t="shared" si="35"/>
        <v>1877.7670000000001</v>
      </c>
      <c r="J105" s="137">
        <f t="shared" si="61"/>
        <v>2.1764381898025129E-2</v>
      </c>
      <c r="K105" s="137">
        <f t="shared" si="62"/>
        <v>0.36722287809036935</v>
      </c>
      <c r="L105" s="137">
        <f t="shared" si="63"/>
        <v>0.18639160236600175</v>
      </c>
      <c r="M105" s="138">
        <f t="shared" si="64"/>
        <v>11.478999999999999</v>
      </c>
      <c r="N105" s="139">
        <f t="shared" si="65"/>
        <v>5.3254743533143356E-2</v>
      </c>
      <c r="O105" s="139">
        <f t="shared" si="66"/>
        <v>0.95858538359658041</v>
      </c>
      <c r="P105" s="234">
        <f t="shared" si="67"/>
        <v>31</v>
      </c>
      <c r="Q105" s="235">
        <f t="shared" si="68"/>
        <v>1</v>
      </c>
      <c r="R105" s="235">
        <f t="shared" si="69"/>
        <v>18</v>
      </c>
      <c r="T105">
        <v>519</v>
      </c>
      <c r="U105">
        <v>3400</v>
      </c>
      <c r="V105" t="s">
        <v>455</v>
      </c>
      <c r="W105">
        <v>1877.7670000000001</v>
      </c>
      <c r="X105">
        <v>789.65899999999999</v>
      </c>
      <c r="Y105">
        <v>2.3780000000000001</v>
      </c>
      <c r="Z105">
        <v>11.478999999999999</v>
      </c>
      <c r="AA105">
        <v>152.24774199999999</v>
      </c>
      <c r="AB105">
        <v>3.3135780000000001</v>
      </c>
      <c r="AC105">
        <v>55.908853999999998</v>
      </c>
      <c r="AD105" s="1">
        <v>350</v>
      </c>
      <c r="AE105">
        <v>1</v>
      </c>
      <c r="AF105">
        <v>18</v>
      </c>
      <c r="AG105">
        <v>60</v>
      </c>
      <c r="AH105">
        <v>12.333627</v>
      </c>
      <c r="AI105">
        <v>0</v>
      </c>
      <c r="AJ105">
        <v>0</v>
      </c>
      <c r="AK105">
        <v>31</v>
      </c>
      <c r="AL105">
        <v>1530</v>
      </c>
      <c r="AM105" t="s">
        <v>456</v>
      </c>
      <c r="AN105" t="s">
        <v>619</v>
      </c>
      <c r="AO105">
        <v>345.91</v>
      </c>
      <c r="AR105" t="s">
        <v>119</v>
      </c>
      <c r="AS105" t="s">
        <v>120</v>
      </c>
      <c r="AT105" t="s">
        <v>214</v>
      </c>
      <c r="AU105" t="s">
        <v>455</v>
      </c>
      <c r="AV105" t="s">
        <v>48</v>
      </c>
      <c r="AW105">
        <v>10</v>
      </c>
      <c r="BB105">
        <v>0.80944069977669764</v>
      </c>
      <c r="BC105" t="s">
        <v>67</v>
      </c>
      <c r="BF105" t="s">
        <v>119</v>
      </c>
      <c r="BG105" t="s">
        <v>120</v>
      </c>
      <c r="BH105" t="s">
        <v>455</v>
      </c>
      <c r="BI105">
        <v>3400</v>
      </c>
      <c r="BJ105">
        <v>10</v>
      </c>
      <c r="BK105" t="s">
        <v>214</v>
      </c>
      <c r="BL105" t="s">
        <v>201</v>
      </c>
      <c r="BM105">
        <v>0.80944069977669764</v>
      </c>
      <c r="BN105" t="s">
        <v>67</v>
      </c>
      <c r="BO105" t="s">
        <v>183</v>
      </c>
      <c r="BP105">
        <v>1877.7670000000001</v>
      </c>
    </row>
    <row r="106" spans="1:68" ht="16.5">
      <c r="A106" s="111" t="str">
        <f t="shared" ref="A106:A108" si="70">BF106</f>
        <v>성원운수</v>
      </c>
      <c r="B106" s="112" t="str">
        <f t="shared" ref="B106:B108" si="71">BH106</f>
        <v>함상수</v>
      </c>
      <c r="C106" s="113" t="str">
        <f t="shared" ref="C106:C108" si="72">BN106</f>
        <v>D</v>
      </c>
      <c r="D106" s="114">
        <f t="shared" ref="D106:D108" si="73">BM106</f>
        <v>0.83056461232634238</v>
      </c>
      <c r="E106" s="115">
        <f t="shared" ref="E106:E108" si="74">U106</f>
        <v>1241</v>
      </c>
      <c r="F106" s="116" t="str">
        <f t="shared" ref="F106:F108" si="75">BG106</f>
        <v>535</v>
      </c>
      <c r="G106" s="117" t="str">
        <f t="shared" ref="G106:G108" si="76">BK106</f>
        <v>71바6955</v>
      </c>
      <c r="H106" s="118">
        <f t="shared" ref="H106:H108" si="77">BJ106</f>
        <v>3</v>
      </c>
      <c r="I106" s="119">
        <f t="shared" ref="I106:I108" si="78">W106</f>
        <v>1860.9010000000001</v>
      </c>
      <c r="J106" s="120">
        <f t="shared" ref="J106:J108" si="79">AB106/AA106</f>
        <v>1.7730975669744076E-2</v>
      </c>
      <c r="K106" s="120">
        <f t="shared" ref="K106:K108" si="80">AC106/AA106</f>
        <v>0.34630551907608847</v>
      </c>
      <c r="L106" s="120">
        <f t="shared" ref="L106:L108" si="81">AD106/I106</f>
        <v>0.143478884690803</v>
      </c>
      <c r="M106" s="121">
        <f t="shared" ref="M106:M108" si="82">Z106</f>
        <v>10.592000000000001</v>
      </c>
      <c r="N106" s="122">
        <f t="shared" ref="N106:N108" si="83">AE106*100/W106</f>
        <v>0</v>
      </c>
      <c r="O106" s="122">
        <f t="shared" ref="O106:O108" si="84">AF106*100/W106</f>
        <v>2.5256582698381052</v>
      </c>
      <c r="P106" s="236">
        <f t="shared" ref="P106:P108" si="85">AK106</f>
        <v>13</v>
      </c>
      <c r="Q106" s="237">
        <f t="shared" ref="Q106:Q108" si="86">AE106</f>
        <v>0</v>
      </c>
      <c r="R106" s="237">
        <f t="shared" ref="R106:R108" si="87">AF106</f>
        <v>47</v>
      </c>
      <c r="T106">
        <v>519</v>
      </c>
      <c r="U106">
        <v>1241</v>
      </c>
      <c r="V106" t="s">
        <v>457</v>
      </c>
      <c r="W106">
        <v>1860.9010000000001</v>
      </c>
      <c r="X106">
        <v>834.96600000000001</v>
      </c>
      <c r="Y106">
        <v>2.2290000000000001</v>
      </c>
      <c r="Z106">
        <v>10.592000000000001</v>
      </c>
      <c r="AA106">
        <v>148.106909</v>
      </c>
      <c r="AB106">
        <v>2.62608</v>
      </c>
      <c r="AC106">
        <v>51.290239999999997</v>
      </c>
      <c r="AD106" s="1">
        <v>267</v>
      </c>
      <c r="AE106">
        <v>0</v>
      </c>
      <c r="AF106">
        <v>47</v>
      </c>
      <c r="AG106">
        <v>64</v>
      </c>
      <c r="AH106">
        <v>12.564579</v>
      </c>
      <c r="AI106">
        <v>32.1</v>
      </c>
      <c r="AJ106">
        <v>0</v>
      </c>
      <c r="AK106">
        <v>13</v>
      </c>
      <c r="AL106">
        <v>1636</v>
      </c>
      <c r="AM106" t="s">
        <v>458</v>
      </c>
      <c r="AN106" t="s">
        <v>620</v>
      </c>
      <c r="AO106">
        <v>1669.5709999999999</v>
      </c>
      <c r="AR106" t="s">
        <v>119</v>
      </c>
      <c r="AS106" t="s">
        <v>120</v>
      </c>
      <c r="AT106" t="s">
        <v>204</v>
      </c>
      <c r="AU106" t="s">
        <v>457</v>
      </c>
      <c r="AV106" t="s">
        <v>48</v>
      </c>
      <c r="AW106">
        <v>3</v>
      </c>
      <c r="BB106">
        <v>0.83056461232634238</v>
      </c>
      <c r="BC106" t="s">
        <v>67</v>
      </c>
      <c r="BF106" t="s">
        <v>119</v>
      </c>
      <c r="BG106" t="s">
        <v>120</v>
      </c>
      <c r="BH106" t="s">
        <v>457</v>
      </c>
      <c r="BI106">
        <v>1241</v>
      </c>
      <c r="BJ106">
        <v>3</v>
      </c>
      <c r="BK106" t="s">
        <v>204</v>
      </c>
      <c r="BL106" t="s">
        <v>201</v>
      </c>
      <c r="BM106">
        <v>0.83056461232634238</v>
      </c>
      <c r="BN106" t="s">
        <v>67</v>
      </c>
      <c r="BO106" t="s">
        <v>183</v>
      </c>
      <c r="BP106">
        <v>1860.9009999999998</v>
      </c>
    </row>
    <row r="107" spans="1:68" ht="16.5">
      <c r="A107" s="128" t="str">
        <f t="shared" si="70"/>
        <v>성원운수</v>
      </c>
      <c r="B107" s="129" t="str">
        <f t="shared" si="71"/>
        <v>홍성진</v>
      </c>
      <c r="C107" s="130" t="str">
        <f t="shared" si="72"/>
        <v>F</v>
      </c>
      <c r="D107" s="131">
        <f t="shared" si="73"/>
        <v>0.75818778168590273</v>
      </c>
      <c r="E107" s="132">
        <f t="shared" si="74"/>
        <v>509</v>
      </c>
      <c r="F107" s="133" t="str">
        <f t="shared" si="75"/>
        <v>539</v>
      </c>
      <c r="G107" s="134" t="str">
        <f t="shared" si="76"/>
        <v>71바6601</v>
      </c>
      <c r="H107" s="135">
        <f t="shared" si="77"/>
        <v>2</v>
      </c>
      <c r="I107" s="136">
        <f t="shared" si="78"/>
        <v>1869.325</v>
      </c>
      <c r="J107" s="137">
        <f t="shared" si="79"/>
        <v>2.9129699758433252E-2</v>
      </c>
      <c r="K107" s="137">
        <f t="shared" si="80"/>
        <v>0.35689102528397759</v>
      </c>
      <c r="L107" s="137">
        <f t="shared" si="81"/>
        <v>0.29743356559185802</v>
      </c>
      <c r="M107" s="138">
        <f t="shared" si="82"/>
        <v>11.634</v>
      </c>
      <c r="N107" s="139">
        <f t="shared" si="83"/>
        <v>0.26747622805023202</v>
      </c>
      <c r="O107" s="139">
        <f t="shared" si="84"/>
        <v>0.53495245610046405</v>
      </c>
      <c r="P107" s="234">
        <f t="shared" si="85"/>
        <v>15</v>
      </c>
      <c r="Q107" s="235">
        <f t="shared" si="86"/>
        <v>5</v>
      </c>
      <c r="R107" s="235">
        <f t="shared" si="87"/>
        <v>10</v>
      </c>
      <c r="T107">
        <v>519</v>
      </c>
      <c r="U107">
        <v>509</v>
      </c>
      <c r="V107" t="s">
        <v>459</v>
      </c>
      <c r="W107">
        <v>1869.325</v>
      </c>
      <c r="X107">
        <v>616.89</v>
      </c>
      <c r="Y107">
        <v>3.03</v>
      </c>
      <c r="Z107">
        <v>11.634</v>
      </c>
      <c r="AA107">
        <v>162.03016299999999</v>
      </c>
      <c r="AB107">
        <v>4.7198900000000004</v>
      </c>
      <c r="AC107">
        <v>57.827111000000002</v>
      </c>
      <c r="AD107" s="1">
        <v>556</v>
      </c>
      <c r="AE107">
        <v>5</v>
      </c>
      <c r="AF107">
        <v>10</v>
      </c>
      <c r="AG107">
        <v>55</v>
      </c>
      <c r="AH107">
        <v>11.536894999999999</v>
      </c>
      <c r="AI107">
        <v>0</v>
      </c>
      <c r="AJ107">
        <v>0</v>
      </c>
      <c r="AK107">
        <v>15</v>
      </c>
      <c r="AL107">
        <v>7743</v>
      </c>
      <c r="AM107" t="s">
        <v>460</v>
      </c>
      <c r="AN107" t="s">
        <v>621</v>
      </c>
      <c r="AO107">
        <v>1785.575</v>
      </c>
      <c r="AR107" t="s">
        <v>119</v>
      </c>
      <c r="AS107" t="s">
        <v>124</v>
      </c>
      <c r="AT107" t="s">
        <v>268</v>
      </c>
      <c r="AU107" t="s">
        <v>459</v>
      </c>
      <c r="AV107" t="s">
        <v>198</v>
      </c>
      <c r="AW107">
        <v>2</v>
      </c>
      <c r="BB107">
        <v>0.75818778168590273</v>
      </c>
      <c r="BC107" t="s">
        <v>70</v>
      </c>
      <c r="BF107" t="s">
        <v>119</v>
      </c>
      <c r="BG107" t="s">
        <v>124</v>
      </c>
      <c r="BH107" t="s">
        <v>459</v>
      </c>
      <c r="BI107">
        <v>509</v>
      </c>
      <c r="BJ107">
        <v>2</v>
      </c>
      <c r="BK107" t="s">
        <v>268</v>
      </c>
      <c r="BL107" t="s">
        <v>269</v>
      </c>
      <c r="BM107">
        <v>0.75818778168590273</v>
      </c>
      <c r="BN107" t="s">
        <v>70</v>
      </c>
      <c r="BO107" t="s">
        <v>192</v>
      </c>
      <c r="BP107">
        <v>1869.325</v>
      </c>
    </row>
    <row r="108" spans="1:68" ht="16.5">
      <c r="A108" s="111" t="str">
        <f t="shared" si="70"/>
        <v>성원운수</v>
      </c>
      <c r="B108" s="112" t="str">
        <f t="shared" si="71"/>
        <v>홍진환</v>
      </c>
      <c r="C108" s="113" t="str">
        <f t="shared" si="72"/>
        <v>D</v>
      </c>
      <c r="D108" s="114">
        <f t="shared" si="73"/>
        <v>0.83235791178216378</v>
      </c>
      <c r="E108" s="115">
        <f t="shared" si="74"/>
        <v>7240</v>
      </c>
      <c r="F108" s="116" t="str">
        <f t="shared" si="75"/>
        <v>538</v>
      </c>
      <c r="G108" s="117" t="str">
        <f t="shared" si="76"/>
        <v>71바6308</v>
      </c>
      <c r="H108" s="118">
        <f t="shared" si="77"/>
        <v>3</v>
      </c>
      <c r="I108" s="119">
        <f t="shared" si="78"/>
        <v>672.46299999999997</v>
      </c>
      <c r="J108" s="120">
        <f t="shared" si="79"/>
        <v>3.091503055136758E-2</v>
      </c>
      <c r="K108" s="120">
        <f t="shared" si="80"/>
        <v>0.45060826553503341</v>
      </c>
      <c r="L108" s="120">
        <f t="shared" si="81"/>
        <v>0.22454767028074407</v>
      </c>
      <c r="M108" s="121">
        <f t="shared" si="82"/>
        <v>19.097999999999999</v>
      </c>
      <c r="N108" s="122">
        <f t="shared" si="83"/>
        <v>9.3685451838985934</v>
      </c>
      <c r="O108" s="122">
        <f t="shared" si="84"/>
        <v>9.8146663831318612</v>
      </c>
      <c r="P108" s="236">
        <f t="shared" si="85"/>
        <v>35</v>
      </c>
      <c r="Q108" s="237">
        <f t="shared" si="86"/>
        <v>63</v>
      </c>
      <c r="R108" s="237">
        <f t="shared" si="87"/>
        <v>66</v>
      </c>
      <c r="T108">
        <v>519</v>
      </c>
      <c r="U108">
        <v>7240</v>
      </c>
      <c r="V108" t="s">
        <v>461</v>
      </c>
      <c r="W108">
        <v>672.46299999999997</v>
      </c>
      <c r="X108">
        <v>317.46600000000001</v>
      </c>
      <c r="Y108">
        <v>2.1179999999999999</v>
      </c>
      <c r="Z108">
        <v>19.097999999999999</v>
      </c>
      <c r="AA108">
        <v>59.544142999999998</v>
      </c>
      <c r="AB108">
        <v>1.8408089999999999</v>
      </c>
      <c r="AC108">
        <v>26.831083</v>
      </c>
      <c r="AD108" s="1">
        <v>151</v>
      </c>
      <c r="AE108">
        <v>63</v>
      </c>
      <c r="AF108">
        <v>66</v>
      </c>
      <c r="AG108">
        <v>108</v>
      </c>
      <c r="AH108">
        <v>11.293519999999999</v>
      </c>
      <c r="AI108">
        <v>9.6</v>
      </c>
      <c r="AJ108">
        <v>0</v>
      </c>
      <c r="AK108">
        <v>35</v>
      </c>
      <c r="AL108">
        <v>9290</v>
      </c>
      <c r="AM108" t="s">
        <v>462</v>
      </c>
      <c r="AN108" t="s">
        <v>622</v>
      </c>
      <c r="AO108">
        <v>352.03399999999999</v>
      </c>
      <c r="AR108" t="s">
        <v>119</v>
      </c>
      <c r="AS108" t="s">
        <v>123</v>
      </c>
      <c r="AT108" t="s">
        <v>382</v>
      </c>
      <c r="AU108" t="s">
        <v>461</v>
      </c>
      <c r="AV108" t="s">
        <v>198</v>
      </c>
      <c r="AW108">
        <v>3</v>
      </c>
      <c r="BB108">
        <v>0.83235791178216378</v>
      </c>
      <c r="BC108" t="s">
        <v>67</v>
      </c>
      <c r="BF108" t="s">
        <v>119</v>
      </c>
      <c r="BG108" t="s">
        <v>123</v>
      </c>
      <c r="BH108" t="s">
        <v>461</v>
      </c>
      <c r="BI108">
        <v>7240</v>
      </c>
      <c r="BJ108">
        <v>3</v>
      </c>
      <c r="BK108" t="s">
        <v>382</v>
      </c>
      <c r="BL108" t="s">
        <v>264</v>
      </c>
      <c r="BM108">
        <v>0.83235791178216378</v>
      </c>
      <c r="BN108" t="s">
        <v>67</v>
      </c>
      <c r="BO108" t="s">
        <v>183</v>
      </c>
      <c r="BP108">
        <v>672.46299999999997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8">
    <cfRule type="containsText" dxfId="19" priority="1" operator="containsText" text="F">
      <formula>NOT(ISERROR(SEARCH("F",C5)))</formula>
    </cfRule>
    <cfRule type="containsText" dxfId="18" priority="2" operator="containsText" text="D">
      <formula>NOT(ISERROR(SEARCH("D",C5)))</formula>
    </cfRule>
    <cfRule type="containsText" dxfId="17" priority="3" operator="containsText" text="C">
      <formula>NOT(ISERROR(SEARCH("C",C5)))</formula>
    </cfRule>
    <cfRule type="containsText" dxfId="16" priority="4" operator="containsText" text="B">
      <formula>NOT(ISERROR(SEARCH("B",C5)))</formula>
    </cfRule>
    <cfRule type="containsText" dxfId="15" priority="5" operator="containsText" text="A">
      <formula>NOT(ISERROR(SEARCH("A",C5)))</formula>
    </cfRule>
    <cfRule type="containsText" dxfId="1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623</v>
      </c>
      <c r="B2" s="35"/>
      <c r="C2" s="102"/>
      <c r="D2" s="109"/>
      <c r="E2" s="10"/>
      <c r="F2" s="38"/>
      <c r="G2" s="10"/>
      <c r="H2" s="10"/>
      <c r="I2" s="10"/>
      <c r="J2" s="10"/>
    </row>
    <row r="4" spans="1:18" ht="26.25">
      <c r="A4" s="238" t="s">
        <v>624</v>
      </c>
      <c r="B4" s="36"/>
      <c r="C4" s="104"/>
      <c r="D4" s="108"/>
      <c r="E4" s="11"/>
      <c r="F4" s="8"/>
      <c r="H4" s="11"/>
    </row>
    <row r="5" spans="1:18" ht="26.25">
      <c r="A5" s="174" t="s">
        <v>625</v>
      </c>
    </row>
    <row r="6" spans="1:18" ht="17.25">
      <c r="A6" s="175" t="s">
        <v>626</v>
      </c>
    </row>
    <row r="7" spans="1:18" ht="17.25">
      <c r="A7" s="175"/>
    </row>
    <row r="8" spans="1:18" ht="17.25">
      <c r="A8" s="177" t="s">
        <v>196</v>
      </c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</row>
    <row r="9" spans="1:18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</row>
    <row r="10" spans="1:18">
      <c r="A10" s="178" t="s">
        <v>627</v>
      </c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</row>
    <row r="11" spans="1:18">
      <c r="A11" s="178"/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</row>
    <row r="13" spans="1:18" ht="37.5" customHeight="1">
      <c r="A13" s="268" t="s">
        <v>0</v>
      </c>
      <c r="B13" s="269" t="s">
        <v>74</v>
      </c>
      <c r="C13" s="261" t="s">
        <v>65</v>
      </c>
      <c r="D13" s="261" t="s">
        <v>162</v>
      </c>
      <c r="E13" s="270" t="s">
        <v>148</v>
      </c>
      <c r="F13" s="269" t="s">
        <v>153</v>
      </c>
      <c r="G13" s="270" t="s">
        <v>151</v>
      </c>
      <c r="H13" s="270" t="s">
        <v>155</v>
      </c>
      <c r="I13" s="262" t="s">
        <v>157</v>
      </c>
      <c r="J13" s="270" t="s">
        <v>11</v>
      </c>
      <c r="K13" s="270" t="s">
        <v>12</v>
      </c>
      <c r="L13" s="270" t="s">
        <v>13</v>
      </c>
      <c r="M13" s="270" t="s">
        <v>106</v>
      </c>
      <c r="N13" s="270" t="s">
        <v>6</v>
      </c>
      <c r="O13" s="270" t="s">
        <v>7</v>
      </c>
      <c r="P13" s="270" t="s">
        <v>184</v>
      </c>
      <c r="Q13" s="271" t="s">
        <v>186</v>
      </c>
      <c r="R13" s="271" t="s">
        <v>187</v>
      </c>
    </row>
    <row r="14" spans="1:18" ht="16.5">
      <c r="A14" s="272" t="s">
        <v>119</v>
      </c>
      <c r="B14" s="273" t="s">
        <v>499</v>
      </c>
      <c r="C14" s="263" t="s">
        <v>67</v>
      </c>
      <c r="D14" s="264">
        <v>0.82464285714285723</v>
      </c>
      <c r="E14" s="274">
        <v>4191</v>
      </c>
      <c r="F14" s="265" t="s">
        <v>121</v>
      </c>
      <c r="G14" s="275" t="s">
        <v>482</v>
      </c>
      <c r="H14" s="276">
        <v>1</v>
      </c>
      <c r="I14" s="266">
        <v>1251.326</v>
      </c>
      <c r="J14" s="267">
        <v>1.4642585500726371E-2</v>
      </c>
      <c r="K14" s="267">
        <v>0.38963694788049236</v>
      </c>
      <c r="L14" s="267">
        <v>0.15983045185667044</v>
      </c>
      <c r="M14" s="277">
        <v>10.455</v>
      </c>
      <c r="N14" s="278">
        <v>0</v>
      </c>
      <c r="O14" s="278">
        <v>1.7581349704233749</v>
      </c>
      <c r="P14" s="279">
        <v>11</v>
      </c>
      <c r="Q14" s="280">
        <v>0</v>
      </c>
      <c r="R14" s="280">
        <v>22</v>
      </c>
    </row>
    <row r="15" spans="1:18" ht="16.5">
      <c r="A15" s="272" t="s">
        <v>119</v>
      </c>
      <c r="B15" s="273" t="s">
        <v>273</v>
      </c>
      <c r="C15" s="263" t="s">
        <v>70</v>
      </c>
      <c r="D15" s="264">
        <v>0.70372381686155761</v>
      </c>
      <c r="E15" s="274">
        <v>2701</v>
      </c>
      <c r="F15" s="265" t="s">
        <v>124</v>
      </c>
      <c r="G15" s="275" t="s">
        <v>269</v>
      </c>
      <c r="H15" s="276">
        <v>2</v>
      </c>
      <c r="I15" s="266">
        <v>1790.2060000000001</v>
      </c>
      <c r="J15" s="267">
        <v>2.1825075629161136E-2</v>
      </c>
      <c r="K15" s="267">
        <v>0.39766236921030462</v>
      </c>
      <c r="L15" s="267">
        <v>0.30052407376581242</v>
      </c>
      <c r="M15" s="277">
        <v>13.843999999999999</v>
      </c>
      <c r="N15" s="278">
        <v>1.1730493585654387</v>
      </c>
      <c r="O15" s="278">
        <v>0.16757847979506268</v>
      </c>
      <c r="P15" s="279">
        <v>53</v>
      </c>
      <c r="Q15" s="280">
        <v>21</v>
      </c>
      <c r="R15" s="280">
        <v>3</v>
      </c>
    </row>
    <row r="16" spans="1:18" ht="16.5">
      <c r="A16" s="272" t="s">
        <v>119</v>
      </c>
      <c r="B16" s="273" t="s">
        <v>503</v>
      </c>
      <c r="C16" s="263" t="s">
        <v>70</v>
      </c>
      <c r="D16" s="264">
        <v>0.70174624640616801</v>
      </c>
      <c r="E16" s="274">
        <v>8855</v>
      </c>
      <c r="F16" s="265" t="s">
        <v>122</v>
      </c>
      <c r="G16" s="275" t="s">
        <v>254</v>
      </c>
      <c r="H16" s="276">
        <v>5</v>
      </c>
      <c r="I16" s="266">
        <v>1217.5330000000001</v>
      </c>
      <c r="J16" s="267">
        <v>2.1708724455495581E-2</v>
      </c>
      <c r="K16" s="267">
        <v>0.35740151261859643</v>
      </c>
      <c r="L16" s="267">
        <v>0.14537593642225716</v>
      </c>
      <c r="M16" s="277">
        <v>15.002000000000001</v>
      </c>
      <c r="N16" s="278">
        <v>0</v>
      </c>
      <c r="O16" s="278">
        <v>6.9813302801648902</v>
      </c>
      <c r="P16" s="279">
        <v>14</v>
      </c>
      <c r="Q16" s="280">
        <v>0</v>
      </c>
      <c r="R16" s="280">
        <v>85</v>
      </c>
    </row>
    <row r="17" spans="1:18" ht="16.5">
      <c r="A17" s="272" t="s">
        <v>119</v>
      </c>
      <c r="B17" s="273" t="s">
        <v>275</v>
      </c>
      <c r="C17" s="263" t="s">
        <v>67</v>
      </c>
      <c r="D17" s="264">
        <v>0.80105967965919822</v>
      </c>
      <c r="E17" s="274">
        <v>9814</v>
      </c>
      <c r="F17" s="265" t="s">
        <v>121</v>
      </c>
      <c r="G17" s="275" t="s">
        <v>242</v>
      </c>
      <c r="H17" s="276">
        <v>2</v>
      </c>
      <c r="I17" s="266">
        <v>1797.9779999999998</v>
      </c>
      <c r="J17" s="267">
        <v>1.069815343769713E-2</v>
      </c>
      <c r="K17" s="267">
        <v>0.39767725805721577</v>
      </c>
      <c r="L17" s="267">
        <v>0.14738778783722603</v>
      </c>
      <c r="M17" s="277">
        <v>13.425000000000001</v>
      </c>
      <c r="N17" s="278">
        <v>0</v>
      </c>
      <c r="O17" s="278">
        <v>4.5606787179820891</v>
      </c>
      <c r="P17" s="279">
        <v>19</v>
      </c>
      <c r="Q17" s="280">
        <v>0</v>
      </c>
      <c r="R17" s="280">
        <v>82</v>
      </c>
    </row>
    <row r="18" spans="1:18" ht="16.5">
      <c r="A18" s="272" t="s">
        <v>119</v>
      </c>
      <c r="B18" s="273" t="s">
        <v>279</v>
      </c>
      <c r="C18" s="263" t="s">
        <v>70</v>
      </c>
      <c r="D18" s="264">
        <v>0.74714577064078225</v>
      </c>
      <c r="E18" s="274">
        <v>3431</v>
      </c>
      <c r="F18" s="265" t="s">
        <v>124</v>
      </c>
      <c r="G18" s="275" t="s">
        <v>268</v>
      </c>
      <c r="H18" s="276">
        <v>5</v>
      </c>
      <c r="I18" s="266">
        <v>1857.0479999999998</v>
      </c>
      <c r="J18" s="267">
        <v>2.493887618220799E-2</v>
      </c>
      <c r="K18" s="267">
        <v>0.36792848898905239</v>
      </c>
      <c r="L18" s="267">
        <v>0.27516790088355281</v>
      </c>
      <c r="M18" s="277">
        <v>11.723000000000001</v>
      </c>
      <c r="N18" s="278">
        <v>0.37694232997746968</v>
      </c>
      <c r="O18" s="278">
        <v>0.21539561712998267</v>
      </c>
      <c r="P18" s="279">
        <v>52</v>
      </c>
      <c r="Q18" s="280">
        <v>7</v>
      </c>
      <c r="R18" s="280">
        <v>4</v>
      </c>
    </row>
    <row r="19" spans="1:18" ht="16.5">
      <c r="A19" s="272" t="s">
        <v>119</v>
      </c>
      <c r="B19" s="273" t="s">
        <v>281</v>
      </c>
      <c r="C19" s="263" t="s">
        <v>70</v>
      </c>
      <c r="D19" s="264">
        <v>0.72557772936025855</v>
      </c>
      <c r="E19" s="274">
        <v>2474</v>
      </c>
      <c r="F19" s="265" t="s">
        <v>122</v>
      </c>
      <c r="G19" s="275" t="s">
        <v>258</v>
      </c>
      <c r="H19" s="276">
        <v>5</v>
      </c>
      <c r="I19" s="266">
        <v>1332.2860000000001</v>
      </c>
      <c r="J19" s="267">
        <v>1.6713670258816957E-2</v>
      </c>
      <c r="K19" s="267">
        <v>0.36624464330985773</v>
      </c>
      <c r="L19" s="267">
        <v>0.19125825213406838</v>
      </c>
      <c r="M19" s="277">
        <v>15.169</v>
      </c>
      <c r="N19" s="278">
        <v>7.5058958812146942E-2</v>
      </c>
      <c r="O19" s="278">
        <v>9.9828415220155424</v>
      </c>
      <c r="P19" s="279">
        <v>22</v>
      </c>
      <c r="Q19" s="280">
        <v>1</v>
      </c>
      <c r="R19" s="280">
        <v>152</v>
      </c>
    </row>
    <row r="20" spans="1:18" ht="16.5">
      <c r="A20" s="272" t="s">
        <v>119</v>
      </c>
      <c r="B20" s="273" t="s">
        <v>283</v>
      </c>
      <c r="C20" s="263" t="s">
        <v>67</v>
      </c>
      <c r="D20" s="264">
        <v>0.82729088308827503</v>
      </c>
      <c r="E20" s="274">
        <v>6223</v>
      </c>
      <c r="F20" s="265" t="s">
        <v>121</v>
      </c>
      <c r="G20" s="275" t="s">
        <v>226</v>
      </c>
      <c r="H20" s="276">
        <v>2</v>
      </c>
      <c r="I20" s="266">
        <v>2065.7840000000001</v>
      </c>
      <c r="J20" s="267">
        <v>1.208510767427657E-2</v>
      </c>
      <c r="K20" s="267">
        <v>0.35080427851996454</v>
      </c>
      <c r="L20" s="267">
        <v>0.13505768270061147</v>
      </c>
      <c r="M20" s="277">
        <v>4.8499999999999996</v>
      </c>
      <c r="N20" s="278">
        <v>0</v>
      </c>
      <c r="O20" s="278">
        <v>1.3070098325865627</v>
      </c>
      <c r="P20" s="279">
        <v>8</v>
      </c>
      <c r="Q20" s="280">
        <v>0</v>
      </c>
      <c r="R20" s="280">
        <v>27</v>
      </c>
    </row>
    <row r="21" spans="1:18" ht="16.5">
      <c r="A21" s="272" t="s">
        <v>119</v>
      </c>
      <c r="B21" s="273" t="s">
        <v>289</v>
      </c>
      <c r="C21" s="263" t="s">
        <v>70</v>
      </c>
      <c r="D21" s="264">
        <v>0.73652918024338798</v>
      </c>
      <c r="E21" s="274">
        <v>3495</v>
      </c>
      <c r="F21" s="265" t="s">
        <v>124</v>
      </c>
      <c r="G21" s="275" t="s">
        <v>271</v>
      </c>
      <c r="H21" s="276">
        <v>4</v>
      </c>
      <c r="I21" s="266">
        <v>1904.3720000000001</v>
      </c>
      <c r="J21" s="267">
        <v>2.086318416979048E-2</v>
      </c>
      <c r="K21" s="267">
        <v>0.37842846872257219</v>
      </c>
      <c r="L21" s="267">
        <v>0.20531702839571259</v>
      </c>
      <c r="M21" s="277">
        <v>11.896000000000001</v>
      </c>
      <c r="N21" s="278">
        <v>0.15753224685093037</v>
      </c>
      <c r="O21" s="278">
        <v>0.26255374475155063</v>
      </c>
      <c r="P21" s="279">
        <v>34</v>
      </c>
      <c r="Q21" s="280">
        <v>3</v>
      </c>
      <c r="R21" s="280">
        <v>5</v>
      </c>
    </row>
    <row r="22" spans="1:18" ht="16.5">
      <c r="A22" s="272" t="s">
        <v>119</v>
      </c>
      <c r="B22" s="273" t="s">
        <v>293</v>
      </c>
      <c r="C22" s="263" t="s">
        <v>67</v>
      </c>
      <c r="D22" s="264">
        <v>0.82680000000000009</v>
      </c>
      <c r="E22" s="274">
        <v>7817</v>
      </c>
      <c r="F22" s="265" t="s">
        <v>122</v>
      </c>
      <c r="G22" s="275" t="s">
        <v>259</v>
      </c>
      <c r="H22" s="276">
        <v>1</v>
      </c>
      <c r="I22" s="266">
        <v>2410.3620000000001</v>
      </c>
      <c r="J22" s="267">
        <v>6.4896419342670578E-3</v>
      </c>
      <c r="K22" s="267">
        <v>0.2890103979582534</v>
      </c>
      <c r="L22" s="267">
        <v>3.8168540659037936E-2</v>
      </c>
      <c r="M22" s="277">
        <v>10.698</v>
      </c>
      <c r="N22" s="278">
        <v>0</v>
      </c>
      <c r="O22" s="278">
        <v>0.41487544194606452</v>
      </c>
      <c r="P22" s="279">
        <v>0</v>
      </c>
      <c r="Q22" s="280">
        <v>0</v>
      </c>
      <c r="R22" s="280">
        <v>10</v>
      </c>
    </row>
    <row r="23" spans="1:18" ht="16.5">
      <c r="A23" s="272" t="s">
        <v>119</v>
      </c>
      <c r="B23" s="273" t="s">
        <v>516</v>
      </c>
      <c r="C23" s="263" t="s">
        <v>67</v>
      </c>
      <c r="D23" s="264">
        <v>0.80230410254376194</v>
      </c>
      <c r="E23" s="274">
        <v>5010</v>
      </c>
      <c r="F23" s="265" t="s">
        <v>121</v>
      </c>
      <c r="G23" s="275" t="s">
        <v>484</v>
      </c>
      <c r="H23" s="276">
        <v>3</v>
      </c>
      <c r="I23" s="266">
        <v>1312.2060000000001</v>
      </c>
      <c r="J23" s="267">
        <v>4.4617789738819738E-3</v>
      </c>
      <c r="K23" s="267">
        <v>0.35489866786878493</v>
      </c>
      <c r="L23" s="267">
        <v>0.12574245202353901</v>
      </c>
      <c r="M23" s="277">
        <v>5.6740000000000004</v>
      </c>
      <c r="N23" s="278">
        <v>0.22862264004279814</v>
      </c>
      <c r="O23" s="278">
        <v>12.498037655672965</v>
      </c>
      <c r="P23" s="279">
        <v>13</v>
      </c>
      <c r="Q23" s="280">
        <v>3</v>
      </c>
      <c r="R23" s="280">
        <v>164</v>
      </c>
    </row>
    <row r="24" spans="1:18" ht="16.5">
      <c r="A24" s="272" t="s">
        <v>119</v>
      </c>
      <c r="B24" s="273" t="s">
        <v>295</v>
      </c>
      <c r="C24" s="263" t="s">
        <v>67</v>
      </c>
      <c r="D24" s="264">
        <v>0.83119999999999994</v>
      </c>
      <c r="E24" s="274">
        <v>6501</v>
      </c>
      <c r="F24" s="265" t="s">
        <v>122</v>
      </c>
      <c r="G24" s="275" t="s">
        <v>259</v>
      </c>
      <c r="H24" s="276">
        <v>1</v>
      </c>
      <c r="I24" s="266">
        <v>2219.933</v>
      </c>
      <c r="J24" s="267">
        <v>8.2761998912811215E-3</v>
      </c>
      <c r="K24" s="267">
        <v>0.29781406237633995</v>
      </c>
      <c r="L24" s="267">
        <v>5.6758469737600188E-2</v>
      </c>
      <c r="M24" s="277">
        <v>11.233000000000001</v>
      </c>
      <c r="N24" s="278">
        <v>0</v>
      </c>
      <c r="O24" s="278">
        <v>1.0811137092876226</v>
      </c>
      <c r="P24" s="279">
        <v>0</v>
      </c>
      <c r="Q24" s="280">
        <v>0</v>
      </c>
      <c r="R24" s="280">
        <v>24</v>
      </c>
    </row>
    <row r="25" spans="1:18" ht="16.5">
      <c r="A25" s="272" t="s">
        <v>119</v>
      </c>
      <c r="B25" s="273" t="s">
        <v>297</v>
      </c>
      <c r="C25" s="263" t="s">
        <v>67</v>
      </c>
      <c r="D25" s="264">
        <v>0.81973243936708629</v>
      </c>
      <c r="E25" s="274">
        <v>9682</v>
      </c>
      <c r="F25" s="265" t="s">
        <v>120</v>
      </c>
      <c r="G25" s="275" t="s">
        <v>206</v>
      </c>
      <c r="H25" s="276">
        <v>5</v>
      </c>
      <c r="I25" s="266">
        <v>1279.877</v>
      </c>
      <c r="J25" s="267">
        <v>2.3050966384365587E-2</v>
      </c>
      <c r="K25" s="267">
        <v>0.3132715875117511</v>
      </c>
      <c r="L25" s="267">
        <v>0.10000961029848962</v>
      </c>
      <c r="M25" s="277">
        <v>13.441000000000001</v>
      </c>
      <c r="N25" s="278">
        <v>0</v>
      </c>
      <c r="O25" s="278">
        <v>0.62506006436556016</v>
      </c>
      <c r="P25" s="279">
        <v>12</v>
      </c>
      <c r="Q25" s="280">
        <v>0</v>
      </c>
      <c r="R25" s="280">
        <v>8</v>
      </c>
    </row>
    <row r="26" spans="1:18" ht="16.5">
      <c r="A26" s="272" t="s">
        <v>119</v>
      </c>
      <c r="B26" s="273" t="s">
        <v>301</v>
      </c>
      <c r="C26" s="263" t="s">
        <v>70</v>
      </c>
      <c r="D26" s="264">
        <v>0.75119999999999998</v>
      </c>
      <c r="E26" s="274">
        <v>9344</v>
      </c>
      <c r="F26" s="265" t="s">
        <v>123</v>
      </c>
      <c r="G26" s="275" t="s">
        <v>265</v>
      </c>
      <c r="H26" s="276">
        <v>1</v>
      </c>
      <c r="I26" s="266">
        <v>1223.51</v>
      </c>
      <c r="J26" s="267">
        <v>2.5434347657973172E-2</v>
      </c>
      <c r="K26" s="267">
        <v>0.46779635294714611</v>
      </c>
      <c r="L26" s="267">
        <v>0.16019484924520438</v>
      </c>
      <c r="M26" s="277">
        <v>18.183</v>
      </c>
      <c r="N26" s="278">
        <v>0.1634641318828616</v>
      </c>
      <c r="O26" s="278">
        <v>13.649255012218944</v>
      </c>
      <c r="P26" s="279">
        <v>78</v>
      </c>
      <c r="Q26" s="280">
        <v>2</v>
      </c>
      <c r="R26" s="280">
        <v>167</v>
      </c>
    </row>
    <row r="27" spans="1:18" ht="16.5">
      <c r="A27" s="272" t="s">
        <v>119</v>
      </c>
      <c r="B27" s="273" t="s">
        <v>303</v>
      </c>
      <c r="C27" s="263" t="s">
        <v>70</v>
      </c>
      <c r="D27" s="264">
        <v>0.79177855717619094</v>
      </c>
      <c r="E27" s="274">
        <v>4814</v>
      </c>
      <c r="F27" s="265" t="s">
        <v>121</v>
      </c>
      <c r="G27" s="275" t="s">
        <v>235</v>
      </c>
      <c r="H27" s="276">
        <v>2</v>
      </c>
      <c r="I27" s="266">
        <v>2017.5410000000002</v>
      </c>
      <c r="J27" s="267">
        <v>1.5045223677670106E-2</v>
      </c>
      <c r="K27" s="267">
        <v>0.3725177830053939</v>
      </c>
      <c r="L27" s="267">
        <v>9.665231090718851E-2</v>
      </c>
      <c r="M27" s="277">
        <v>5.8760000000000003</v>
      </c>
      <c r="N27" s="278">
        <v>0</v>
      </c>
      <c r="O27" s="278">
        <v>1.4373933416966493</v>
      </c>
      <c r="P27" s="279">
        <v>14</v>
      </c>
      <c r="Q27" s="280">
        <v>0</v>
      </c>
      <c r="R27" s="280">
        <v>29</v>
      </c>
    </row>
    <row r="28" spans="1:18" ht="16.5">
      <c r="A28" s="272" t="s">
        <v>119</v>
      </c>
      <c r="B28" s="273" t="s">
        <v>305</v>
      </c>
      <c r="C28" s="263" t="s">
        <v>70</v>
      </c>
      <c r="D28" s="264">
        <v>0.79976721158473907</v>
      </c>
      <c r="E28" s="274">
        <v>6360</v>
      </c>
      <c r="F28" s="265" t="s">
        <v>123</v>
      </c>
      <c r="G28" s="275" t="s">
        <v>495</v>
      </c>
      <c r="H28" s="276">
        <v>3</v>
      </c>
      <c r="I28" s="266">
        <v>1398.3330000000001</v>
      </c>
      <c r="J28" s="267">
        <v>3.7230526210203771E-2</v>
      </c>
      <c r="K28" s="267">
        <v>0.38719783168027427</v>
      </c>
      <c r="L28" s="267">
        <v>0.1187127815763484</v>
      </c>
      <c r="M28" s="277">
        <v>12.746</v>
      </c>
      <c r="N28" s="278">
        <v>0</v>
      </c>
      <c r="O28" s="278">
        <v>1.0727058576176061</v>
      </c>
      <c r="P28" s="279">
        <v>20</v>
      </c>
      <c r="Q28" s="280">
        <v>63</v>
      </c>
      <c r="R28" s="280">
        <v>27</v>
      </c>
    </row>
    <row r="29" spans="1:18" ht="16.5">
      <c r="A29" s="272" t="s">
        <v>119</v>
      </c>
      <c r="B29" s="273" t="s">
        <v>307</v>
      </c>
      <c r="C29" s="263" t="s">
        <v>67</v>
      </c>
      <c r="D29" s="264">
        <v>0.83357814758602111</v>
      </c>
      <c r="E29" s="274">
        <v>9091</v>
      </c>
      <c r="F29" s="265" t="s">
        <v>123</v>
      </c>
      <c r="G29" s="275" t="s">
        <v>264</v>
      </c>
      <c r="H29" s="276">
        <v>2</v>
      </c>
      <c r="I29" s="266">
        <v>1858.681</v>
      </c>
      <c r="J29" s="267">
        <v>3.1536203601246357E-2</v>
      </c>
      <c r="K29" s="267">
        <v>0.44322833313623089</v>
      </c>
      <c r="L29" s="267">
        <v>0.2883765422899357</v>
      </c>
      <c r="M29" s="277">
        <v>16.324999999999999</v>
      </c>
      <c r="N29" s="278">
        <v>5.38015937108089E-2</v>
      </c>
      <c r="O29" s="278">
        <v>6.1871832767430233</v>
      </c>
      <c r="P29" s="279">
        <v>139</v>
      </c>
      <c r="Q29" s="280">
        <v>1</v>
      </c>
      <c r="R29" s="280">
        <v>115</v>
      </c>
    </row>
    <row r="30" spans="1:18" ht="16.5">
      <c r="A30" s="272" t="s">
        <v>119</v>
      </c>
      <c r="B30" s="273" t="s">
        <v>309</v>
      </c>
      <c r="C30" s="263" t="s">
        <v>70</v>
      </c>
      <c r="D30" s="264">
        <v>0.752</v>
      </c>
      <c r="E30" s="274">
        <v>4555</v>
      </c>
      <c r="F30" s="265" t="s">
        <v>123</v>
      </c>
      <c r="G30" s="275" t="s">
        <v>262</v>
      </c>
      <c r="H30" s="276">
        <v>1</v>
      </c>
      <c r="I30" s="266">
        <v>720.56700000000001</v>
      </c>
      <c r="J30" s="267">
        <v>2.4661683807765747E-2</v>
      </c>
      <c r="K30" s="267">
        <v>0.44415422996184106</v>
      </c>
      <c r="L30" s="267">
        <v>0.26090564791337933</v>
      </c>
      <c r="M30" s="277">
        <v>13.343999999999999</v>
      </c>
      <c r="N30" s="278">
        <v>0.27755919990785033</v>
      </c>
      <c r="O30" s="278">
        <v>1.9429143993549525</v>
      </c>
      <c r="P30" s="279">
        <v>50</v>
      </c>
      <c r="Q30" s="280">
        <v>2</v>
      </c>
      <c r="R30" s="280">
        <v>14</v>
      </c>
    </row>
    <row r="31" spans="1:18" ht="16.5">
      <c r="A31" s="272" t="s">
        <v>119</v>
      </c>
      <c r="B31" s="273" t="s">
        <v>311</v>
      </c>
      <c r="C31" s="263" t="s">
        <v>70</v>
      </c>
      <c r="D31" s="264">
        <v>0.78685423033308344</v>
      </c>
      <c r="E31" s="274">
        <v>3968</v>
      </c>
      <c r="F31" s="265" t="s">
        <v>121</v>
      </c>
      <c r="G31" s="275" t="s">
        <v>229</v>
      </c>
      <c r="H31" s="276">
        <v>3</v>
      </c>
      <c r="I31" s="266">
        <v>2246.8820000000001</v>
      </c>
      <c r="J31" s="267">
        <v>1.5801251322120721E-2</v>
      </c>
      <c r="K31" s="267">
        <v>0.38717639408710119</v>
      </c>
      <c r="L31" s="267">
        <v>0.1050344432862963</v>
      </c>
      <c r="M31" s="277">
        <v>5.7619999999999996</v>
      </c>
      <c r="N31" s="278">
        <v>0</v>
      </c>
      <c r="O31" s="278">
        <v>5.3407344043879474</v>
      </c>
      <c r="P31" s="279">
        <v>34</v>
      </c>
      <c r="Q31" s="280">
        <v>0</v>
      </c>
      <c r="R31" s="280">
        <v>120</v>
      </c>
    </row>
    <row r="32" spans="1:18" ht="16.5">
      <c r="A32" s="272" t="s">
        <v>119</v>
      </c>
      <c r="B32" s="273" t="s">
        <v>528</v>
      </c>
      <c r="C32" s="263" t="s">
        <v>67</v>
      </c>
      <c r="D32" s="264">
        <v>0.82960367873290519</v>
      </c>
      <c r="E32" s="274">
        <v>1701</v>
      </c>
      <c r="F32" s="265" t="s">
        <v>121</v>
      </c>
      <c r="G32" s="275" t="s">
        <v>492</v>
      </c>
      <c r="H32" s="276">
        <v>3</v>
      </c>
      <c r="I32" s="266">
        <v>1831.854</v>
      </c>
      <c r="J32" s="267">
        <v>9.3862780290247024E-3</v>
      </c>
      <c r="K32" s="267">
        <v>0.38007292776851015</v>
      </c>
      <c r="L32" s="267">
        <v>0.1512129241740881</v>
      </c>
      <c r="M32" s="277">
        <v>6.1909999999999998</v>
      </c>
      <c r="N32" s="278">
        <v>5.4589503311945162E-2</v>
      </c>
      <c r="O32" s="278">
        <v>0.655074039743342</v>
      </c>
      <c r="P32" s="279">
        <v>4</v>
      </c>
      <c r="Q32" s="280">
        <v>1</v>
      </c>
      <c r="R32" s="280">
        <v>12</v>
      </c>
    </row>
    <row r="33" spans="1:18" ht="16.5">
      <c r="A33" s="272" t="s">
        <v>119</v>
      </c>
      <c r="B33" s="273" t="s">
        <v>323</v>
      </c>
      <c r="C33" s="263" t="s">
        <v>70</v>
      </c>
      <c r="D33" s="264">
        <v>0.77189888908606841</v>
      </c>
      <c r="E33" s="274">
        <v>9350</v>
      </c>
      <c r="F33" s="265" t="s">
        <v>121</v>
      </c>
      <c r="G33" s="275" t="s">
        <v>235</v>
      </c>
      <c r="H33" s="276">
        <v>3</v>
      </c>
      <c r="I33" s="266">
        <v>2287.2839999999997</v>
      </c>
      <c r="J33" s="267">
        <v>1.2555127388067015E-2</v>
      </c>
      <c r="K33" s="267">
        <v>0.40524853990197568</v>
      </c>
      <c r="L33" s="267">
        <v>7.7821556046385146E-2</v>
      </c>
      <c r="M33" s="277">
        <v>7.2770000000000001</v>
      </c>
      <c r="N33" s="278">
        <v>0</v>
      </c>
      <c r="O33" s="278">
        <v>5.5524368639836599</v>
      </c>
      <c r="P33" s="279">
        <v>43</v>
      </c>
      <c r="Q33" s="280">
        <v>0</v>
      </c>
      <c r="R33" s="280">
        <v>127</v>
      </c>
    </row>
    <row r="34" spans="1:18" ht="16.5">
      <c r="A34" s="272" t="s">
        <v>119</v>
      </c>
      <c r="B34" s="273" t="s">
        <v>327</v>
      </c>
      <c r="C34" s="263" t="s">
        <v>67</v>
      </c>
      <c r="D34" s="264">
        <v>0.82448275862068965</v>
      </c>
      <c r="E34" s="274">
        <v>7351</v>
      </c>
      <c r="F34" s="265" t="s">
        <v>120</v>
      </c>
      <c r="G34" s="275" t="s">
        <v>210</v>
      </c>
      <c r="H34" s="276">
        <v>1</v>
      </c>
      <c r="I34" s="266">
        <v>1859.797</v>
      </c>
      <c r="J34" s="267">
        <v>9.5125495882499665E-3</v>
      </c>
      <c r="K34" s="267">
        <v>0.32903468035346184</v>
      </c>
      <c r="L34" s="267">
        <v>0.13489303403941405</v>
      </c>
      <c r="M34" s="277">
        <v>9.0150000000000006</v>
      </c>
      <c r="N34" s="278">
        <v>0</v>
      </c>
      <c r="O34" s="278">
        <v>7.0437795092690223</v>
      </c>
      <c r="P34" s="279">
        <v>8</v>
      </c>
      <c r="Q34" s="280">
        <v>0</v>
      </c>
      <c r="R34" s="280">
        <v>131</v>
      </c>
    </row>
    <row r="35" spans="1:18" ht="16.5">
      <c r="A35" s="272" t="s">
        <v>119</v>
      </c>
      <c r="B35" s="273" t="s">
        <v>539</v>
      </c>
      <c r="C35" s="263" t="s">
        <v>67</v>
      </c>
      <c r="D35" s="264">
        <v>0.82400000000000007</v>
      </c>
      <c r="E35" s="274">
        <v>293</v>
      </c>
      <c r="F35" s="265" t="s">
        <v>123</v>
      </c>
      <c r="G35" s="275" t="s">
        <v>263</v>
      </c>
      <c r="H35" s="276">
        <v>1</v>
      </c>
      <c r="I35" s="266">
        <v>664.94600000000003</v>
      </c>
      <c r="J35" s="267">
        <v>2.4342387099418862E-2</v>
      </c>
      <c r="K35" s="267">
        <v>0.41423894270290712</v>
      </c>
      <c r="L35" s="267">
        <v>0.15189203333804549</v>
      </c>
      <c r="M35" s="277">
        <v>12.428000000000001</v>
      </c>
      <c r="N35" s="278">
        <v>0</v>
      </c>
      <c r="O35" s="278">
        <v>5.1131971618747984</v>
      </c>
      <c r="P35" s="279">
        <v>24</v>
      </c>
      <c r="Q35" s="280">
        <v>0</v>
      </c>
      <c r="R35" s="280">
        <v>34</v>
      </c>
    </row>
    <row r="36" spans="1:18" ht="16.5">
      <c r="A36" s="272" t="s">
        <v>119</v>
      </c>
      <c r="B36" s="273" t="s">
        <v>329</v>
      </c>
      <c r="C36" s="263" t="s">
        <v>67</v>
      </c>
      <c r="D36" s="264">
        <v>0.84857142857142853</v>
      </c>
      <c r="E36" s="274">
        <v>5528</v>
      </c>
      <c r="F36" s="265" t="s">
        <v>122</v>
      </c>
      <c r="G36" s="275" t="s">
        <v>247</v>
      </c>
      <c r="H36" s="276">
        <v>1</v>
      </c>
      <c r="I36" s="266">
        <v>981.17</v>
      </c>
      <c r="J36" s="267">
        <v>3.154594958462506E-2</v>
      </c>
      <c r="K36" s="267">
        <v>0.3411110094885883</v>
      </c>
      <c r="L36" s="267">
        <v>0.19670393509789333</v>
      </c>
      <c r="M36" s="277">
        <v>12.867000000000001</v>
      </c>
      <c r="N36" s="278">
        <v>0</v>
      </c>
      <c r="O36" s="278">
        <v>3.4652506701183281</v>
      </c>
      <c r="P36" s="279">
        <v>10</v>
      </c>
      <c r="Q36" s="280">
        <v>0</v>
      </c>
      <c r="R36" s="280">
        <v>34</v>
      </c>
    </row>
    <row r="37" spans="1:18" ht="16.5">
      <c r="A37" s="272" t="s">
        <v>119</v>
      </c>
      <c r="B37" s="273" t="s">
        <v>545</v>
      </c>
      <c r="C37" s="263" t="s">
        <v>70</v>
      </c>
      <c r="D37" s="264">
        <v>0.78943803999125017</v>
      </c>
      <c r="E37" s="274">
        <v>7401</v>
      </c>
      <c r="F37" s="265" t="s">
        <v>123</v>
      </c>
      <c r="G37" s="275" t="s">
        <v>267</v>
      </c>
      <c r="H37" s="276">
        <v>2</v>
      </c>
      <c r="I37" s="266">
        <v>765.14700000000005</v>
      </c>
      <c r="J37" s="267">
        <v>1.4426311968225195E-2</v>
      </c>
      <c r="K37" s="267">
        <v>0.50465006535389434</v>
      </c>
      <c r="L37" s="267">
        <v>0.23002115933278178</v>
      </c>
      <c r="M37" s="277">
        <v>23.376000000000001</v>
      </c>
      <c r="N37" s="278">
        <v>0.13069384052998964</v>
      </c>
      <c r="O37" s="278">
        <v>2.6138768105997929</v>
      </c>
      <c r="P37" s="279">
        <v>98</v>
      </c>
      <c r="Q37" s="280">
        <v>1</v>
      </c>
      <c r="R37" s="280">
        <v>20</v>
      </c>
    </row>
    <row r="38" spans="1:18" ht="16.5">
      <c r="A38" s="272" t="s">
        <v>119</v>
      </c>
      <c r="B38" s="273" t="s">
        <v>335</v>
      </c>
      <c r="C38" s="263" t="s">
        <v>70</v>
      </c>
      <c r="D38" s="264">
        <v>0.79400928958152939</v>
      </c>
      <c r="E38" s="274">
        <v>4000</v>
      </c>
      <c r="F38" s="265" t="s">
        <v>124</v>
      </c>
      <c r="G38" s="275" t="s">
        <v>270</v>
      </c>
      <c r="H38" s="276">
        <v>2</v>
      </c>
      <c r="I38" s="266">
        <v>1859.9109999999998</v>
      </c>
      <c r="J38" s="267">
        <v>3.516845172246482E-2</v>
      </c>
      <c r="K38" s="267">
        <v>0.34948870197417942</v>
      </c>
      <c r="L38" s="267">
        <v>0.29410009403675769</v>
      </c>
      <c r="M38" s="277">
        <v>11.612</v>
      </c>
      <c r="N38" s="278">
        <v>0.64519216242067501</v>
      </c>
      <c r="O38" s="278">
        <v>0.215064054140225</v>
      </c>
      <c r="P38" s="279">
        <v>33</v>
      </c>
      <c r="Q38" s="280">
        <v>12</v>
      </c>
      <c r="R38" s="280">
        <v>4</v>
      </c>
    </row>
    <row r="39" spans="1:18" ht="16.5">
      <c r="A39" s="272" t="s">
        <v>119</v>
      </c>
      <c r="B39" s="273" t="s">
        <v>340</v>
      </c>
      <c r="C39" s="263" t="s">
        <v>70</v>
      </c>
      <c r="D39" s="264">
        <v>0.78413793103448282</v>
      </c>
      <c r="E39" s="274">
        <v>3204</v>
      </c>
      <c r="F39" s="265" t="s">
        <v>120</v>
      </c>
      <c r="G39" s="275" t="s">
        <v>201</v>
      </c>
      <c r="H39" s="276">
        <v>1</v>
      </c>
      <c r="I39" s="266">
        <v>1653.93</v>
      </c>
      <c r="J39" s="267">
        <v>1.5591940956899945E-2</v>
      </c>
      <c r="K39" s="267">
        <v>0.36456443310496828</v>
      </c>
      <c r="L39" s="267">
        <v>0.31742576771689246</v>
      </c>
      <c r="M39" s="277">
        <v>11.432</v>
      </c>
      <c r="N39" s="278">
        <v>0</v>
      </c>
      <c r="O39" s="278">
        <v>4.8369640794955044</v>
      </c>
      <c r="P39" s="279">
        <v>12</v>
      </c>
      <c r="Q39" s="280">
        <v>0</v>
      </c>
      <c r="R39" s="280">
        <v>80</v>
      </c>
    </row>
    <row r="40" spans="1:18" ht="16.5">
      <c r="A40" s="272" t="s">
        <v>119</v>
      </c>
      <c r="B40" s="273" t="s">
        <v>342</v>
      </c>
      <c r="C40" s="263" t="s">
        <v>70</v>
      </c>
      <c r="D40" s="264">
        <v>0.78601151121007629</v>
      </c>
      <c r="E40" s="274">
        <v>175</v>
      </c>
      <c r="F40" s="265" t="s">
        <v>120</v>
      </c>
      <c r="G40" s="275" t="s">
        <v>222</v>
      </c>
      <c r="H40" s="276">
        <v>2</v>
      </c>
      <c r="I40" s="266">
        <v>1824.14</v>
      </c>
      <c r="J40" s="267">
        <v>5.5870893401460163E-3</v>
      </c>
      <c r="K40" s="267">
        <v>0.37539980535724454</v>
      </c>
      <c r="L40" s="267">
        <v>0.21818500772966987</v>
      </c>
      <c r="M40" s="277">
        <v>13.204000000000001</v>
      </c>
      <c r="N40" s="278">
        <v>5.4820353700922073E-2</v>
      </c>
      <c r="O40" s="278">
        <v>7.8941309329327787</v>
      </c>
      <c r="P40" s="279">
        <v>4</v>
      </c>
      <c r="Q40" s="280">
        <v>1</v>
      </c>
      <c r="R40" s="280">
        <v>144</v>
      </c>
    </row>
    <row r="41" spans="1:18" ht="16.5">
      <c r="A41" s="272" t="s">
        <v>119</v>
      </c>
      <c r="B41" s="273" t="s">
        <v>346</v>
      </c>
      <c r="C41" s="263" t="s">
        <v>67</v>
      </c>
      <c r="D41" s="264">
        <v>0.81679729823773017</v>
      </c>
      <c r="E41" s="274">
        <v>1255</v>
      </c>
      <c r="F41" s="265" t="s">
        <v>121</v>
      </c>
      <c r="G41" s="275" t="s">
        <v>238</v>
      </c>
      <c r="H41" s="276">
        <v>2</v>
      </c>
      <c r="I41" s="266">
        <v>1876.241</v>
      </c>
      <c r="J41" s="267">
        <v>6.7841278050872894E-3</v>
      </c>
      <c r="K41" s="267">
        <v>0.38870681894626308</v>
      </c>
      <c r="L41" s="267">
        <v>0.11352486167821725</v>
      </c>
      <c r="M41" s="277">
        <v>10.69</v>
      </c>
      <c r="N41" s="278">
        <v>0</v>
      </c>
      <c r="O41" s="278">
        <v>0.74617279976293027</v>
      </c>
      <c r="P41" s="279">
        <v>7</v>
      </c>
      <c r="Q41" s="280">
        <v>0</v>
      </c>
      <c r="R41" s="280">
        <v>14</v>
      </c>
    </row>
    <row r="42" spans="1:18" ht="16.5">
      <c r="A42" s="272" t="s">
        <v>119</v>
      </c>
      <c r="B42" s="273" t="s">
        <v>348</v>
      </c>
      <c r="C42" s="263" t="s">
        <v>70</v>
      </c>
      <c r="D42" s="264">
        <v>0.77000000000000013</v>
      </c>
      <c r="E42" s="274">
        <v>7885</v>
      </c>
      <c r="F42" s="265" t="s">
        <v>121</v>
      </c>
      <c r="G42" s="275" t="s">
        <v>245</v>
      </c>
      <c r="H42" s="276">
        <v>1</v>
      </c>
      <c r="I42" s="266">
        <v>1758.0029999999999</v>
      </c>
      <c r="J42" s="267">
        <v>1.0078351364125566E-2</v>
      </c>
      <c r="K42" s="267">
        <v>0.38408687326252372</v>
      </c>
      <c r="L42" s="267">
        <v>0.14050032906656018</v>
      </c>
      <c r="M42" s="277">
        <v>11.946</v>
      </c>
      <c r="N42" s="278">
        <v>0</v>
      </c>
      <c r="O42" s="278">
        <v>3.4698461834251706</v>
      </c>
      <c r="P42" s="279">
        <v>31</v>
      </c>
      <c r="Q42" s="280">
        <v>0</v>
      </c>
      <c r="R42" s="280">
        <v>61</v>
      </c>
    </row>
    <row r="43" spans="1:18" ht="16.5">
      <c r="A43" s="272" t="s">
        <v>119</v>
      </c>
      <c r="B43" s="273" t="s">
        <v>352</v>
      </c>
      <c r="C43" s="263" t="s">
        <v>70</v>
      </c>
      <c r="D43" s="264">
        <v>0.77935483870967737</v>
      </c>
      <c r="E43" s="274">
        <v>7838</v>
      </c>
      <c r="F43" s="265" t="s">
        <v>120</v>
      </c>
      <c r="G43" s="275" t="s">
        <v>208</v>
      </c>
      <c r="H43" s="276">
        <v>1</v>
      </c>
      <c r="I43" s="266">
        <v>1632.605</v>
      </c>
      <c r="J43" s="267">
        <v>7.4706009781632682E-3</v>
      </c>
      <c r="K43" s="267">
        <v>0.38614471705776277</v>
      </c>
      <c r="L43" s="267">
        <v>0.14149166516089318</v>
      </c>
      <c r="M43" s="277">
        <v>9.8140000000000001</v>
      </c>
      <c r="N43" s="278">
        <v>0</v>
      </c>
      <c r="O43" s="278">
        <v>2.7563311394979189</v>
      </c>
      <c r="P43" s="279">
        <v>23</v>
      </c>
      <c r="Q43" s="280">
        <v>0</v>
      </c>
      <c r="R43" s="280">
        <v>45</v>
      </c>
    </row>
    <row r="44" spans="1:18" ht="16.5">
      <c r="A44" s="272" t="s">
        <v>119</v>
      </c>
      <c r="B44" s="273" t="s">
        <v>354</v>
      </c>
      <c r="C44" s="263" t="s">
        <v>67</v>
      </c>
      <c r="D44" s="264">
        <v>0.83333286173224064</v>
      </c>
      <c r="E44" s="274">
        <v>2928</v>
      </c>
      <c r="F44" s="265" t="s">
        <v>121</v>
      </c>
      <c r="G44" s="275" t="s">
        <v>244</v>
      </c>
      <c r="H44" s="276">
        <v>10</v>
      </c>
      <c r="I44" s="266">
        <v>1807.7839999999999</v>
      </c>
      <c r="J44" s="267">
        <v>1.1155198609085508E-2</v>
      </c>
      <c r="K44" s="267">
        <v>0.35367296099939127</v>
      </c>
      <c r="L44" s="267">
        <v>0.13220606001601962</v>
      </c>
      <c r="M44" s="277">
        <v>7.6820000000000004</v>
      </c>
      <c r="N44" s="278">
        <v>0</v>
      </c>
      <c r="O44" s="278">
        <v>1.2722758913675529</v>
      </c>
      <c r="P44" s="279">
        <v>12</v>
      </c>
      <c r="Q44" s="280">
        <v>0</v>
      </c>
      <c r="R44" s="280">
        <v>23</v>
      </c>
    </row>
    <row r="45" spans="1:18" ht="16.5">
      <c r="A45" s="272" t="s">
        <v>119</v>
      </c>
      <c r="B45" s="273" t="s">
        <v>358</v>
      </c>
      <c r="C45" s="263" t="s">
        <v>70</v>
      </c>
      <c r="D45" s="264">
        <v>0.78845639609751117</v>
      </c>
      <c r="E45" s="274">
        <v>1540</v>
      </c>
      <c r="F45" s="265" t="s">
        <v>125</v>
      </c>
      <c r="G45" s="275" t="s">
        <v>272</v>
      </c>
      <c r="H45" s="276">
        <v>2</v>
      </c>
      <c r="I45" s="266">
        <v>1244.7829999999999</v>
      </c>
      <c r="J45" s="267">
        <v>4.2105567765472439E-2</v>
      </c>
      <c r="K45" s="267">
        <v>0.28260899338724144</v>
      </c>
      <c r="L45" s="267">
        <v>0.210478452870902</v>
      </c>
      <c r="M45" s="277">
        <v>6.9729999999999999</v>
      </c>
      <c r="N45" s="278">
        <v>8.0335287355306109E-2</v>
      </c>
      <c r="O45" s="278">
        <v>4.3381055171865297</v>
      </c>
      <c r="P45" s="279">
        <v>8</v>
      </c>
      <c r="Q45" s="280">
        <v>1</v>
      </c>
      <c r="R45" s="280">
        <v>54</v>
      </c>
    </row>
    <row r="46" spans="1:18" ht="16.5">
      <c r="A46" s="272" t="s">
        <v>119</v>
      </c>
      <c r="B46" s="273" t="s">
        <v>360</v>
      </c>
      <c r="C46" s="263" t="s">
        <v>70</v>
      </c>
      <c r="D46" s="264">
        <v>0.78390864260597137</v>
      </c>
      <c r="E46" s="274">
        <v>5540</v>
      </c>
      <c r="F46" s="265" t="s">
        <v>122</v>
      </c>
      <c r="G46" s="275" t="s">
        <v>258</v>
      </c>
      <c r="H46" s="276">
        <v>2</v>
      </c>
      <c r="I46" s="266">
        <v>2388.2379999999998</v>
      </c>
      <c r="J46" s="267">
        <v>2.8495616961523744E-2</v>
      </c>
      <c r="K46" s="267">
        <v>0.30548729904536948</v>
      </c>
      <c r="L46" s="267">
        <v>0.11807868395025957</v>
      </c>
      <c r="M46" s="277">
        <v>14.186</v>
      </c>
      <c r="N46" s="278">
        <v>8.3743747482453598E-2</v>
      </c>
      <c r="O46" s="278">
        <v>2.8472874144034224</v>
      </c>
      <c r="P46" s="279">
        <v>9</v>
      </c>
      <c r="Q46" s="280">
        <v>2</v>
      </c>
      <c r="R46" s="280">
        <v>68</v>
      </c>
    </row>
    <row r="47" spans="1:18" ht="16.5">
      <c r="A47" s="272" t="s">
        <v>119</v>
      </c>
      <c r="B47" s="273" t="s">
        <v>362</v>
      </c>
      <c r="C47" s="263" t="s">
        <v>67</v>
      </c>
      <c r="D47" s="264">
        <v>0.80193724365729468</v>
      </c>
      <c r="E47" s="274">
        <v>4390</v>
      </c>
      <c r="F47" s="265" t="s">
        <v>120</v>
      </c>
      <c r="G47" s="275" t="s">
        <v>212</v>
      </c>
      <c r="H47" s="276">
        <v>9</v>
      </c>
      <c r="I47" s="266">
        <v>1725.4889999999998</v>
      </c>
      <c r="J47" s="267">
        <v>2.1830326401823641E-2</v>
      </c>
      <c r="K47" s="267">
        <v>0.37270475992797203</v>
      </c>
      <c r="L47" s="267">
        <v>0.1999433204152562</v>
      </c>
      <c r="M47" s="277">
        <v>11.249000000000001</v>
      </c>
      <c r="N47" s="278">
        <v>0</v>
      </c>
      <c r="O47" s="278">
        <v>3.1875022095185774</v>
      </c>
      <c r="P47" s="279">
        <v>13</v>
      </c>
      <c r="Q47" s="280">
        <v>0</v>
      </c>
      <c r="R47" s="280">
        <v>55</v>
      </c>
    </row>
    <row r="48" spans="1:18" ht="16.5">
      <c r="A48" s="272" t="s">
        <v>119</v>
      </c>
      <c r="B48" s="273" t="s">
        <v>565</v>
      </c>
      <c r="C48" s="263" t="s">
        <v>70</v>
      </c>
      <c r="D48" s="264">
        <v>0.77351244979810829</v>
      </c>
      <c r="E48" s="274">
        <v>8885</v>
      </c>
      <c r="F48" s="265" t="s">
        <v>121</v>
      </c>
      <c r="G48" s="275" t="s">
        <v>492</v>
      </c>
      <c r="H48" s="276">
        <v>3</v>
      </c>
      <c r="I48" s="266">
        <v>1856.704</v>
      </c>
      <c r="J48" s="267">
        <v>1.0585363043684059E-2</v>
      </c>
      <c r="K48" s="267">
        <v>0.3768276522589174</v>
      </c>
      <c r="L48" s="267">
        <v>0.15565216641963395</v>
      </c>
      <c r="M48" s="277">
        <v>6.4740000000000002</v>
      </c>
      <c r="N48" s="278">
        <v>5.3858881114060182E-2</v>
      </c>
      <c r="O48" s="278">
        <v>2.2082141256764678</v>
      </c>
      <c r="P48" s="279">
        <v>12</v>
      </c>
      <c r="Q48" s="280">
        <v>1</v>
      </c>
      <c r="R48" s="280">
        <v>41</v>
      </c>
    </row>
    <row r="49" spans="1:18" ht="16.5">
      <c r="A49" s="272" t="s">
        <v>119</v>
      </c>
      <c r="B49" s="273" t="s">
        <v>366</v>
      </c>
      <c r="C49" s="263" t="s">
        <v>70</v>
      </c>
      <c r="D49" s="264">
        <v>0.72543635355511737</v>
      </c>
      <c r="E49" s="274">
        <v>6004</v>
      </c>
      <c r="F49" s="265" t="s">
        <v>124</v>
      </c>
      <c r="G49" s="275" t="s">
        <v>268</v>
      </c>
      <c r="H49" s="276">
        <v>3</v>
      </c>
      <c r="I49" s="266">
        <v>1992.0970000000002</v>
      </c>
      <c r="J49" s="267">
        <v>2.7004671429493539E-2</v>
      </c>
      <c r="K49" s="267">
        <v>0.33870342037857815</v>
      </c>
      <c r="L49" s="267">
        <v>0.28161279295134722</v>
      </c>
      <c r="M49" s="277">
        <v>11.339</v>
      </c>
      <c r="N49" s="278">
        <v>0.30119015288914142</v>
      </c>
      <c r="O49" s="278">
        <v>0.15059507644457071</v>
      </c>
      <c r="P49" s="279">
        <v>28</v>
      </c>
      <c r="Q49" s="280">
        <v>7</v>
      </c>
      <c r="R49" s="280">
        <v>3</v>
      </c>
    </row>
    <row r="50" spans="1:18" ht="16.5">
      <c r="A50" s="272" t="s">
        <v>119</v>
      </c>
      <c r="B50" s="273" t="s">
        <v>368</v>
      </c>
      <c r="C50" s="263" t="s">
        <v>70</v>
      </c>
      <c r="D50" s="264">
        <v>0.74299051868072263</v>
      </c>
      <c r="E50" s="274">
        <v>2121</v>
      </c>
      <c r="F50" s="265" t="s">
        <v>120</v>
      </c>
      <c r="G50" s="275" t="s">
        <v>212</v>
      </c>
      <c r="H50" s="276">
        <v>9</v>
      </c>
      <c r="I50" s="266">
        <v>1637.4010000000001</v>
      </c>
      <c r="J50" s="267">
        <v>2.3381363824312575E-2</v>
      </c>
      <c r="K50" s="267">
        <v>0.36799450361408925</v>
      </c>
      <c r="L50" s="267">
        <v>0.201538902199278</v>
      </c>
      <c r="M50" s="277">
        <v>11.992000000000001</v>
      </c>
      <c r="N50" s="278">
        <v>0</v>
      </c>
      <c r="O50" s="278">
        <v>0.97715831369346906</v>
      </c>
      <c r="P50" s="279">
        <v>9</v>
      </c>
      <c r="Q50" s="280">
        <v>0</v>
      </c>
      <c r="R50" s="280">
        <v>16</v>
      </c>
    </row>
    <row r="51" spans="1:18" ht="16.5">
      <c r="A51" s="272" t="s">
        <v>119</v>
      </c>
      <c r="B51" s="273" t="s">
        <v>372</v>
      </c>
      <c r="C51" s="263" t="s">
        <v>67</v>
      </c>
      <c r="D51" s="264">
        <v>0.84238095238095234</v>
      </c>
      <c r="E51" s="274">
        <v>707</v>
      </c>
      <c r="F51" s="265" t="s">
        <v>122</v>
      </c>
      <c r="G51" s="275" t="s">
        <v>251</v>
      </c>
      <c r="H51" s="276">
        <v>1</v>
      </c>
      <c r="I51" s="266">
        <v>479.73399999999998</v>
      </c>
      <c r="J51" s="267">
        <v>2.4647532251913344E-2</v>
      </c>
      <c r="K51" s="267">
        <v>0.36269277019131563</v>
      </c>
      <c r="L51" s="267">
        <v>0.12923828621694522</v>
      </c>
      <c r="M51" s="277">
        <v>12.3</v>
      </c>
      <c r="N51" s="278">
        <v>0.20844884873700845</v>
      </c>
      <c r="O51" s="278">
        <v>5.8365677646362357</v>
      </c>
      <c r="P51" s="279">
        <v>4</v>
      </c>
      <c r="Q51" s="280">
        <v>1</v>
      </c>
      <c r="R51" s="280">
        <v>28</v>
      </c>
    </row>
    <row r="52" spans="1:18" ht="16.5">
      <c r="A52" s="272" t="s">
        <v>119</v>
      </c>
      <c r="B52" s="273" t="s">
        <v>374</v>
      </c>
      <c r="C52" s="263" t="s">
        <v>67</v>
      </c>
      <c r="D52" s="264">
        <v>0.83158729191128222</v>
      </c>
      <c r="E52" s="274">
        <v>337</v>
      </c>
      <c r="F52" s="265" t="s">
        <v>120</v>
      </c>
      <c r="G52" s="275" t="s">
        <v>216</v>
      </c>
      <c r="H52" s="276">
        <v>3</v>
      </c>
      <c r="I52" s="266">
        <v>1898.5060000000001</v>
      </c>
      <c r="J52" s="267">
        <v>1.5567526441170154E-2</v>
      </c>
      <c r="K52" s="267">
        <v>0.38395554486045352</v>
      </c>
      <c r="L52" s="267">
        <v>0.14011017083959704</v>
      </c>
      <c r="M52" s="277">
        <v>15.794</v>
      </c>
      <c r="N52" s="278">
        <v>0</v>
      </c>
      <c r="O52" s="278">
        <v>5.7413566246301038</v>
      </c>
      <c r="P52" s="279">
        <v>28</v>
      </c>
      <c r="Q52" s="280">
        <v>0</v>
      </c>
      <c r="R52" s="280">
        <v>109</v>
      </c>
    </row>
    <row r="53" spans="1:18" ht="16.5">
      <c r="A53" s="272" t="s">
        <v>119</v>
      </c>
      <c r="B53" s="273" t="s">
        <v>378</v>
      </c>
      <c r="C53" s="263" t="s">
        <v>67</v>
      </c>
      <c r="D53" s="264">
        <v>0.84426311389070563</v>
      </c>
      <c r="E53" s="274">
        <v>9910</v>
      </c>
      <c r="F53" s="265" t="s">
        <v>120</v>
      </c>
      <c r="G53" s="275" t="s">
        <v>224</v>
      </c>
      <c r="H53" s="276">
        <v>3</v>
      </c>
      <c r="I53" s="266">
        <v>1614.069</v>
      </c>
      <c r="J53" s="267">
        <v>6.545725633180499E-3</v>
      </c>
      <c r="K53" s="267">
        <v>0.31371547809060751</v>
      </c>
      <c r="L53" s="267">
        <v>0.17471372041715688</v>
      </c>
      <c r="M53" s="277">
        <v>7.6749999999999998</v>
      </c>
      <c r="N53" s="278">
        <v>0</v>
      </c>
      <c r="O53" s="278">
        <v>0.557596980054756</v>
      </c>
      <c r="P53" s="279">
        <v>6</v>
      </c>
      <c r="Q53" s="280">
        <v>0</v>
      </c>
      <c r="R53" s="280">
        <v>9</v>
      </c>
    </row>
    <row r="54" spans="1:18" ht="16.5">
      <c r="A54" s="272" t="s">
        <v>119</v>
      </c>
      <c r="B54" s="273" t="s">
        <v>383</v>
      </c>
      <c r="C54" s="263" t="s">
        <v>67</v>
      </c>
      <c r="D54" s="264">
        <v>0.82776453158810226</v>
      </c>
      <c r="E54" s="274">
        <v>9946</v>
      </c>
      <c r="F54" s="265" t="s">
        <v>122</v>
      </c>
      <c r="G54" s="275" t="s">
        <v>251</v>
      </c>
      <c r="H54" s="276">
        <v>2</v>
      </c>
      <c r="I54" s="266">
        <v>484.69500000000005</v>
      </c>
      <c r="J54" s="267">
        <v>2.6898965701624183E-2</v>
      </c>
      <c r="K54" s="267">
        <v>0.39101363777631198</v>
      </c>
      <c r="L54" s="267">
        <v>0.15886279000195999</v>
      </c>
      <c r="M54" s="277">
        <v>13.381</v>
      </c>
      <c r="N54" s="278">
        <v>0.20631531169085712</v>
      </c>
      <c r="O54" s="278">
        <v>32.185188623773712</v>
      </c>
      <c r="P54" s="279">
        <v>3</v>
      </c>
      <c r="Q54" s="280">
        <v>1</v>
      </c>
      <c r="R54" s="280">
        <v>156</v>
      </c>
    </row>
    <row r="55" spans="1:18" ht="16.5">
      <c r="A55" s="272" t="s">
        <v>119</v>
      </c>
      <c r="B55" s="273" t="s">
        <v>385</v>
      </c>
      <c r="C55" s="263" t="s">
        <v>70</v>
      </c>
      <c r="D55" s="264">
        <v>0.72903225806451599</v>
      </c>
      <c r="E55" s="274">
        <v>9939</v>
      </c>
      <c r="F55" s="265" t="s">
        <v>120</v>
      </c>
      <c r="G55" s="275" t="s">
        <v>212</v>
      </c>
      <c r="H55" s="276">
        <v>2</v>
      </c>
      <c r="I55" s="266">
        <v>1639.9470000000001</v>
      </c>
      <c r="J55" s="267">
        <v>1.4649748267406086E-2</v>
      </c>
      <c r="K55" s="267">
        <v>0.38493609272355883</v>
      </c>
      <c r="L55" s="267">
        <v>6.4636235195405706E-2</v>
      </c>
      <c r="M55" s="277">
        <v>11.826000000000001</v>
      </c>
      <c r="N55" s="278">
        <v>0</v>
      </c>
      <c r="O55" s="278">
        <v>0.9146637055953637</v>
      </c>
      <c r="P55" s="279">
        <v>23</v>
      </c>
      <c r="Q55" s="280">
        <v>0</v>
      </c>
      <c r="R55" s="280">
        <v>15</v>
      </c>
    </row>
    <row r="56" spans="1:18" ht="16.5">
      <c r="A56" s="272" t="s">
        <v>119</v>
      </c>
      <c r="B56" s="273" t="s">
        <v>389</v>
      </c>
      <c r="C56" s="263" t="s">
        <v>67</v>
      </c>
      <c r="D56" s="264">
        <v>0.80076536583599034</v>
      </c>
      <c r="E56" s="274">
        <v>8465</v>
      </c>
      <c r="F56" s="265" t="s">
        <v>121</v>
      </c>
      <c r="G56" s="275" t="s">
        <v>238</v>
      </c>
      <c r="H56" s="276">
        <v>7</v>
      </c>
      <c r="I56" s="266">
        <v>1877.2859999999998</v>
      </c>
      <c r="J56" s="267">
        <v>7.0045657264295328E-3</v>
      </c>
      <c r="K56" s="267">
        <v>0.38469702540891426</v>
      </c>
      <c r="L56" s="267">
        <v>0.11719045473092539</v>
      </c>
      <c r="M56" s="277">
        <v>10.048</v>
      </c>
      <c r="N56" s="278">
        <v>5.3268388514056998E-2</v>
      </c>
      <c r="O56" s="278">
        <v>4.3680078581526738</v>
      </c>
      <c r="P56" s="279">
        <v>33</v>
      </c>
      <c r="Q56" s="280">
        <v>1</v>
      </c>
      <c r="R56" s="280">
        <v>82</v>
      </c>
    </row>
    <row r="57" spans="1:18" ht="16.5">
      <c r="A57" s="272" t="s">
        <v>119</v>
      </c>
      <c r="B57" s="273" t="s">
        <v>395</v>
      </c>
      <c r="C57" s="263" t="s">
        <v>70</v>
      </c>
      <c r="D57" s="264">
        <v>0.77815359197594125</v>
      </c>
      <c r="E57" s="274">
        <v>9842</v>
      </c>
      <c r="F57" s="265" t="s">
        <v>122</v>
      </c>
      <c r="G57" s="275" t="s">
        <v>259</v>
      </c>
      <c r="H57" s="276">
        <v>4</v>
      </c>
      <c r="I57" s="266">
        <v>660.20499999999993</v>
      </c>
      <c r="J57" s="267">
        <v>2.9862504643006538E-2</v>
      </c>
      <c r="K57" s="267">
        <v>0.34762460431095893</v>
      </c>
      <c r="L57" s="267">
        <v>0.174188320294454</v>
      </c>
      <c r="M57" s="277">
        <v>14.760999999999999</v>
      </c>
      <c r="N57" s="278">
        <v>0</v>
      </c>
      <c r="O57" s="278">
        <v>2.2720215690580958</v>
      </c>
      <c r="P57" s="279">
        <v>8</v>
      </c>
      <c r="Q57" s="280">
        <v>0</v>
      </c>
      <c r="R57" s="280">
        <v>15</v>
      </c>
    </row>
    <row r="58" spans="1:18" ht="16.5">
      <c r="A58" s="272" t="s">
        <v>119</v>
      </c>
      <c r="B58" s="273" t="s">
        <v>397</v>
      </c>
      <c r="C58" s="263" t="s">
        <v>70</v>
      </c>
      <c r="D58" s="264">
        <v>0.76616919553292084</v>
      </c>
      <c r="E58" s="274">
        <v>19</v>
      </c>
      <c r="F58" s="265" t="s">
        <v>124</v>
      </c>
      <c r="G58" s="275" t="s">
        <v>271</v>
      </c>
      <c r="H58" s="276">
        <v>2</v>
      </c>
      <c r="I58" s="266">
        <v>1853.2020000000002</v>
      </c>
      <c r="J58" s="267">
        <v>2.9609122219418596E-2</v>
      </c>
      <c r="K58" s="267">
        <v>0.37320618770283503</v>
      </c>
      <c r="L58" s="267">
        <v>0.32207535185937597</v>
      </c>
      <c r="M58" s="277">
        <v>11.090999999999999</v>
      </c>
      <c r="N58" s="278">
        <v>0.21584263345280222</v>
      </c>
      <c r="O58" s="278">
        <v>5.3960658363200555E-2</v>
      </c>
      <c r="P58" s="279">
        <v>43</v>
      </c>
      <c r="Q58" s="280">
        <v>5</v>
      </c>
      <c r="R58" s="280">
        <v>1</v>
      </c>
    </row>
    <row r="59" spans="1:18" ht="16.5">
      <c r="A59" s="272" t="s">
        <v>119</v>
      </c>
      <c r="B59" s="273" t="s">
        <v>399</v>
      </c>
      <c r="C59" s="263" t="s">
        <v>67</v>
      </c>
      <c r="D59" s="264">
        <v>0.84809523809523801</v>
      </c>
      <c r="E59" s="274">
        <v>9392</v>
      </c>
      <c r="F59" s="265" t="s">
        <v>122</v>
      </c>
      <c r="G59" s="275" t="s">
        <v>247</v>
      </c>
      <c r="H59" s="276">
        <v>2</v>
      </c>
      <c r="I59" s="266">
        <v>1163.223</v>
      </c>
      <c r="J59" s="267">
        <v>1.9161119672164603E-2</v>
      </c>
      <c r="K59" s="267">
        <v>0.33930893976499299</v>
      </c>
      <c r="L59" s="267">
        <v>0.11261813083131954</v>
      </c>
      <c r="M59" s="277">
        <v>11.489000000000001</v>
      </c>
      <c r="N59" s="278">
        <v>0</v>
      </c>
      <c r="O59" s="278">
        <v>0.17193607760506799</v>
      </c>
      <c r="P59" s="279">
        <v>6</v>
      </c>
      <c r="Q59" s="280">
        <v>0</v>
      </c>
      <c r="R59" s="280">
        <v>2</v>
      </c>
    </row>
    <row r="60" spans="1:18" ht="16.5">
      <c r="A60" s="272" t="s">
        <v>119</v>
      </c>
      <c r="B60" s="273" t="s">
        <v>401</v>
      </c>
      <c r="C60" s="263" t="s">
        <v>70</v>
      </c>
      <c r="D60" s="264">
        <v>0.74870692184985532</v>
      </c>
      <c r="E60" s="274">
        <v>6795</v>
      </c>
      <c r="F60" s="265" t="s">
        <v>120</v>
      </c>
      <c r="G60" s="275" t="s">
        <v>206</v>
      </c>
      <c r="H60" s="276">
        <v>7</v>
      </c>
      <c r="I60" s="266">
        <v>1276.309</v>
      </c>
      <c r="J60" s="267">
        <v>1.1744162148375347E-2</v>
      </c>
      <c r="K60" s="267">
        <v>0.33632803501497349</v>
      </c>
      <c r="L60" s="267">
        <v>0.11439236109750853</v>
      </c>
      <c r="M60" s="277">
        <v>16.001000000000001</v>
      </c>
      <c r="N60" s="278">
        <v>0</v>
      </c>
      <c r="O60" s="278">
        <v>0.31340372903426994</v>
      </c>
      <c r="P60" s="279">
        <v>0</v>
      </c>
      <c r="Q60" s="280">
        <v>0</v>
      </c>
      <c r="R60" s="280">
        <v>4</v>
      </c>
    </row>
    <row r="61" spans="1:18" ht="16.5">
      <c r="A61" s="272" t="s">
        <v>119</v>
      </c>
      <c r="B61" s="273" t="s">
        <v>403</v>
      </c>
      <c r="C61" s="263" t="s">
        <v>70</v>
      </c>
      <c r="D61" s="264">
        <v>0.74711757012610258</v>
      </c>
      <c r="E61" s="274">
        <v>1572</v>
      </c>
      <c r="F61" s="265" t="s">
        <v>121</v>
      </c>
      <c r="G61" s="275" t="s">
        <v>236</v>
      </c>
      <c r="H61" s="276">
        <v>10</v>
      </c>
      <c r="I61" s="266">
        <v>5906.3980000000001</v>
      </c>
      <c r="J61" s="267">
        <v>1.0362758914855184E-2</v>
      </c>
      <c r="K61" s="267">
        <v>0.38872736832413052</v>
      </c>
      <c r="L61" s="267">
        <v>0.11733039324474917</v>
      </c>
      <c r="M61" s="277">
        <v>7.2210000000000001</v>
      </c>
      <c r="N61" s="278">
        <v>1.6930792676009981E-2</v>
      </c>
      <c r="O61" s="278">
        <v>6.9585557898401023</v>
      </c>
      <c r="P61" s="279">
        <v>100</v>
      </c>
      <c r="Q61" s="280">
        <v>1</v>
      </c>
      <c r="R61" s="280">
        <v>411</v>
      </c>
    </row>
    <row r="62" spans="1:18" ht="16.5">
      <c r="A62" s="272" t="s">
        <v>119</v>
      </c>
      <c r="B62" s="273" t="s">
        <v>405</v>
      </c>
      <c r="C62" s="263" t="s">
        <v>70</v>
      </c>
      <c r="D62" s="264">
        <v>0.79243579691212029</v>
      </c>
      <c r="E62" s="274">
        <v>5070</v>
      </c>
      <c r="F62" s="265" t="s">
        <v>122</v>
      </c>
      <c r="G62" s="275" t="s">
        <v>254</v>
      </c>
      <c r="H62" s="276">
        <v>5</v>
      </c>
      <c r="I62" s="266">
        <v>1358.693</v>
      </c>
      <c r="J62" s="267">
        <v>2.8232825465459896E-2</v>
      </c>
      <c r="K62" s="267">
        <v>0.34701012846434937</v>
      </c>
      <c r="L62" s="267">
        <v>0.13248025860146478</v>
      </c>
      <c r="M62" s="277">
        <v>12.286</v>
      </c>
      <c r="N62" s="278">
        <v>7.3600143667480439E-2</v>
      </c>
      <c r="O62" s="278">
        <v>2.4288047410268545</v>
      </c>
      <c r="P62" s="279">
        <v>10</v>
      </c>
      <c r="Q62" s="280">
        <v>1</v>
      </c>
      <c r="R62" s="280">
        <v>33</v>
      </c>
    </row>
    <row r="63" spans="1:18" ht="16.5">
      <c r="A63" s="272" t="s">
        <v>119</v>
      </c>
      <c r="B63" s="273" t="s">
        <v>409</v>
      </c>
      <c r="C63" s="263" t="s">
        <v>70</v>
      </c>
      <c r="D63" s="264">
        <v>0.6859428935933426</v>
      </c>
      <c r="E63" s="274">
        <v>5131</v>
      </c>
      <c r="F63" s="265" t="s">
        <v>124</v>
      </c>
      <c r="G63" s="275" t="s">
        <v>269</v>
      </c>
      <c r="H63" s="276">
        <v>4</v>
      </c>
      <c r="I63" s="266">
        <v>1910.5170000000001</v>
      </c>
      <c r="J63" s="267">
        <v>2.257039042014012E-2</v>
      </c>
      <c r="K63" s="267">
        <v>0.35700352549872771</v>
      </c>
      <c r="L63" s="267">
        <v>0.18625940687184014</v>
      </c>
      <c r="M63" s="277">
        <v>14.2</v>
      </c>
      <c r="N63" s="278">
        <v>0.52341853016748863</v>
      </c>
      <c r="O63" s="278">
        <v>5.2341853016748867E-2</v>
      </c>
      <c r="P63" s="279">
        <v>25</v>
      </c>
      <c r="Q63" s="280">
        <v>11</v>
      </c>
      <c r="R63" s="280">
        <v>3</v>
      </c>
    </row>
    <row r="64" spans="1:18" ht="16.5">
      <c r="A64" s="272" t="s">
        <v>119</v>
      </c>
      <c r="B64" s="273" t="s">
        <v>411</v>
      </c>
      <c r="C64" s="263" t="s">
        <v>67</v>
      </c>
      <c r="D64" s="264">
        <v>0.83463079446781308</v>
      </c>
      <c r="E64" s="274">
        <v>3339</v>
      </c>
      <c r="F64" s="265" t="s">
        <v>120</v>
      </c>
      <c r="G64" s="275" t="s">
        <v>220</v>
      </c>
      <c r="H64" s="276">
        <v>2</v>
      </c>
      <c r="I64" s="266">
        <v>2007.787</v>
      </c>
      <c r="J64" s="267">
        <v>5.9172977868042981E-3</v>
      </c>
      <c r="K64" s="267">
        <v>0.35022239203762612</v>
      </c>
      <c r="L64" s="267">
        <v>0.14991630088251393</v>
      </c>
      <c r="M64" s="277">
        <v>8.2469999999999999</v>
      </c>
      <c r="N64" s="278">
        <v>4.9806080027413269E-2</v>
      </c>
      <c r="O64" s="278">
        <v>3.3868134418641023</v>
      </c>
      <c r="P64" s="279">
        <v>18</v>
      </c>
      <c r="Q64" s="280">
        <v>1</v>
      </c>
      <c r="R64" s="280">
        <v>68</v>
      </c>
    </row>
    <row r="65" spans="1:18" ht="16.5">
      <c r="A65" s="272" t="s">
        <v>119</v>
      </c>
      <c r="B65" s="273" t="s">
        <v>592</v>
      </c>
      <c r="C65" s="263" t="s">
        <v>67</v>
      </c>
      <c r="D65" s="264">
        <v>0.82399664671721173</v>
      </c>
      <c r="E65" s="274">
        <v>3809</v>
      </c>
      <c r="F65" s="265" t="s">
        <v>123</v>
      </c>
      <c r="G65" s="275" t="s">
        <v>495</v>
      </c>
      <c r="H65" s="276">
        <v>3</v>
      </c>
      <c r="I65" s="266">
        <v>1459.6889999999999</v>
      </c>
      <c r="J65" s="267">
        <v>2.6333294084723454E-2</v>
      </c>
      <c r="K65" s="267">
        <v>0.37840329784820215</v>
      </c>
      <c r="L65" s="267">
        <v>0.28841760128356109</v>
      </c>
      <c r="M65" s="277">
        <v>12.752000000000001</v>
      </c>
      <c r="N65" s="278">
        <v>0</v>
      </c>
      <c r="O65" s="278">
        <v>8.7004834591478062</v>
      </c>
      <c r="P65" s="279">
        <v>26</v>
      </c>
      <c r="Q65" s="280">
        <v>0</v>
      </c>
      <c r="R65" s="280">
        <v>127</v>
      </c>
    </row>
    <row r="66" spans="1:18" ht="16.5">
      <c r="A66" s="272" t="s">
        <v>119</v>
      </c>
      <c r="B66" s="273" t="s">
        <v>413</v>
      </c>
      <c r="C66" s="263" t="s">
        <v>70</v>
      </c>
      <c r="D66" s="264">
        <v>0.68759087655019602</v>
      </c>
      <c r="E66" s="274">
        <v>1131</v>
      </c>
      <c r="F66" s="265" t="s">
        <v>121</v>
      </c>
      <c r="G66" s="275" t="s">
        <v>235</v>
      </c>
      <c r="H66" s="276">
        <v>8</v>
      </c>
      <c r="I66" s="266">
        <v>1712.7640000000001</v>
      </c>
      <c r="J66" s="267">
        <v>1.1926850886484154E-2</v>
      </c>
      <c r="K66" s="267">
        <v>0.41264458775774254</v>
      </c>
      <c r="L66" s="267">
        <v>0.17398777648292468</v>
      </c>
      <c r="M66" s="277">
        <v>11.491</v>
      </c>
      <c r="N66" s="278">
        <v>0</v>
      </c>
      <c r="O66" s="278">
        <v>4.1453463524455207</v>
      </c>
      <c r="P66" s="279">
        <v>27</v>
      </c>
      <c r="Q66" s="280">
        <v>0</v>
      </c>
      <c r="R66" s="280">
        <v>74</v>
      </c>
    </row>
    <row r="67" spans="1:18" ht="16.5">
      <c r="A67" s="272" t="s">
        <v>119</v>
      </c>
      <c r="B67" s="273" t="s">
        <v>415</v>
      </c>
      <c r="C67" s="263" t="s">
        <v>70</v>
      </c>
      <c r="D67" s="264">
        <v>0.69251896790722112</v>
      </c>
      <c r="E67" s="274">
        <v>7416</v>
      </c>
      <c r="F67" s="265" t="s">
        <v>124</v>
      </c>
      <c r="G67" s="275" t="s">
        <v>269</v>
      </c>
      <c r="H67" s="276">
        <v>3</v>
      </c>
      <c r="I67" s="266">
        <v>1965.3970000000002</v>
      </c>
      <c r="J67" s="267">
        <v>2.4400518362568856E-2</v>
      </c>
      <c r="K67" s="267">
        <v>0.37732411757194306</v>
      </c>
      <c r="L67" s="267">
        <v>0.28085928695322115</v>
      </c>
      <c r="M67" s="277">
        <v>13.333</v>
      </c>
      <c r="N67" s="278">
        <v>0.71232427850454638</v>
      </c>
      <c r="O67" s="278">
        <v>0.25440152803733801</v>
      </c>
      <c r="P67" s="279">
        <v>46</v>
      </c>
      <c r="Q67" s="280">
        <v>14</v>
      </c>
      <c r="R67" s="280">
        <v>5</v>
      </c>
    </row>
    <row r="68" spans="1:18" ht="16.5">
      <c r="A68" s="272" t="s">
        <v>119</v>
      </c>
      <c r="B68" s="273" t="s">
        <v>417</v>
      </c>
      <c r="C68" s="263" t="s">
        <v>67</v>
      </c>
      <c r="D68" s="264">
        <v>0.8422856843539599</v>
      </c>
      <c r="E68" s="274">
        <v>1928</v>
      </c>
      <c r="F68" s="265" t="s">
        <v>121</v>
      </c>
      <c r="G68" s="275" t="s">
        <v>238</v>
      </c>
      <c r="H68" s="276">
        <v>3</v>
      </c>
      <c r="I68" s="266">
        <v>1799.95</v>
      </c>
      <c r="J68" s="267">
        <v>1.0796231409537617E-2</v>
      </c>
      <c r="K68" s="267">
        <v>0.37941736955900379</v>
      </c>
      <c r="L68" s="267">
        <v>8.9446929081363369E-2</v>
      </c>
      <c r="M68" s="277">
        <v>9.8699999999999992</v>
      </c>
      <c r="N68" s="278">
        <v>0</v>
      </c>
      <c r="O68" s="278">
        <v>2.2222839523320093</v>
      </c>
      <c r="P68" s="279">
        <v>19</v>
      </c>
      <c r="Q68" s="280">
        <v>0</v>
      </c>
      <c r="R68" s="280">
        <v>40</v>
      </c>
    </row>
    <row r="69" spans="1:18" ht="16.5">
      <c r="A69" s="272" t="s">
        <v>119</v>
      </c>
      <c r="B69" s="273" t="s">
        <v>421</v>
      </c>
      <c r="C69" s="263" t="s">
        <v>67</v>
      </c>
      <c r="D69" s="264">
        <v>0.81158130908654691</v>
      </c>
      <c r="E69" s="274">
        <v>7086</v>
      </c>
      <c r="F69" s="265" t="s">
        <v>120</v>
      </c>
      <c r="G69" s="275" t="s">
        <v>204</v>
      </c>
      <c r="H69" s="276">
        <v>2</v>
      </c>
      <c r="I69" s="266">
        <v>1874.0360000000001</v>
      </c>
      <c r="J69" s="267">
        <v>1.1832513848261688E-2</v>
      </c>
      <c r="K69" s="267">
        <v>0.35771165287284157</v>
      </c>
      <c r="L69" s="267">
        <v>7.0969821284116205E-2</v>
      </c>
      <c r="M69" s="277">
        <v>10.199999999999999</v>
      </c>
      <c r="N69" s="278">
        <v>0</v>
      </c>
      <c r="O69" s="278">
        <v>3.2016460729676481</v>
      </c>
      <c r="P69" s="279">
        <v>29</v>
      </c>
      <c r="Q69" s="280">
        <v>0</v>
      </c>
      <c r="R69" s="280">
        <v>60</v>
      </c>
    </row>
    <row r="70" spans="1:18" ht="16.5">
      <c r="A70" s="272" t="s">
        <v>119</v>
      </c>
      <c r="B70" s="273" t="s">
        <v>423</v>
      </c>
      <c r="C70" s="263" t="s">
        <v>67</v>
      </c>
      <c r="D70" s="264">
        <v>0.84326169397930339</v>
      </c>
      <c r="E70" s="274">
        <v>3818</v>
      </c>
      <c r="F70" s="265" t="s">
        <v>120</v>
      </c>
      <c r="G70" s="275" t="s">
        <v>208</v>
      </c>
      <c r="H70" s="276">
        <v>4</v>
      </c>
      <c r="I70" s="266">
        <v>1927.202</v>
      </c>
      <c r="J70" s="267">
        <v>2.1140003643118844E-2</v>
      </c>
      <c r="K70" s="267">
        <v>0.34548598843734385</v>
      </c>
      <c r="L70" s="267">
        <v>0.23349913501542652</v>
      </c>
      <c r="M70" s="277">
        <v>8.6259999999999994</v>
      </c>
      <c r="N70" s="278">
        <v>0</v>
      </c>
      <c r="O70" s="278">
        <v>0.31133218002056867</v>
      </c>
      <c r="P70" s="279">
        <v>11</v>
      </c>
      <c r="Q70" s="280">
        <v>0</v>
      </c>
      <c r="R70" s="280">
        <v>6</v>
      </c>
    </row>
    <row r="71" spans="1:18" ht="16.5">
      <c r="A71" s="272" t="s">
        <v>119</v>
      </c>
      <c r="B71" s="273" t="s">
        <v>425</v>
      </c>
      <c r="C71" s="263" t="s">
        <v>67</v>
      </c>
      <c r="D71" s="264">
        <v>0.83275862068965523</v>
      </c>
      <c r="E71" s="274">
        <v>7261</v>
      </c>
      <c r="F71" s="265" t="s">
        <v>120</v>
      </c>
      <c r="G71" s="275" t="s">
        <v>210</v>
      </c>
      <c r="H71" s="276">
        <v>1</v>
      </c>
      <c r="I71" s="266">
        <v>2026.42</v>
      </c>
      <c r="J71" s="267">
        <v>1.88110726241791E-3</v>
      </c>
      <c r="K71" s="267">
        <v>0.35094257336813806</v>
      </c>
      <c r="L71" s="267">
        <v>0.16087484331974614</v>
      </c>
      <c r="M71" s="277">
        <v>10.75</v>
      </c>
      <c r="N71" s="278">
        <v>4.9348111447774894E-2</v>
      </c>
      <c r="O71" s="278">
        <v>1.5297914548810216</v>
      </c>
      <c r="P71" s="279">
        <v>1</v>
      </c>
      <c r="Q71" s="280">
        <v>1</v>
      </c>
      <c r="R71" s="280">
        <v>31</v>
      </c>
    </row>
    <row r="72" spans="1:18" ht="16.5">
      <c r="A72" s="272" t="s">
        <v>119</v>
      </c>
      <c r="B72" s="273" t="s">
        <v>427</v>
      </c>
      <c r="C72" s="263" t="s">
        <v>70</v>
      </c>
      <c r="D72" s="264">
        <v>0.77703703703703697</v>
      </c>
      <c r="E72" s="274">
        <v>6559</v>
      </c>
      <c r="F72" s="265" t="s">
        <v>121</v>
      </c>
      <c r="G72" s="275" t="s">
        <v>226</v>
      </c>
      <c r="H72" s="276">
        <v>1</v>
      </c>
      <c r="I72" s="266">
        <v>1933.9469999999999</v>
      </c>
      <c r="J72" s="267">
        <v>6.2302690909710121E-3</v>
      </c>
      <c r="K72" s="267">
        <v>0.3852027596679396</v>
      </c>
      <c r="L72" s="267">
        <v>0.15253778929825895</v>
      </c>
      <c r="M72" s="277">
        <v>6.077</v>
      </c>
      <c r="N72" s="278">
        <v>0.10341545037170098</v>
      </c>
      <c r="O72" s="278">
        <v>4.5502798163548439</v>
      </c>
      <c r="P72" s="279">
        <v>24</v>
      </c>
      <c r="Q72" s="280">
        <v>2</v>
      </c>
      <c r="R72" s="280">
        <v>88</v>
      </c>
    </row>
    <row r="73" spans="1:18" ht="16.5">
      <c r="A73" s="272" t="s">
        <v>119</v>
      </c>
      <c r="B73" s="273" t="s">
        <v>429</v>
      </c>
      <c r="C73" s="263" t="s">
        <v>70</v>
      </c>
      <c r="D73" s="264">
        <v>0.76586206896551734</v>
      </c>
      <c r="E73" s="274">
        <v>1997</v>
      </c>
      <c r="F73" s="265" t="s">
        <v>120</v>
      </c>
      <c r="G73" s="275" t="s">
        <v>214</v>
      </c>
      <c r="H73" s="276">
        <v>1</v>
      </c>
      <c r="I73" s="266">
        <v>1869.704</v>
      </c>
      <c r="J73" s="267">
        <v>1.3819812257096057E-2</v>
      </c>
      <c r="K73" s="267">
        <v>0.35105792347153264</v>
      </c>
      <c r="L73" s="267">
        <v>0.19414837856687475</v>
      </c>
      <c r="M73" s="277">
        <v>9.2759999999999998</v>
      </c>
      <c r="N73" s="278">
        <v>5.3484401809056406E-2</v>
      </c>
      <c r="O73" s="278">
        <v>2.7277044922618767</v>
      </c>
      <c r="P73" s="279">
        <v>13</v>
      </c>
      <c r="Q73" s="280">
        <v>1</v>
      </c>
      <c r="R73" s="280">
        <v>51</v>
      </c>
    </row>
    <row r="74" spans="1:18" ht="16.5">
      <c r="A74" s="272" t="s">
        <v>119</v>
      </c>
      <c r="B74" s="273" t="s">
        <v>431</v>
      </c>
      <c r="C74" s="263" t="s">
        <v>70</v>
      </c>
      <c r="D74" s="264">
        <v>0.79482758620689664</v>
      </c>
      <c r="E74" s="274">
        <v>232</v>
      </c>
      <c r="F74" s="265" t="s">
        <v>120</v>
      </c>
      <c r="G74" s="275" t="s">
        <v>214</v>
      </c>
      <c r="H74" s="276">
        <v>1</v>
      </c>
      <c r="I74" s="266">
        <v>1524.912</v>
      </c>
      <c r="J74" s="267">
        <v>1.9659409314512464E-2</v>
      </c>
      <c r="K74" s="267">
        <v>0.32512556824011118</v>
      </c>
      <c r="L74" s="267">
        <v>0.22393980498042126</v>
      </c>
      <c r="M74" s="277">
        <v>8.9969999999999999</v>
      </c>
      <c r="N74" s="278">
        <v>0</v>
      </c>
      <c r="O74" s="278">
        <v>0.65577554639218527</v>
      </c>
      <c r="P74" s="279">
        <v>15</v>
      </c>
      <c r="Q74" s="280">
        <v>0</v>
      </c>
      <c r="R74" s="280">
        <v>10</v>
      </c>
    </row>
    <row r="75" spans="1:18" ht="16.5">
      <c r="A75" s="272" t="s">
        <v>119</v>
      </c>
      <c r="B75" s="273" t="s">
        <v>435</v>
      </c>
      <c r="C75" s="263" t="s">
        <v>67</v>
      </c>
      <c r="D75" s="264">
        <v>0.84745260767081954</v>
      </c>
      <c r="E75" s="274">
        <v>2817</v>
      </c>
      <c r="F75" s="265" t="s">
        <v>122</v>
      </c>
      <c r="G75" s="275" t="s">
        <v>254</v>
      </c>
      <c r="H75" s="276">
        <v>2</v>
      </c>
      <c r="I75" s="266">
        <v>2388.0889999999999</v>
      </c>
      <c r="J75" s="267">
        <v>1.4616463762265693E-2</v>
      </c>
      <c r="K75" s="267">
        <v>0.33670075454710491</v>
      </c>
      <c r="L75" s="267">
        <v>6.4905453691215031E-2</v>
      </c>
      <c r="M75" s="277">
        <v>10.194000000000001</v>
      </c>
      <c r="N75" s="278">
        <v>0</v>
      </c>
      <c r="O75" s="278">
        <v>0.79561523879553908</v>
      </c>
      <c r="P75" s="279">
        <v>5</v>
      </c>
      <c r="Q75" s="280">
        <v>0</v>
      </c>
      <c r="R75" s="280">
        <v>19</v>
      </c>
    </row>
    <row r="76" spans="1:18" ht="16.5">
      <c r="A76" s="272" t="s">
        <v>119</v>
      </c>
      <c r="B76" s="273" t="s">
        <v>437</v>
      </c>
      <c r="C76" s="263" t="s">
        <v>67</v>
      </c>
      <c r="D76" s="264">
        <v>0.84341212212210181</v>
      </c>
      <c r="E76" s="274">
        <v>7119</v>
      </c>
      <c r="F76" s="265" t="s">
        <v>120</v>
      </c>
      <c r="G76" s="275" t="s">
        <v>218</v>
      </c>
      <c r="H76" s="276">
        <v>5</v>
      </c>
      <c r="I76" s="266">
        <v>1088.8960000000002</v>
      </c>
      <c r="J76" s="267">
        <v>5.691667229130404E-3</v>
      </c>
      <c r="K76" s="267">
        <v>0.35853570413193953</v>
      </c>
      <c r="L76" s="267">
        <v>3.5816092629599158E-2</v>
      </c>
      <c r="M76" s="277">
        <v>9.6679999999999993</v>
      </c>
      <c r="N76" s="278">
        <v>0</v>
      </c>
      <c r="O76" s="278">
        <v>4.408134477489126</v>
      </c>
      <c r="P76" s="279">
        <v>5</v>
      </c>
      <c r="Q76" s="280">
        <v>0</v>
      </c>
      <c r="R76" s="280">
        <v>48</v>
      </c>
    </row>
    <row r="77" spans="1:18" ht="16.5">
      <c r="A77" s="272" t="s">
        <v>119</v>
      </c>
      <c r="B77" s="273" t="s">
        <v>441</v>
      </c>
      <c r="C77" s="263" t="s">
        <v>67</v>
      </c>
      <c r="D77" s="264">
        <v>0.81019775117087189</v>
      </c>
      <c r="E77" s="274">
        <v>153</v>
      </c>
      <c r="F77" s="265" t="s">
        <v>122</v>
      </c>
      <c r="G77" s="275" t="s">
        <v>258</v>
      </c>
      <c r="H77" s="276">
        <v>3</v>
      </c>
      <c r="I77" s="266">
        <v>2139.1849999999999</v>
      </c>
      <c r="J77" s="267">
        <v>2.3935741377291965E-2</v>
      </c>
      <c r="K77" s="267">
        <v>0.33768985580619904</v>
      </c>
      <c r="L77" s="267">
        <v>8.5079130603477493E-2</v>
      </c>
      <c r="M77" s="277">
        <v>13.478999999999999</v>
      </c>
      <c r="N77" s="278">
        <v>0</v>
      </c>
      <c r="O77" s="278">
        <v>1.0751758263076827</v>
      </c>
      <c r="P77" s="279">
        <v>4</v>
      </c>
      <c r="Q77" s="280">
        <v>0</v>
      </c>
      <c r="R77" s="280">
        <v>23</v>
      </c>
    </row>
    <row r="78" spans="1:18" ht="16.5">
      <c r="A78" s="272" t="s">
        <v>119</v>
      </c>
      <c r="B78" s="273" t="s">
        <v>612</v>
      </c>
      <c r="C78" s="263" t="s">
        <v>67</v>
      </c>
      <c r="D78" s="264">
        <v>0.83464285714285724</v>
      </c>
      <c r="E78" s="274">
        <v>1495</v>
      </c>
      <c r="F78" s="265" t="s">
        <v>121</v>
      </c>
      <c r="G78" s="275" t="s">
        <v>482</v>
      </c>
      <c r="H78" s="276">
        <v>1</v>
      </c>
      <c r="I78" s="266">
        <v>1614.99</v>
      </c>
      <c r="J78" s="267">
        <v>5.3505262474991284E-3</v>
      </c>
      <c r="K78" s="267">
        <v>0.39096280493560531</v>
      </c>
      <c r="L78" s="267">
        <v>0.20185883503922625</v>
      </c>
      <c r="M78" s="277">
        <v>10.16</v>
      </c>
      <c r="N78" s="278">
        <v>6.1919888048842409E-2</v>
      </c>
      <c r="O78" s="278">
        <v>4.0247927231747562</v>
      </c>
      <c r="P78" s="279">
        <v>15</v>
      </c>
      <c r="Q78" s="280">
        <v>1</v>
      </c>
      <c r="R78" s="280">
        <v>65</v>
      </c>
    </row>
    <row r="79" spans="1:18" ht="16.5">
      <c r="A79" s="272" t="s">
        <v>119</v>
      </c>
      <c r="B79" s="273" t="s">
        <v>449</v>
      </c>
      <c r="C79" s="263" t="s">
        <v>67</v>
      </c>
      <c r="D79" s="264">
        <v>0.82934269870209243</v>
      </c>
      <c r="E79" s="274">
        <v>9077</v>
      </c>
      <c r="F79" s="265" t="s">
        <v>120</v>
      </c>
      <c r="G79" s="275" t="s">
        <v>212</v>
      </c>
      <c r="H79" s="276">
        <v>3</v>
      </c>
      <c r="I79" s="266">
        <v>1763.4589999999998</v>
      </c>
      <c r="J79" s="267">
        <v>2.4039203066824048E-2</v>
      </c>
      <c r="K79" s="267">
        <v>0.36078371176206886</v>
      </c>
      <c r="L79" s="267">
        <v>0.18816012148816341</v>
      </c>
      <c r="M79" s="277">
        <v>9.4420000000000002</v>
      </c>
      <c r="N79" s="278">
        <v>0</v>
      </c>
      <c r="O79" s="278">
        <v>0.85060100631769731</v>
      </c>
      <c r="P79" s="279">
        <v>14</v>
      </c>
      <c r="Q79" s="280">
        <v>0</v>
      </c>
      <c r="R79" s="280">
        <v>15</v>
      </c>
    </row>
    <row r="80" spans="1:18" ht="16.5">
      <c r="A80" s="272" t="s">
        <v>119</v>
      </c>
      <c r="B80" s="273" t="s">
        <v>453</v>
      </c>
      <c r="C80" s="263" t="s">
        <v>67</v>
      </c>
      <c r="D80" s="264">
        <v>0.81111369713782455</v>
      </c>
      <c r="E80" s="274">
        <v>6041</v>
      </c>
      <c r="F80" s="265" t="s">
        <v>121</v>
      </c>
      <c r="G80" s="275" t="s">
        <v>233</v>
      </c>
      <c r="H80" s="276">
        <v>3</v>
      </c>
      <c r="I80" s="266">
        <v>2100.5340000000001</v>
      </c>
      <c r="J80" s="267">
        <v>6.8450078746776976E-3</v>
      </c>
      <c r="K80" s="267">
        <v>0.37746069652011449</v>
      </c>
      <c r="L80" s="267">
        <v>0.17852603195187508</v>
      </c>
      <c r="M80" s="277">
        <v>7.7569999999999997</v>
      </c>
      <c r="N80" s="278">
        <v>0</v>
      </c>
      <c r="O80" s="278">
        <v>5.5224052550446689</v>
      </c>
      <c r="P80" s="279">
        <v>15</v>
      </c>
      <c r="Q80" s="280">
        <v>0</v>
      </c>
      <c r="R80" s="280">
        <v>116</v>
      </c>
    </row>
    <row r="81" spans="1:18" ht="16.5">
      <c r="A81" s="272" t="s">
        <v>119</v>
      </c>
      <c r="B81" s="273" t="s">
        <v>455</v>
      </c>
      <c r="C81" s="263" t="s">
        <v>67</v>
      </c>
      <c r="D81" s="264">
        <v>0.80944069977669764</v>
      </c>
      <c r="E81" s="274">
        <v>3400</v>
      </c>
      <c r="F81" s="265" t="s">
        <v>120</v>
      </c>
      <c r="G81" s="275" t="s">
        <v>214</v>
      </c>
      <c r="H81" s="276">
        <v>10</v>
      </c>
      <c r="I81" s="266">
        <v>1877.7670000000001</v>
      </c>
      <c r="J81" s="267">
        <v>2.1764381898025129E-2</v>
      </c>
      <c r="K81" s="267">
        <v>0.36722287809036935</v>
      </c>
      <c r="L81" s="267">
        <v>0.18639160236600175</v>
      </c>
      <c r="M81" s="277">
        <v>11.478999999999999</v>
      </c>
      <c r="N81" s="278">
        <v>5.3254743533143356E-2</v>
      </c>
      <c r="O81" s="278">
        <v>0.95858538359658041</v>
      </c>
      <c r="P81" s="279">
        <v>31</v>
      </c>
      <c r="Q81" s="280">
        <v>1</v>
      </c>
      <c r="R81" s="280">
        <v>18</v>
      </c>
    </row>
    <row r="82" spans="1:18" ht="16.5">
      <c r="A82" s="272" t="s">
        <v>119</v>
      </c>
      <c r="B82" s="273" t="s">
        <v>457</v>
      </c>
      <c r="C82" s="263" t="s">
        <v>67</v>
      </c>
      <c r="D82" s="264">
        <v>0.83056461232634238</v>
      </c>
      <c r="E82" s="274">
        <v>1241</v>
      </c>
      <c r="F82" s="265" t="s">
        <v>120</v>
      </c>
      <c r="G82" s="275" t="s">
        <v>204</v>
      </c>
      <c r="H82" s="276">
        <v>3</v>
      </c>
      <c r="I82" s="266">
        <v>1860.9009999999998</v>
      </c>
      <c r="J82" s="267">
        <v>1.7730975669744076E-2</v>
      </c>
      <c r="K82" s="267">
        <v>0.34630551907608847</v>
      </c>
      <c r="L82" s="267">
        <v>0.143478884690803</v>
      </c>
      <c r="M82" s="277">
        <v>10.592000000000001</v>
      </c>
      <c r="N82" s="278">
        <v>0</v>
      </c>
      <c r="O82" s="278">
        <v>2.5256582698381056</v>
      </c>
      <c r="P82" s="279">
        <v>13</v>
      </c>
      <c r="Q82" s="280">
        <v>0</v>
      </c>
      <c r="R82" s="280">
        <v>47</v>
      </c>
    </row>
    <row r="83" spans="1:18" ht="16.5">
      <c r="A83" s="272" t="s">
        <v>119</v>
      </c>
      <c r="B83" s="273" t="s">
        <v>459</v>
      </c>
      <c r="C83" s="263" t="s">
        <v>70</v>
      </c>
      <c r="D83" s="264">
        <v>0.75818778168590273</v>
      </c>
      <c r="E83" s="274">
        <v>509</v>
      </c>
      <c r="F83" s="265" t="s">
        <v>124</v>
      </c>
      <c r="G83" s="275" t="s">
        <v>268</v>
      </c>
      <c r="H83" s="276">
        <v>2</v>
      </c>
      <c r="I83" s="266">
        <v>1869.325</v>
      </c>
      <c r="J83" s="267">
        <v>2.9129699758433252E-2</v>
      </c>
      <c r="K83" s="267">
        <v>0.35689102528397759</v>
      </c>
      <c r="L83" s="267">
        <v>0.29743356559185802</v>
      </c>
      <c r="M83" s="277">
        <v>11.634</v>
      </c>
      <c r="N83" s="278">
        <v>0.26747622805023202</v>
      </c>
      <c r="O83" s="278">
        <v>0.53495245610046405</v>
      </c>
      <c r="P83" s="279">
        <v>15</v>
      </c>
      <c r="Q83" s="280">
        <v>5</v>
      </c>
      <c r="R83" s="280">
        <v>10</v>
      </c>
    </row>
    <row r="84" spans="1:18" ht="16.5">
      <c r="A84" s="272" t="s">
        <v>119</v>
      </c>
      <c r="B84" s="273" t="s">
        <v>461</v>
      </c>
      <c r="C84" s="263" t="s">
        <v>67</v>
      </c>
      <c r="D84" s="264">
        <v>0.83235791178216378</v>
      </c>
      <c r="E84" s="274">
        <v>7240</v>
      </c>
      <c r="F84" s="265" t="s">
        <v>123</v>
      </c>
      <c r="G84" s="275" t="s">
        <v>382</v>
      </c>
      <c r="H84" s="276">
        <v>3</v>
      </c>
      <c r="I84" s="266">
        <v>672.46299999999997</v>
      </c>
      <c r="J84" s="267">
        <v>3.091503055136758E-2</v>
      </c>
      <c r="K84" s="267">
        <v>0.45060826553503341</v>
      </c>
      <c r="L84" s="267">
        <v>0.22454767028074407</v>
      </c>
      <c r="M84" s="277">
        <v>19.097999999999999</v>
      </c>
      <c r="N84" s="278">
        <v>0</v>
      </c>
      <c r="O84" s="278">
        <v>5.9482826564435518</v>
      </c>
      <c r="P84" s="279">
        <v>35</v>
      </c>
      <c r="Q84" s="280">
        <v>63</v>
      </c>
      <c r="R84" s="280">
        <v>66</v>
      </c>
    </row>
  </sheetData>
  <phoneticPr fontId="2" type="noConversion"/>
  <conditionalFormatting sqref="C14:D84">
    <cfRule type="containsText" dxfId="13" priority="1" operator="containsText" text="F">
      <formula>NOT(ISERROR(SEARCH("F",C14)))</formula>
    </cfRule>
    <cfRule type="containsText" dxfId="12" priority="2" operator="containsText" text="D">
      <formula>NOT(ISERROR(SEARCH("D",C14)))</formula>
    </cfRule>
    <cfRule type="containsText" dxfId="11" priority="3" operator="containsText" text="C">
      <formula>NOT(ISERROR(SEARCH("C",C14)))</formula>
    </cfRule>
    <cfRule type="containsText" dxfId="10" priority="4" operator="containsText" text="B">
      <formula>NOT(ISERROR(SEARCH("B",C14)))</formula>
    </cfRule>
    <cfRule type="containsText" dxfId="9" priority="5" operator="containsText" text="A">
      <formula>NOT(ISERROR(SEARCH("A",C14)))</formula>
    </cfRule>
    <cfRule type="containsText" dxfId="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2024-08-02T02:34:39Z</dcterms:modified>
</cp:coreProperties>
</file>