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E7779146-8CBF-46F0-9433-40C675391D2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명단'!$A$13:$R$63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운전자별!$A$1:$R$142</definedName>
    <definedName name="_xlnm.Print_Area" localSheetId="1">종합!$A$1:$L$95</definedName>
    <definedName name="_xlnm.Print_Area" localSheetId="3">차량별!$A$1:$T$61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6" i="12" l="1"/>
  <c r="A66" i="7" l="1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61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8" i="60"/>
  <c r="F55" i="60"/>
  <c r="F50" i="60"/>
  <c r="F47" i="60"/>
  <c r="F42" i="60"/>
  <c r="F34" i="60"/>
  <c r="F26" i="60"/>
  <c r="F39" i="60"/>
  <c r="F31" i="60"/>
  <c r="F60" i="60"/>
  <c r="F57" i="60"/>
  <c r="F52" i="60"/>
  <c r="F44" i="60"/>
  <c r="F41" i="60"/>
  <c r="F56" i="60"/>
  <c r="F59" i="60"/>
  <c r="F51" i="60"/>
  <c r="F46" i="60"/>
  <c r="F38" i="60"/>
  <c r="J47" i="12" a="1"/>
  <c r="J47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5" i="12" l="1"/>
  <c r="B86" i="12" l="1"/>
  <c r="B87" i="12"/>
  <c r="E87" i="12" l="1"/>
  <c r="H87" i="12"/>
  <c r="D87" i="12"/>
  <c r="J87" i="12"/>
  <c r="E86" i="12"/>
  <c r="F86" i="12"/>
  <c r="J86" i="12"/>
  <c r="G86" i="12"/>
  <c r="H86" i="12"/>
  <c r="D86" i="12"/>
  <c r="J10" i="12"/>
  <c r="J29" i="12" s="1"/>
  <c r="N23" i="12"/>
  <c r="K25" i="12"/>
  <c r="F87" i="12" l="1"/>
  <c r="I87" i="12"/>
  <c r="G87" i="12"/>
  <c r="D25" i="12"/>
  <c r="I47" i="12" a="1"/>
  <c r="F47" i="12" a="1"/>
  <c r="E47" i="12" a="1"/>
  <c r="G47" i="12" a="1"/>
  <c r="H47" i="12" a="1"/>
  <c r="D47" i="12" a="1"/>
  <c r="F47" i="12" l="1"/>
  <c r="E47" i="12"/>
  <c r="D47" i="12"/>
  <c r="I47" i="12"/>
  <c r="H47" i="12"/>
  <c r="G47" i="12"/>
  <c r="N47" i="12" a="1"/>
  <c r="N47" i="12" l="1"/>
  <c r="K47" i="12" s="1" a="1"/>
  <c r="K47" i="12" s="1"/>
  <c r="E25" i="12"/>
  <c r="F25" i="12" l="1"/>
  <c r="G25" i="12" l="1"/>
  <c r="H25" i="12" l="1"/>
  <c r="I25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<sst xmlns="http://schemas.openxmlformats.org/spreadsheetml/2006/main" count="3667" uniqueCount="758">
  <si>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</si>
  <si>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</si>
  <si>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</si>
  <si>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</si>
  <si>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</si>
  <si>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</si>
  <si>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</si>
  <si>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</si>
  <si>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</si>
  <si>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</si>
  <si>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</si>
  <si>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</si>
  <si>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</si>
  <si>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</si>
  <si>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</si>
  <si>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</si>
  <si>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</si>
  <si>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</si>
  <si>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</si>
  <si>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</si>
  <si>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</si>
  <si>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</si>
  <si>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</si>
  <si>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</si>
  <si>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</si>
  <si>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</si>
  <si>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</si>
  <si>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</si>
  <si>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</si>
  <si>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</si>
  <si>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</si>
  <si>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</si>
  <si>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</si>
  <si>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</si>
  <si>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</si>
  <si>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</si>
  <si>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</si>
  <si>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</si>
  <si>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</si>
  <si>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</si>
  <si>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</si>
  <si>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</si>
  <si>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</si>
  <si>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</si>
  <si>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</si>
  <si>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</si>
  <si>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</si>
  <si>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</si>
  <si>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</si>
  <si>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</si>
  <si>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</si>
  <si>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</si>
  <si>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</si>
  <si>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</si>
  <si>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</si>
  <si>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</si>
  <si>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</si>
  <si>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</si>
  <si>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</si>
  <si>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</si>
  <si>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</si>
  <si>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</si>
  <si>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</si>
  <si>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</si>
  <si>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</si>
  <si>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</si>
  <si>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</si>
  <si>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</si>
  <si>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</si>
  <si>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</si>
  <si>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</si>
  <si>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</si>
  <si>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</si>
  <si>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</si>
  <si>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</si>
  <si>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</si>
  <si>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</si>
  <si>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</si>
  <si>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</si>
  <si>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</si>
  <si>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</si>
  <si>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</si>
  <si>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</si>
  <si>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</si>
  <si>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</si>
  <si>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</si>
  <si>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</si>
  <si>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</si>
  <si>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</si>
  <si>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</si>
  <si>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</si>
  <si>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</si>
  <si>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</si>
  <si>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</si>
  <si>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</si>
  <si>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</si>
  <si>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</si>
  <si>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</si>
  <si>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</si>
  <si>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</si>
  <si>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</si>
  <si>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</si>
  <si>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</si>
  <si>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</si>
  <si>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</si>
  <si>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</si>
  <si>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</si>
  <si>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</si>
  <si>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</si>
  <si>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</si>
  <si>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</si>
  <si>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</si>
  <si>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</si>
  <si>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</si>
  <si>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</si>
  <si>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</si>
  <si>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</si>
  <si>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</si>
  <si>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</si>
  <si>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</si>
  <si>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</si>
  <si>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</si>
  <si>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</si>
  <si>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</si>
  <si>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</si>
  <si>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</si>
  <si>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</si>
  <si>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</si>
  <si>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</si>
  <si>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</si>
  <si>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</si>
  <si>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</si>
  <si>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</si>
  <si>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</si>
  <si>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</si>
  <si>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</si>
  <si>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</si>
  <si>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</si>
  <si>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</si>
  <si>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</si>
  <si>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</si>
  <si>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</si>
  <si>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</si>
  <si>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</si>
  <si>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</si>
  <si>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</si>
  <si>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</si>
  <si>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</si>
  <si>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</si>
  <si>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</si>
  <si>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</si>
  <si>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</si>
  <si>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</si>
  <si>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</si>
  <si>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</si>
  <si>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</si>
  <si>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</si>
  <si>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</si>
  <si>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</si>
  <si>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</si>
  <si>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</si>
  <si>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</si>
  <si>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</si>
  <si>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</si>
  <si>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</si>
  <si>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</si>
  <si>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</si>
  <si>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</si>
  <si>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</si>
  <si>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</si>
  <si>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</si>
  <si>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</si>
  <si>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</si>
  <si>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</si>
  <si>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</si>
  <si>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</si>
  <si>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</si>
  <si>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</si>
  <si>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</si>
  <si>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</si>
  <si>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</si>
  <si>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</si>
  <si>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</si>
  <si>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</si>
  <si>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</si>
  <si>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</si>
  <si>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(경  고)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</si>
  <si>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</si>
  <si>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</si>
  <si>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</si>
  <si>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</si>
  <si>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</si>
  <si>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</si>
  <si>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</si>
  <si>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</si>
  <si>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</si>
  <si>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</si>
  <si>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</si>
  <si>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</si>
  <si>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</si>
  <si>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</si>
  <si>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</si>
  <si>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</si>
  <si>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</si>
  <si>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</si>
  <si>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</si>
  <si>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</si>
  <si>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</si>
  <si>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</si>
  <si>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</si>
  <si>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</si>
  <si>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</si>
  <si>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70바2211</t>
  </si>
  <si>
    <t>88</t>
  </si>
  <si>
    <t>70바2213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</si>
  <si>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</si>
  <si>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</si>
  <si>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</si>
  <si>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</si>
  <si>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</si>
  <si>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</si>
  <si>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</si>
  <si>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</si>
  <si>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</si>
  <si>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</si>
  <si>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</si>
  <si>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</si>
  <si>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</si>
  <si>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</si>
  <si>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</si>
  <si>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</si>
  <si>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70바2253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</si>
  <si>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</si>
  <si>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</si>
  <si>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</si>
  <si>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</si>
  <si>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</si>
  <si>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</si>
  <si>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</si>
  <si>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</si>
  <si>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</si>
  <si>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</si>
  <si>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</si>
  <si>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</si>
  <si>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</si>
  <si>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</si>
  <si>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</si>
  <si>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</si>
  <si>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</si>
  <si>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</si>
  <si>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</si>
  <si>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</si>
  <si>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</si>
  <si>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</si>
  <si>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75아1107</t>
  </si>
  <si>
    <t>강용현</t>
  </si>
  <si>
    <t>5213188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</si>
  <si>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</si>
  <si>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</si>
  <si>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</si>
  <si>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</si>
  <si>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</si>
  <si>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</si>
  <si>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</si>
  <si>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</si>
  <si>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</si>
  <si>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</si>
  <si>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</si>
  <si>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</si>
  <si>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김강성</t>
  </si>
  <si>
    <t>5211932</t>
  </si>
  <si>
    <t>김광식</t>
  </si>
  <si>
    <t>5219997</t>
  </si>
  <si>
    <t>김기성</t>
  </si>
  <si>
    <t>5217862</t>
  </si>
  <si>
    <t>김상돈</t>
  </si>
  <si>
    <t>5216276</t>
  </si>
  <si>
    <t>김상민</t>
  </si>
  <si>
    <t>5219244</t>
  </si>
  <si>
    <t>김상훈</t>
  </si>
  <si>
    <t>5214795</t>
  </si>
  <si>
    <t>김선일</t>
  </si>
  <si>
    <t>5217741</t>
  </si>
  <si>
    <t>김성태</t>
  </si>
  <si>
    <t>5214501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</si>
  <si>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</si>
  <si>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</si>
  <si>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</si>
  <si>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</si>
  <si>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</si>
  <si>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</si>
  <si>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</si>
  <si>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</si>
  <si>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</si>
  <si>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</si>
  <si>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</si>
  <si>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</si>
  <si>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</si>
  <si>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</si>
  <si>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</si>
  <si>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</si>
  <si>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</si>
  <si>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</si>
  <si>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</si>
  <si>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</si>
  <si>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김춘식</t>
  </si>
  <si>
    <t>5213215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</si>
  <si>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</si>
  <si>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</si>
  <si>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</si>
  <si>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</si>
  <si>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</si>
  <si>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</si>
  <si>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</si>
  <si>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</si>
  <si>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</si>
  <si>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</si>
  <si>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</si>
  <si>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</si>
  <si>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김현식B</t>
  </si>
  <si>
    <t>5218333</t>
  </si>
  <si>
    <t>김형규</t>
  </si>
  <si>
    <t>5217145</t>
  </si>
  <si>
    <t>김형석</t>
  </si>
  <si>
    <t>5217976</t>
  </si>
  <si>
    <t>김환석</t>
  </si>
  <si>
    <t>5217641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</si>
  <si>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</si>
  <si>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</si>
  <si>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</si>
  <si>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</si>
  <si>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</si>
  <si>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</si>
  <si>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</si>
  <si>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</si>
  <si>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</si>
  <si>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</si>
  <si>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</si>
  <si>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</si>
  <si>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</si>
  <si>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</si>
  <si>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</si>
  <si>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</si>
  <si>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</si>
  <si>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</si>
  <si>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</si>
  <si>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</si>
  <si>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</si>
  <si>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</si>
  <si>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</si>
  <si>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</si>
  <si>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박해숙</t>
  </si>
  <si>
    <t>5217149</t>
  </si>
  <si>
    <t>박환우</t>
  </si>
  <si>
    <t>5212713</t>
  </si>
  <si>
    <t>박훈</t>
  </si>
  <si>
    <t>5215772</t>
  </si>
  <si>
    <t>배성호</t>
  </si>
  <si>
    <t>5215850</t>
  </si>
  <si>
    <t>서대원</t>
  </si>
  <si>
    <t>521699</t>
  </si>
  <si>
    <t>서은석</t>
  </si>
  <si>
    <t>5219352</t>
  </si>
  <si>
    <t>서정식</t>
  </si>
  <si>
    <t>5218049</t>
  </si>
  <si>
    <t>서현국</t>
  </si>
  <si>
    <t>5213375</t>
  </si>
  <si>
    <t>석승우</t>
  </si>
  <si>
    <t>5215079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</si>
  <si>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</si>
  <si>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</si>
  <si>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</si>
  <si>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</si>
  <si>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</si>
  <si>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</si>
  <si>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</si>
  <si>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</si>
  <si>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</si>
  <si>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</si>
  <si>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</si>
  <si>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</si>
  <si>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</si>
  <si>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</si>
  <si>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</si>
  <si>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</si>
  <si>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</si>
  <si>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</si>
  <si>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</si>
  <si>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</si>
  <si>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</si>
  <si>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</si>
  <si>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</si>
  <si>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</si>
  <si>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</si>
  <si>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</si>
  <si>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</si>
  <si>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</si>
  <si>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</si>
  <si>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</si>
  <si>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이상운</t>
  </si>
  <si>
    <t>5211881</t>
  </si>
  <si>
    <t>이영복</t>
  </si>
  <si>
    <t>5212037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</si>
  <si>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</si>
  <si>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</si>
  <si>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</si>
  <si>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</si>
  <si>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</si>
  <si>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</si>
  <si>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</si>
  <si>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</si>
  <si>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</si>
  <si>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</si>
  <si>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</si>
  <si>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이학용</t>
  </si>
  <si>
    <t>5216917</t>
  </si>
  <si>
    <t>이흥민</t>
  </si>
  <si>
    <t>5214800</t>
  </si>
  <si>
    <t>이희영</t>
  </si>
  <si>
    <t>5214121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</si>
  <si>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</si>
  <si>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</si>
  <si>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</si>
  <si>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</si>
  <si>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</si>
  <si>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</si>
  <si>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</si>
  <si>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</si>
  <si>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장도현</t>
  </si>
  <si>
    <t>5219199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</si>
  <si>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</si>
  <si>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</si>
  <si>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</si>
  <si>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</si>
  <si>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</si>
  <si>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</si>
  <si>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</si>
  <si>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</si>
  <si>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</si>
  <si>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</si>
  <si>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정명조</t>
  </si>
  <si>
    <t>5218046</t>
  </si>
  <si>
    <t>정웅태</t>
  </si>
  <si>
    <t>5218497</t>
  </si>
  <si>
    <t>정지홍</t>
  </si>
  <si>
    <t>5218774</t>
  </si>
  <si>
    <t>정태교</t>
  </si>
  <si>
    <t>5213234</t>
  </si>
  <si>
    <t>정희섭</t>
  </si>
  <si>
    <t>5211360</t>
  </si>
  <si>
    <t>조남흥</t>
  </si>
  <si>
    <t>5211194</t>
  </si>
  <si>
    <t>조완기</t>
  </si>
  <si>
    <t>5219924</t>
  </si>
  <si>
    <t>조의호</t>
  </si>
  <si>
    <t>5215251</t>
  </si>
  <si>
    <t>조정근</t>
  </si>
  <si>
    <t>521411</t>
  </si>
  <si>
    <t>조태진</t>
  </si>
  <si>
    <t>5211213</t>
  </si>
  <si>
    <t>좌경자</t>
  </si>
  <si>
    <t>5215603</t>
  </si>
  <si>
    <t>주병화</t>
  </si>
  <si>
    <t>5215364</t>
  </si>
  <si>
    <t>주일</t>
  </si>
  <si>
    <t>5217447</t>
  </si>
  <si>
    <t>지종학</t>
  </si>
  <si>
    <t>5215125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</si>
  <si>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</si>
  <si>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</si>
  <si>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</si>
  <si>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</si>
  <si>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</si>
  <si>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</si>
  <si>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</si>
  <si>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</si>
  <si>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최선철</t>
  </si>
  <si>
    <t>5212703</t>
  </si>
  <si>
    <t>최송식</t>
  </si>
  <si>
    <t>5218548</t>
  </si>
  <si>
    <t>최종섭</t>
  </si>
  <si>
    <t>5218</t>
  </si>
  <si>
    <t>최창열</t>
  </si>
  <si>
    <t>5212900</t>
  </si>
  <si>
    <t>최창윤</t>
  </si>
  <si>
    <t>5218732</t>
  </si>
  <si>
    <t>추경도</t>
  </si>
  <si>
    <t>5217287</t>
  </si>
  <si>
    <t>하경화</t>
  </si>
  <si>
    <t>5217601</t>
  </si>
  <si>
    <t>한상해</t>
  </si>
  <si>
    <t>5218795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</si>
  <si>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</si>
  <si>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</si>
  <si>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</si>
  <si>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</si>
  <si>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</si>
  <si>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</si>
  <si>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</si>
  <si>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</si>
  <si>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</si>
  <si>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</si>
  <si>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</si>
  <si>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</si>
  <si>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황보명구</t>
  </si>
  <si>
    <t>521239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</si>
  <si>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</si>
  <si>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</si>
  <si>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</si>
  <si>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</si>
  <si>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</si>
  <si>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</si>
  <si>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</si>
  <si>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</si>
  <si>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5211047</t>
  </si>
  <si>
    <t>주형선</t>
  </si>
  <si>
    <t>5218287</t>
  </si>
  <si>
    <t>문태수</t>
  </si>
  <si>
    <t>5212955</t>
  </si>
  <si>
    <t>홍광의</t>
  </si>
  <si>
    <t>5217769</t>
  </si>
  <si>
    <t>NEW</t>
  </si>
  <si>
    <t>new</t>
  </si>
  <si>
    <t>[24년 7월] 급감속관리 명단</t>
    <phoneticPr fontId="2" type="noConversion"/>
  </si>
  <si>
    <t>2626</t>
  </si>
  <si>
    <t>세운교통26C3</t>
  </si>
  <si>
    <t>=</t>
  </si>
  <si>
    <t>세운교통26C1</t>
  </si>
  <si>
    <t>▽</t>
  </si>
  <si>
    <t>2828</t>
  </si>
  <si>
    <t>세운교통28D1</t>
  </si>
  <si>
    <t>세운교통28C1</t>
  </si>
  <si>
    <t>세운교통28A3</t>
  </si>
  <si>
    <t>세운교통28A2</t>
  </si>
  <si>
    <t>세운교통28B1</t>
  </si>
  <si>
    <t>▲</t>
  </si>
  <si>
    <t>세운교통28S1</t>
  </si>
  <si>
    <t>세운교통28A1</t>
  </si>
  <si>
    <t>세운교통28이상1</t>
  </si>
  <si>
    <t>2447324473</t>
  </si>
  <si>
    <t>세운교통24473B1</t>
  </si>
  <si>
    <t>세운교통24473C1</t>
  </si>
  <si>
    <t>세운교통24473D1</t>
  </si>
  <si>
    <t>세운교통24473C2</t>
  </si>
  <si>
    <t>세운교통24473D2</t>
  </si>
  <si>
    <t>예비예비</t>
  </si>
  <si>
    <t>세운교통예비S2</t>
  </si>
  <si>
    <t>세운교통예비D12</t>
  </si>
  <si>
    <t>세운교통예비D8</t>
  </si>
  <si>
    <t>세운교통예비D9</t>
  </si>
  <si>
    <t>4530745307</t>
  </si>
  <si>
    <t>송도버스45307C4</t>
  </si>
  <si>
    <t>송도버스45307B5</t>
  </si>
  <si>
    <t>저상</t>
  </si>
  <si>
    <t>HY</t>
  </si>
  <si>
    <t>송도버스45307B4</t>
  </si>
  <si>
    <t>송도버스45307D3</t>
  </si>
  <si>
    <t>송도버스45307D4</t>
  </si>
  <si>
    <t>송도버스45307F1</t>
  </si>
  <si>
    <t>송도버스45307D1</t>
  </si>
  <si>
    <t>송도버스45307D5</t>
  </si>
  <si>
    <t>송도버스45307C3</t>
  </si>
  <si>
    <t>송도버스45307A1</t>
  </si>
  <si>
    <t>송도버스45307D2</t>
  </si>
  <si>
    <t>송도버스45307C1</t>
  </si>
  <si>
    <t>송도버스45307F2</t>
  </si>
  <si>
    <t>송도버스45307B3</t>
  </si>
  <si>
    <t>송도버스45307C2</t>
  </si>
  <si>
    <t>송도버스45307B1</t>
  </si>
  <si>
    <t>송도버스45307F3</t>
  </si>
  <si>
    <t>송도버스45307A2</t>
  </si>
  <si>
    <t>송도버스45307B2</t>
  </si>
  <si>
    <t>송도버스45307D6</t>
  </si>
  <si>
    <t>송도버스8C17</t>
  </si>
  <si>
    <t>송도버스8B12</t>
  </si>
  <si>
    <t>송도버스8B11</t>
  </si>
  <si>
    <t>송도버스8B13</t>
  </si>
  <si>
    <t>송도버스8B5</t>
  </si>
  <si>
    <t>송도버스8A4</t>
  </si>
  <si>
    <t>송도버스8B8</t>
  </si>
  <si>
    <t>송도버스8B7</t>
  </si>
  <si>
    <t>송도버스8C14</t>
  </si>
  <si>
    <t>송도버스8B14</t>
  </si>
  <si>
    <t>송도버스8C16</t>
  </si>
  <si>
    <t>5213188679.879</t>
  </si>
  <si>
    <t>52180551563.421</t>
  </si>
  <si>
    <t>52172652909.774</t>
  </si>
  <si>
    <t>52192102711.27</t>
  </si>
  <si>
    <t>52194102935.411</t>
  </si>
  <si>
    <t>52138553294.236</t>
  </si>
  <si>
    <t>52168822239.688</t>
  </si>
  <si>
    <t>52119321504.227</t>
  </si>
  <si>
    <t>52199972607.241</t>
  </si>
  <si>
    <t>5217862328.144</t>
  </si>
  <si>
    <t>5216276486.44</t>
  </si>
  <si>
    <t>52192441273.723</t>
  </si>
  <si>
    <t>52147953409.217</t>
  </si>
  <si>
    <t>52177412748.064</t>
  </si>
  <si>
    <t>52145013280.601</t>
  </si>
  <si>
    <t>52151541343.01</t>
  </si>
  <si>
    <t>5217983659.575</t>
  </si>
  <si>
    <t>52179173188.649</t>
  </si>
  <si>
    <t>52170962535.624</t>
  </si>
  <si>
    <t>5219490508.969</t>
  </si>
  <si>
    <t>52157202499.568</t>
  </si>
  <si>
    <t>52124043041.517</t>
  </si>
  <si>
    <t>5219293247.066</t>
  </si>
  <si>
    <t>52117781237.634</t>
  </si>
  <si>
    <t>5219415974.008</t>
  </si>
  <si>
    <t>52132152995.412</t>
  </si>
  <si>
    <t>52172531933.779</t>
  </si>
  <si>
    <t>52136251471.084</t>
  </si>
  <si>
    <t>52165182871.416</t>
  </si>
  <si>
    <t>52150103216.992</t>
  </si>
  <si>
    <t>5215393228.165</t>
  </si>
  <si>
    <t>52172181406.624</t>
  </si>
  <si>
    <t>5218333341.96</t>
  </si>
  <si>
    <t>5217145921.519</t>
  </si>
  <si>
    <t>52179761224.795</t>
  </si>
  <si>
    <t>52176411032.901</t>
  </si>
  <si>
    <t>52131213077.335</t>
  </si>
  <si>
    <t>52135753209.191</t>
  </si>
  <si>
    <t>52130742229.216</t>
  </si>
  <si>
    <t>5212955252.953</t>
  </si>
  <si>
    <t>52130691106.903</t>
  </si>
  <si>
    <t>52125333490.898</t>
  </si>
  <si>
    <t>52128311584.509</t>
  </si>
  <si>
    <t>52140601078.422</t>
  </si>
  <si>
    <t>521672571.921</t>
  </si>
  <si>
    <t>52131112913.55</t>
  </si>
  <si>
    <t>박정혁</t>
  </si>
  <si>
    <t>5215143</t>
  </si>
  <si>
    <t>5215143451.904</t>
  </si>
  <si>
    <t>52122423384.542</t>
  </si>
  <si>
    <t>52155352553.16</t>
  </si>
  <si>
    <t>52183312138.921</t>
  </si>
  <si>
    <t>52171491929.778</t>
  </si>
  <si>
    <t>52127133307.826</t>
  </si>
  <si>
    <t>52157721181.685</t>
  </si>
  <si>
    <t>52158501760.83</t>
  </si>
  <si>
    <t>521699284.314</t>
  </si>
  <si>
    <t>5219352872.401</t>
  </si>
  <si>
    <t>52180492418.294</t>
  </si>
  <si>
    <t>5213375250.014</t>
  </si>
  <si>
    <t>5215079294.602</t>
  </si>
  <si>
    <t>52178972788.92</t>
  </si>
  <si>
    <t>5219392034.902</t>
  </si>
  <si>
    <t>52191893317.189</t>
  </si>
  <si>
    <t>52149201480.102</t>
  </si>
  <si>
    <t>52150273336.689</t>
  </si>
  <si>
    <t>52125981745.233</t>
  </si>
  <si>
    <t>52178002512.845</t>
  </si>
  <si>
    <t>52199332365.397</t>
  </si>
  <si>
    <t>우관석</t>
  </si>
  <si>
    <t>5213323</t>
  </si>
  <si>
    <t>5213323627.114</t>
  </si>
  <si>
    <t>52181991740.07</t>
  </si>
  <si>
    <t>5218628427.122</t>
  </si>
  <si>
    <t>52158862947.937</t>
  </si>
  <si>
    <t>5212740428.531</t>
  </si>
  <si>
    <t>52137481450.331</t>
  </si>
  <si>
    <t>5218511290.262</t>
  </si>
  <si>
    <t>52161853398.083</t>
  </si>
  <si>
    <t>52118811695.255</t>
  </si>
  <si>
    <t>52120371063.722</t>
  </si>
  <si>
    <t>52151522903.522</t>
  </si>
  <si>
    <t>52181141224.961</t>
  </si>
  <si>
    <t>52172902874.429</t>
  </si>
  <si>
    <t>5218004392.818</t>
  </si>
  <si>
    <t>52189491944.813</t>
  </si>
  <si>
    <t>52110472223.051</t>
  </si>
  <si>
    <t>52145201868.042</t>
  </si>
  <si>
    <t>5216917396.848</t>
  </si>
  <si>
    <t>52148001755.597</t>
  </si>
  <si>
    <t>5214121398.015</t>
  </si>
  <si>
    <t>52165113439.766</t>
  </si>
  <si>
    <t>52185911394.177</t>
  </si>
  <si>
    <t>52155653269.359</t>
  </si>
  <si>
    <t>5215062388.18</t>
  </si>
  <si>
    <t>5219199346.612</t>
  </si>
  <si>
    <t>5214313065.594</t>
  </si>
  <si>
    <t>장지희</t>
  </si>
  <si>
    <t>5213021</t>
  </si>
  <si>
    <t>5213021312.819</t>
  </si>
  <si>
    <t>52185321406.821</t>
  </si>
  <si>
    <t>52168023133.734</t>
  </si>
  <si>
    <t>5211635297.177</t>
  </si>
  <si>
    <t>521303315.04</t>
  </si>
  <si>
    <t>5218046159.982</t>
  </si>
  <si>
    <t>5218497708.572</t>
  </si>
  <si>
    <t>52187741918.225</t>
  </si>
  <si>
    <t>52132342929.046</t>
  </si>
  <si>
    <t>5211360479.324</t>
  </si>
  <si>
    <t>5211194807.47</t>
  </si>
  <si>
    <t>조성연</t>
  </si>
  <si>
    <t>5219009</t>
  </si>
  <si>
    <t>52190091405.905</t>
  </si>
  <si>
    <t>5219924943.021</t>
  </si>
  <si>
    <t>5215251999.454</t>
  </si>
  <si>
    <t>521411301.985</t>
  </si>
  <si>
    <t>5211213383.799</t>
  </si>
  <si>
    <t>52156032574.207</t>
  </si>
  <si>
    <t>52153643446.191</t>
  </si>
  <si>
    <t>5217447322.15</t>
  </si>
  <si>
    <t>5218287329.751</t>
  </si>
  <si>
    <t>5215125535.018</t>
  </si>
  <si>
    <t>52114621112.642</t>
  </si>
  <si>
    <t>52167162994.515</t>
  </si>
  <si>
    <t>5219772731.542</t>
  </si>
  <si>
    <t>521233419.538</t>
  </si>
  <si>
    <t>5212703172.136</t>
  </si>
  <si>
    <t>5218548168.432</t>
  </si>
  <si>
    <t>52182959.413</t>
  </si>
  <si>
    <t>최주영</t>
  </si>
  <si>
    <t>5213878</t>
  </si>
  <si>
    <t>5213878459.794</t>
  </si>
  <si>
    <t>52129003065.735</t>
  </si>
  <si>
    <t>5218732700.265</t>
  </si>
  <si>
    <t>최한묵</t>
  </si>
  <si>
    <t>5214456</t>
  </si>
  <si>
    <t>5214456548.29</t>
  </si>
  <si>
    <t>5217287386.579</t>
  </si>
  <si>
    <t>52176013374.65</t>
  </si>
  <si>
    <t>52187951440.872</t>
  </si>
  <si>
    <t>5218262809.044</t>
  </si>
  <si>
    <t>52177691660.612</t>
  </si>
  <si>
    <t>5215696333.451</t>
  </si>
  <si>
    <t>52167923105.001</t>
  </si>
  <si>
    <t>52122413256.15</t>
  </si>
  <si>
    <t>52161192001.868</t>
  </si>
  <si>
    <t>52188171940.651</t>
  </si>
  <si>
    <t>521239318.029</t>
  </si>
  <si>
    <t>5211587346.505</t>
  </si>
  <si>
    <t>52121892011.449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</si>
  <si>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</si>
  <si>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</si>
  <si>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</si>
  <si>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</si>
  <si>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</si>
  <si>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24'07</t>
  </si>
  <si>
    <t>분석기간: 24.07.01-24.07.30</t>
  </si>
  <si>
    <t>개선율(유카전)</t>
  </si>
  <si>
    <t>12위/(32개사)</t>
  </si>
  <si>
    <t>인천전체</t>
  </si>
  <si>
    <t>1%(2명)</t>
  </si>
  <si>
    <t>4%(6명)</t>
  </si>
  <si>
    <t>22%(32명)</t>
  </si>
  <si>
    <t>34%(48명)</t>
  </si>
  <si>
    <t>25%(34명)</t>
  </si>
  <si>
    <t>13%(16명)</t>
  </si>
  <si>
    <t>0%(0명)</t>
  </si>
  <si>
    <t>8%(3명)</t>
  </si>
  <si>
    <t>22%(8명)</t>
  </si>
  <si>
    <t>14%(3명)</t>
  </si>
  <si>
    <t>64%(23명)</t>
  </si>
  <si>
    <t>33%(7명)</t>
  </si>
  <si>
    <t>6%(2명)</t>
  </si>
  <si>
    <t>19%(4명)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</si>
</sst>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0" fontId="76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7" fillId="9" borderId="22" xfId="0" applyFont="1" applyFill="1" applyBorder="1" applyAlignment="1">
      <alignment horizontal="center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79" fillId="0" borderId="0" xfId="0" applyFont="1">
      <alignment vertical="center"/>
    </xf>
    <xf numFmtId="9" fontId="79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80" fillId="0" borderId="0" xfId="0" applyFont="1">
      <alignment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58" fillId="17" borderId="0" xfId="0" applyFont="1" applyFill="1">
      <alignment vertical="center"/>
    </xf>
    <xf numFmtId="0" fontId="0" fillId="17" borderId="0" xfId="0" applyFill="1">
      <alignment vertical="center"/>
    </xf>
    <xf numFmtId="49" fontId="78" fillId="15" borderId="0" xfId="562" applyNumberFormat="1" applyFont="1" applyFill="1" applyAlignment="1">
      <alignment horizontal="center" vertical="center" wrapText="1"/>
    </xf>
    <xf numFmtId="192" fontId="78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79" fillId="0" borderId="0" xfId="1" applyFont="1" applyFill="1" applyBorder="1">
      <alignment vertical="center"/>
    </xf>
    <xf numFmtId="189" fontId="79" fillId="0" borderId="0" xfId="2" applyNumberFormat="1" applyFont="1">
      <alignment vertical="center"/>
    </xf>
    <xf numFmtId="177" fontId="79" fillId="0" borderId="0" xfId="1" applyNumberFormat="1" applyFont="1" applyFill="1" applyBorder="1">
      <alignment vertical="center"/>
    </xf>
    <xf numFmtId="41" fontId="79" fillId="0" borderId="0" xfId="1" applyFont="1" applyFill="1" applyBorder="1" applyAlignment="1">
      <alignment vertical="center" wrapText="1"/>
    </xf>
    <xf numFmtId="9" fontId="79" fillId="0" borderId="0" xfId="0" applyNumberFormat="1" applyFont="1" applyAlignment="1">
      <alignment horizontal="left" vertical="center"/>
    </xf>
    <xf numFmtId="0" fontId="79" fillId="0" borderId="0" xfId="0" quotePrefix="1" applyFont="1">
      <alignment vertical="center"/>
    </xf>
    <xf numFmtId="41" fontId="79" fillId="0" borderId="0" xfId="1" applyFont="1" applyFill="1" applyBorder="1" applyAlignment="1">
      <alignment horizontal="center" vertical="center" wrapText="1"/>
    </xf>
    <xf numFmtId="41" fontId="79" fillId="0" borderId="0" xfId="1" applyFont="1" applyAlignment="1">
      <alignment horizontal="center" vertical="center"/>
    </xf>
    <xf numFmtId="41" fontId="79" fillId="0" borderId="0" xfId="1" applyFont="1">
      <alignment vertical="center"/>
    </xf>
    <xf numFmtId="9" fontId="79" fillId="0" borderId="0" xfId="2" applyFont="1" applyFill="1" applyBorder="1" applyAlignment="1">
      <alignment vertical="center" wrapText="1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8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F58-4DAD-A47A-2C6B2CD899C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2.0418294398155967</c:v>
                </c:pt>
                <c:pt idx="5">
                  <c:v>1.83</c:v>
                </c:pt>
                <c:pt idx="6">
                  <c:v>1.9292363832087516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1.3888888888888888E-2</c:v>
                </c:pt>
                <c:pt idx="1">
                  <c:v>4.1666666666666664E-2</c:v>
                </c:pt>
                <c:pt idx="2">
                  <c:v>0.22222222222222221</c:v>
                </c:pt>
                <c:pt idx="3">
                  <c:v>0.34027777777777779</c:v>
                </c:pt>
                <c:pt idx="4">
                  <c:v>0.25</c:v>
                </c:pt>
                <c:pt idx="5">
                  <c:v>0.13194444444444445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종합!$M$68:$N$68</c:f>
              <c:numCache>
                <c:formatCode>0%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종합!$M$67:$N$67</c:f>
              <c:numCache>
                <c:formatCode>0%</c:formatCode>
                <c:ptCount val="2"/>
                <c:pt idx="0">
                  <c:v>5.5555555555555552E-2</c:v>
                </c:pt>
                <c:pt idx="1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종합!$M$66:$N$66</c:f>
              <c:numCache>
                <c:formatCode>0%</c:formatCode>
                <c:ptCount val="2"/>
                <c:pt idx="0">
                  <c:v>0.63888888888888884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종합!$M$65:$N$65</c:f>
              <c:numCache>
                <c:formatCode>0%</c:formatCode>
                <c:ptCount val="2"/>
                <c:pt idx="0">
                  <c:v>0.22222222222222221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종합!$M$64:$N$64</c:f>
              <c:numCache>
                <c:formatCode>0%</c:formatCode>
                <c:ptCount val="2"/>
                <c:pt idx="0">
                  <c:v>8.3333333333333329E-2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종합!$M$63:$N$63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종합!$M$61:$N$61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8</xdr:row>
      <xdr:rowOff>369795</xdr:rowOff>
    </xdr:from>
    <xdr:to>
      <xdr:col>2</xdr:col>
      <xdr:colOff>336176</xdr:colOff>
      <xdr:row>15</xdr:row>
      <xdr:rowOff>179294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3" y="2554942"/>
          <a:ext cx="504264" cy="2431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168087</xdr:colOff>
      <xdr:row>10</xdr:row>
      <xdr:rowOff>56031</xdr:rowOff>
    </xdr:from>
    <xdr:to>
      <xdr:col>2</xdr:col>
      <xdr:colOff>268944</xdr:colOff>
      <xdr:row>11</xdr:row>
      <xdr:rowOff>246532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68940" y="340659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672351</xdr:colOff>
      <xdr:row>8</xdr:row>
      <xdr:rowOff>280148</xdr:rowOff>
    </xdr:from>
    <xdr:to>
      <xdr:col>3</xdr:col>
      <xdr:colOff>212910</xdr:colOff>
      <xdr:row>8</xdr:row>
      <xdr:rowOff>616324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1703292" y="2465295"/>
          <a:ext cx="414618" cy="336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537877</xdr:colOff>
      <xdr:row>8</xdr:row>
      <xdr:rowOff>56027</xdr:rowOff>
    </xdr:from>
    <xdr:to>
      <xdr:col>3</xdr:col>
      <xdr:colOff>694763</xdr:colOff>
      <xdr:row>8</xdr:row>
      <xdr:rowOff>537881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568818" y="224117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437025</xdr:colOff>
      <xdr:row>8</xdr:row>
      <xdr:rowOff>762000</xdr:rowOff>
    </xdr:from>
    <xdr:to>
      <xdr:col>3</xdr:col>
      <xdr:colOff>806823</xdr:colOff>
      <xdr:row>9</xdr:row>
      <xdr:rowOff>123265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0C80CD2-0B87-4FA6-B610-22A5E3CEA8EA}"/>
            </a:ext>
          </a:extLst>
        </xdr:cNvPr>
        <xdr:cNvCxnSpPr/>
      </xdr:nvCxnSpPr>
      <xdr:spPr>
        <a:xfrm>
          <a:off x="2342025" y="2947147"/>
          <a:ext cx="369798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264457</xdr:colOff>
      <xdr:row>8</xdr:row>
      <xdr:rowOff>454959</xdr:rowOff>
    </xdr:from>
    <xdr:to>
      <xdr:col>4</xdr:col>
      <xdr:colOff>421343</xdr:colOff>
      <xdr:row>9</xdr:row>
      <xdr:rowOff>62754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6C951449-C53C-43D5-88FA-03FDFD60BF47}"/>
            </a:ext>
          </a:extLst>
        </xdr:cNvPr>
        <xdr:cNvSpPr txBox="1"/>
      </xdr:nvSpPr>
      <xdr:spPr>
        <a:xfrm>
          <a:off x="2169457" y="26401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D5B3E84-F463-4622-9721-50330379E0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13443</xdr:colOff>
      <xdr:row>8</xdr:row>
      <xdr:rowOff>730622</xdr:rowOff>
    </xdr:from>
    <xdr:to>
      <xdr:col>5</xdr:col>
      <xdr:colOff>170329</xdr:colOff>
      <xdr:row>10</xdr:row>
      <xdr:rowOff>47064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3D260EA7-BC99-42CB-B81A-8C708FD9E492}"/>
            </a:ext>
          </a:extLst>
        </xdr:cNvPr>
        <xdr:cNvSpPr txBox="1"/>
      </xdr:nvSpPr>
      <xdr:spPr>
        <a:xfrm>
          <a:off x="2792502" y="29157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D2193CD-7757-4431-96DA-CE861DAF7B0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235320</xdr:colOff>
      <xdr:row>9</xdr:row>
      <xdr:rowOff>212910</xdr:rowOff>
    </xdr:from>
    <xdr:to>
      <xdr:col>4</xdr:col>
      <xdr:colOff>571500</xdr:colOff>
      <xdr:row>10</xdr:row>
      <xdr:rowOff>100853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51140F5-DFC5-45C6-8B65-7E7182F7F83F}"/>
            </a:ext>
          </a:extLst>
        </xdr:cNvPr>
        <xdr:cNvCxnSpPr/>
      </xdr:nvCxnSpPr>
      <xdr:spPr>
        <a:xfrm>
          <a:off x="3014379" y="3272116"/>
          <a:ext cx="336180" cy="17929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10</xdr:row>
      <xdr:rowOff>201706</xdr:rowOff>
    </xdr:from>
    <xdr:to>
      <xdr:col>5</xdr:col>
      <xdr:colOff>481852</xdr:colOff>
      <xdr:row>15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33DE321-55DB-42B0-88C6-BF0B2D35DF2D}"/>
            </a:ext>
          </a:extLst>
        </xdr:cNvPr>
        <xdr:cNvCxnSpPr/>
      </xdr:nvCxnSpPr>
      <xdr:spPr>
        <a:xfrm>
          <a:off x="3709147" y="3552265"/>
          <a:ext cx="425823" cy="1255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24654</xdr:colOff>
      <xdr:row>11</xdr:row>
      <xdr:rowOff>91888</xdr:rowOff>
    </xdr:from>
    <xdr:to>
      <xdr:col>6</xdr:col>
      <xdr:colOff>181541</xdr:colOff>
      <xdr:row>12</xdr:row>
      <xdr:rowOff>282389</xdr:rowOff>
    </xdr:to>
    <xdr:sp macro="" textlink="$K$16">
      <xdr:nvSpPr>
        <xdr:cNvPr id="18" name="TextBox 17">
          <a:extLst>
            <a:ext uri="{FF2B5EF4-FFF2-40B4-BE49-F238E27FC236}">
              <a16:creationId xmlns:a16="http://schemas.microsoft.com/office/drawing/2014/main" id="{1F77E351-9F43-42FC-867C-084DDB223EAC}"/>
            </a:ext>
          </a:extLst>
        </xdr:cNvPr>
        <xdr:cNvSpPr txBox="1"/>
      </xdr:nvSpPr>
      <xdr:spPr>
        <a:xfrm>
          <a:off x="3677772" y="37338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83FEEF-3B23-44B1-8C1B-36F909E3034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-10.37%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656664</xdr:colOff>
      <xdr:row>13</xdr:row>
      <xdr:rowOff>22411</xdr:rowOff>
    </xdr:from>
    <xdr:to>
      <xdr:col>6</xdr:col>
      <xdr:colOff>123265</xdr:colOff>
      <xdr:row>15</xdr:row>
      <xdr:rowOff>107577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 flipV="1">
          <a:off x="4309782" y="4247029"/>
          <a:ext cx="340659" cy="6678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513230</xdr:colOff>
      <xdr:row>14</xdr:row>
      <xdr:rowOff>64994</xdr:rowOff>
    </xdr:from>
    <xdr:to>
      <xdr:col>6</xdr:col>
      <xdr:colOff>670117</xdr:colOff>
      <xdr:row>15</xdr:row>
      <xdr:rowOff>255495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166348" y="45809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5.42%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19" width="11.5703125" style="39" customWidth="1"/>
    <col min="20" max="23" width="11.5703125" style="251" customWidth="1"/>
    <col min="24" max="25" width="9.140625" style="251"/>
    <col min="26" max="26" width="9.42578125" style="4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740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91" t="s">
        <v>38</v>
      </c>
      <c r="D4" s="291"/>
      <c r="E4" s="61" t="s">
        <v>112</v>
      </c>
      <c r="F4" s="61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739</v>
      </c>
      <c r="C5" s="292" t="s">
        <v>189</v>
      </c>
      <c r="D5" s="292"/>
      <c r="E5" s="62">
        <v>2</v>
      </c>
      <c r="F5" s="63">
        <v>57</v>
      </c>
      <c r="G5" s="94" t="s">
        <v>69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54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>
      <c r="G10" s="6"/>
      <c r="H10" s="199" t="s">
        <v>91</v>
      </c>
      <c r="I10" s="200" t="s">
        <v>92</v>
      </c>
      <c r="J10" s="201" t="str">
        <f>C5</f>
        <v>송도버스</v>
      </c>
      <c r="K10" s="202" t="s">
        <v>93</v>
      </c>
      <c r="X10" s="294"/>
      <c r="Z10" s="251"/>
      <c r="AA10" s="251"/>
      <c r="AB10" s="39"/>
    </row>
    <row r="11" spans="1:28" ht="23.25" customHeight="1" thickTop="1">
      <c r="G11" s="6"/>
      <c r="H11" s="231">
        <v>1</v>
      </c>
      <c r="I11" s="196">
        <v>2.0099999999999998</v>
      </c>
      <c r="J11" s="197">
        <v>1.8094563791853695</v>
      </c>
      <c r="K11" s="198"/>
      <c r="M11" s="2"/>
      <c r="Y11" s="295"/>
      <c r="Z11" s="296"/>
      <c r="AA11" s="252"/>
      <c r="AB11" s="39"/>
    </row>
    <row r="12" spans="1:28" ht="23.25" customHeight="1">
      <c r="G12" s="6"/>
      <c r="H12" s="232">
        <v>2</v>
      </c>
      <c r="I12" s="190">
        <v>2.3662575846193561</v>
      </c>
      <c r="J12" s="197">
        <v>2.1864809343698557</v>
      </c>
      <c r="K12" s="235">
        <v>0.20836343971675375</v>
      </c>
      <c r="M12" s="233"/>
      <c r="Y12" s="295"/>
      <c r="Z12" s="296"/>
      <c r="AA12" s="252"/>
      <c r="AB12" s="39"/>
    </row>
    <row r="13" spans="1:28" ht="23.25" customHeight="1">
      <c r="G13" s="6"/>
      <c r="H13" s="232">
        <v>3</v>
      </c>
      <c r="I13" s="190">
        <v>2.37</v>
      </c>
      <c r="J13" s="197">
        <v>2.1173347981424948</v>
      </c>
      <c r="K13" s="235">
        <v>-3.1624394770809583E-2</v>
      </c>
      <c r="M13" s="233"/>
      <c r="Y13" s="295"/>
      <c r="Z13" s="296"/>
      <c r="AA13" s="252"/>
      <c r="AB13" s="39"/>
    </row>
    <row r="14" spans="1:28" ht="23.25" customHeight="1">
      <c r="G14" s="6"/>
      <c r="H14" s="232">
        <v>4</v>
      </c>
      <c r="I14" s="190">
        <v>2.33</v>
      </c>
      <c r="J14" s="197">
        <v>2.0718807292445893</v>
      </c>
      <c r="K14" s="235">
        <v>-2.1467586957802598E-2</v>
      </c>
      <c r="M14" s="233"/>
      <c r="Y14" s="295"/>
      <c r="Z14" s="296"/>
      <c r="AA14" s="252"/>
      <c r="AB14" s="39"/>
    </row>
    <row r="15" spans="1:28" ht="23.25" customHeight="1">
      <c r="G15" s="6"/>
      <c r="H15" s="232">
        <v>5</v>
      </c>
      <c r="I15" s="190">
        <v>2.29</v>
      </c>
      <c r="J15" s="197">
        <v>2.0418294398155967</v>
      </c>
      <c r="K15" s="235">
        <v>-1.4504352979792134E-2</v>
      </c>
      <c r="M15" s="233"/>
      <c r="Y15" s="295"/>
      <c r="Z15" s="296"/>
      <c r="AA15" s="252"/>
      <c r="AB15" s="39"/>
    </row>
    <row r="16" spans="1:28" ht="23.25" customHeight="1">
      <c r="G16" s="6"/>
      <c r="H16" s="232">
        <v>6</v>
      </c>
      <c r="I16" s="190">
        <v>2.0664933427553414</v>
      </c>
      <c r="J16" s="197">
        <v>1.83</v>
      </c>
      <c r="K16" s="235">
        <v>-0.10374492388293099</v>
      </c>
      <c r="M16" s="233"/>
      <c r="Y16" s="295"/>
      <c r="Z16" s="296"/>
      <c r="AA16" s="252"/>
      <c r="AB16" s="39"/>
    </row>
    <row r="17" spans="2:28" ht="23.25" customHeight="1">
      <c r="G17" s="6"/>
      <c r="H17" s="232">
        <v>7</v>
      </c>
      <c r="I17" s="190">
        <v>2.13</v>
      </c>
      <c r="J17" s="197">
        <v>1.9292363832087516</v>
      </c>
      <c r="K17" s="235">
        <v>5.4227531808060947E-2</v>
      </c>
      <c r="M17" s="233"/>
      <c r="Y17" s="295"/>
      <c r="Z17" s="296"/>
      <c r="AA17" s="252"/>
      <c r="AB17" s="39"/>
    </row>
    <row r="18" spans="2:28" ht="23.25" customHeight="1">
      <c r="G18" s="6"/>
      <c r="H18" s="238" t="s">
        <v>741</v>
      </c>
      <c r="I18" s="191">
        <v>5.9701492537313383E-2</v>
      </c>
      <c r="J18" s="192">
        <v>6.619667951172592E-2</v>
      </c>
      <c r="K18" s="193">
        <v>6.4951869744125368E-3</v>
      </c>
      <c r="M18" s="233"/>
      <c r="Y18" s="295"/>
      <c r="Z18" s="296"/>
      <c r="AA18" s="252"/>
      <c r="AB18" s="39"/>
    </row>
    <row r="19" spans="2:28" ht="23.25" customHeight="1">
      <c r="H19" s="194" t="s">
        <v>108</v>
      </c>
      <c r="I19" s="195"/>
      <c r="J19" s="304" t="s">
        <v>742</v>
      </c>
      <c r="K19" s="305"/>
      <c r="M19" s="233"/>
      <c r="X19" s="4"/>
      <c r="Y19" s="4"/>
      <c r="AB19" s="39"/>
    </row>
    <row r="20" spans="2:28" ht="9" customHeight="1">
      <c r="M20" s="233"/>
      <c r="X20" s="4"/>
      <c r="Y20" s="4"/>
      <c r="AB20" s="233"/>
    </row>
    <row r="21" spans="2:28" ht="16.5" customHeight="1">
      <c r="B21" s="51" t="s">
        <v>126</v>
      </c>
      <c r="C21" s="51"/>
      <c r="D21" s="50"/>
      <c r="E21" s="50"/>
      <c r="F21" s="50"/>
      <c r="G21" s="50"/>
      <c r="H21" s="50"/>
      <c r="I21" s="50"/>
      <c r="J21" s="50"/>
      <c r="K21" s="50"/>
      <c r="M21" s="233"/>
      <c r="X21" s="4"/>
      <c r="Y21" s="4"/>
      <c r="AB21" s="233"/>
    </row>
    <row r="22" spans="2:28" ht="27.75" customHeight="1">
      <c r="B22" s="55" t="s">
        <v>62</v>
      </c>
      <c r="C22" s="55" t="s">
        <v>100</v>
      </c>
      <c r="D22" s="55" t="s">
        <v>102</v>
      </c>
      <c r="E22" s="55" t="s">
        <v>103</v>
      </c>
      <c r="F22" s="55" t="s">
        <v>104</v>
      </c>
      <c r="G22" s="55" t="s">
        <v>105</v>
      </c>
      <c r="H22" s="55" t="s">
        <v>6</v>
      </c>
      <c r="I22" s="55" t="s">
        <v>7</v>
      </c>
      <c r="J22" s="55" t="s">
        <v>106</v>
      </c>
      <c r="K22" s="55" t="s">
        <v>72</v>
      </c>
      <c r="M22" s="233"/>
      <c r="X22" s="4"/>
      <c r="Y22" s="4"/>
      <c r="AB22" s="233"/>
    </row>
    <row r="23" spans="2:28" ht="23.25" customHeight="1">
      <c r="B23" s="75" t="s">
        <v>743</v>
      </c>
      <c r="C23" s="76">
        <v>7</v>
      </c>
      <c r="D23" s="77">
        <v>2.0966943106046632E-2</v>
      </c>
      <c r="E23" s="77">
        <v>0.34918580012920813</v>
      </c>
      <c r="F23" s="77">
        <v>0.17214696080935904</v>
      </c>
      <c r="G23" s="78">
        <v>13.642531811268087</v>
      </c>
      <c r="H23" s="79">
        <v>0.23169009484557068</v>
      </c>
      <c r="I23" s="79">
        <v>13.887296246282647</v>
      </c>
      <c r="J23" s="80">
        <v>2.1318458931757065</v>
      </c>
      <c r="K23" s="81" t="s">
        <v>69</v>
      </c>
      <c r="M23" s="233"/>
      <c r="N23" s="255" t="str">
        <f>C5</f>
        <v>송도버스</v>
      </c>
      <c r="Y23" s="4"/>
    </row>
    <row r="24" spans="2:28" ht="22.5" customHeight="1">
      <c r="B24" s="236" t="s">
        <v>117</v>
      </c>
      <c r="C24" s="68">
        <v>7</v>
      </c>
      <c r="D24" s="69">
        <v>2.0083470267237898E-2</v>
      </c>
      <c r="E24" s="69">
        <v>0.34483569744134962</v>
      </c>
      <c r="F24" s="69">
        <v>0.17908731405120215</v>
      </c>
      <c r="G24" s="70">
        <v>13.978736842105263</v>
      </c>
      <c r="H24" s="71">
        <v>5.2547381294976672E-2</v>
      </c>
      <c r="I24" s="71">
        <v>20.243294784097596</v>
      </c>
      <c r="J24" s="72">
        <v>1.9292363832087516</v>
      </c>
      <c r="K24" s="73" t="s">
        <v>69</v>
      </c>
      <c r="M24" s="233"/>
      <c r="N24" s="39" t="s">
        <v>69</v>
      </c>
      <c r="O24" s="39">
        <v>138</v>
      </c>
      <c r="Y24" s="4"/>
    </row>
    <row r="25" spans="2:28" ht="22.5" customHeight="1">
      <c r="B25" s="52" t="s">
        <v>107</v>
      </c>
      <c r="C25" s="52"/>
      <c r="D25" s="66">
        <f t="shared" ref="D25:I25" si="0">D24/D23-1</f>
        <v>-4.2136463782073696E-2</v>
      </c>
      <c r="E25" s="66">
        <f t="shared" si="0"/>
        <v>-1.2457845325465344E-2</v>
      </c>
      <c r="F25" s="66">
        <f t="shared" si="0"/>
        <v>4.031644363172382E-2</v>
      </c>
      <c r="G25" s="66">
        <f t="shared" si="0"/>
        <v>2.4643888355054822E-2</v>
      </c>
      <c r="H25" s="66">
        <f t="shared" si="0"/>
        <v>-0.77319970743677546</v>
      </c>
      <c r="I25" s="66">
        <f t="shared" si="0"/>
        <v>0.45768437751274482</v>
      </c>
      <c r="J25" s="66">
        <f>J24/J23-1</f>
        <v>-9.5039472888510446E-2</v>
      </c>
      <c r="K25" s="67" t="str">
        <f>J19</f>
        <v>12위/(32개사)</v>
      </c>
      <c r="M25" s="2"/>
      <c r="N25" s="256">
        <v>1.3888888888888888E-2</v>
      </c>
      <c r="O25" s="39">
        <v>2</v>
      </c>
      <c r="X25" s="4"/>
      <c r="Y25" s="4"/>
    </row>
    <row r="26" spans="2:28" ht="22.5" customHeight="1">
      <c r="M26" s="2"/>
      <c r="N26" s="256">
        <v>4.1666666666666664E-2</v>
      </c>
      <c r="O26" s="39">
        <v>6</v>
      </c>
      <c r="X26" s="4"/>
      <c r="Y26" s="4"/>
    </row>
    <row r="27" spans="2:28" ht="17.25" customHeight="1">
      <c r="B27" s="51" t="s">
        <v>127</v>
      </c>
      <c r="C27" s="51"/>
      <c r="D27" s="50"/>
      <c r="E27" s="50"/>
      <c r="F27" s="50"/>
      <c r="G27" s="50"/>
      <c r="H27" s="50"/>
      <c r="I27" s="50"/>
      <c r="J27" s="50"/>
      <c r="K27" s="50"/>
      <c r="M27" s="2"/>
      <c r="N27" s="256">
        <v>0.22222222222222221</v>
      </c>
      <c r="O27" s="39">
        <v>32</v>
      </c>
      <c r="X27" s="4"/>
      <c r="Y27" s="4"/>
    </row>
    <row r="28" spans="2:28" ht="22.5" customHeight="1">
      <c r="B28" s="59"/>
      <c r="C28" s="59"/>
      <c r="M28" s="2"/>
      <c r="N28" s="256">
        <v>0.34027777777777779</v>
      </c>
      <c r="O28" s="39">
        <v>48</v>
      </c>
      <c r="X28" s="4"/>
      <c r="Y28" s="4"/>
    </row>
    <row r="29" spans="2:28" ht="22.5" customHeight="1" thickBot="1">
      <c r="H29" s="203" t="s">
        <v>91</v>
      </c>
      <c r="I29" s="204" t="s">
        <v>92</v>
      </c>
      <c r="J29" s="205" t="str">
        <f>J10</f>
        <v>송도버스</v>
      </c>
      <c r="K29" s="206" t="s">
        <v>116</v>
      </c>
      <c r="M29" s="2"/>
      <c r="N29" s="256">
        <v>0.25</v>
      </c>
      <c r="O29" s="39">
        <v>34</v>
      </c>
      <c r="X29" s="4"/>
      <c r="Y29" s="4"/>
    </row>
    <row r="30" spans="2:28" ht="22.5" customHeight="1" thickTop="1">
      <c r="H30" s="211" t="s">
        <v>110</v>
      </c>
      <c r="I30" s="212" t="s">
        <v>69</v>
      </c>
      <c r="J30" s="213" t="s">
        <v>69</v>
      </c>
      <c r="K30" s="214"/>
      <c r="M30" s="2"/>
      <c r="N30" s="256">
        <v>0.13194444444444445</v>
      </c>
      <c r="O30" s="39">
        <v>16</v>
      </c>
      <c r="X30" s="4"/>
      <c r="Z30" s="251"/>
      <c r="AA30" s="251"/>
      <c r="AB30" s="39"/>
    </row>
    <row r="31" spans="2:28" ht="21" customHeight="1">
      <c r="H31" s="207" t="s">
        <v>94</v>
      </c>
      <c r="I31" s="208">
        <v>4.5564191905655319E-2</v>
      </c>
      <c r="J31" s="209" t="s">
        <v>744</v>
      </c>
      <c r="K31" s="210">
        <v>-3.167530301676643E-2</v>
      </c>
      <c r="M31" s="2"/>
      <c r="X31" s="4"/>
      <c r="Z31" s="251"/>
      <c r="AA31" s="251"/>
      <c r="AB31" s="39"/>
    </row>
    <row r="32" spans="2:28" ht="21" customHeight="1">
      <c r="H32" s="182" t="s">
        <v>95</v>
      </c>
      <c r="I32" s="174">
        <v>6.968641114982578E-2</v>
      </c>
      <c r="J32" s="183" t="s">
        <v>745</v>
      </c>
      <c r="K32" s="184">
        <v>-2.8019744483159116E-2</v>
      </c>
      <c r="L32" s="4"/>
      <c r="M32" s="2"/>
      <c r="X32" s="4"/>
      <c r="Z32" s="251"/>
      <c r="AA32" s="251"/>
      <c r="AB32" s="39"/>
    </row>
    <row r="33" spans="2:28" ht="21" customHeight="1">
      <c r="H33" s="181" t="s">
        <v>96</v>
      </c>
      <c r="I33" s="174">
        <v>0.13669257571696597</v>
      </c>
      <c r="J33" s="183" t="s">
        <v>746</v>
      </c>
      <c r="K33" s="184">
        <v>8.552964650525624E-2</v>
      </c>
      <c r="L33" s="4"/>
      <c r="M33" s="2"/>
      <c r="X33" s="4"/>
      <c r="Z33" s="251"/>
      <c r="AA33" s="251"/>
      <c r="AB33" s="39"/>
    </row>
    <row r="34" spans="2:28" ht="21" customHeight="1">
      <c r="H34" s="181" t="s">
        <v>99</v>
      </c>
      <c r="I34" s="174">
        <v>0.22728491021173949</v>
      </c>
      <c r="J34" s="183" t="s">
        <v>747</v>
      </c>
      <c r="K34" s="184">
        <v>0.1129928675660383</v>
      </c>
      <c r="L34" s="4"/>
      <c r="M34" s="2"/>
      <c r="X34" s="4"/>
      <c r="Z34" s="251"/>
      <c r="AA34" s="251"/>
      <c r="AB34" s="39"/>
    </row>
    <row r="35" spans="2:28" ht="21" customHeight="1">
      <c r="H35" s="185" t="s">
        <v>97</v>
      </c>
      <c r="I35" s="174">
        <v>0.24658268560707586</v>
      </c>
      <c r="J35" s="183" t="s">
        <v>748</v>
      </c>
      <c r="K35" s="184">
        <v>3.4173143929241423E-3</v>
      </c>
      <c r="L35" s="4"/>
      <c r="M35" s="2"/>
      <c r="X35" s="4"/>
      <c r="Z35" s="251"/>
      <c r="AA35" s="251"/>
      <c r="AB35" s="39"/>
    </row>
    <row r="36" spans="2:28" ht="21" customHeight="1">
      <c r="H36" s="186" t="s">
        <v>98</v>
      </c>
      <c r="I36" s="187">
        <v>0.27418922540873758</v>
      </c>
      <c r="J36" s="188" t="s">
        <v>749</v>
      </c>
      <c r="K36" s="189">
        <v>-0.14224478096429313</v>
      </c>
      <c r="L36" s="4"/>
      <c r="M36" s="2"/>
      <c r="X36" s="4"/>
      <c r="Z36" s="251"/>
      <c r="AA36" s="251"/>
      <c r="AB36" s="39"/>
    </row>
    <row r="37" spans="2:28" ht="22.5" customHeight="1">
      <c r="L37" s="4"/>
      <c r="M37" s="2"/>
      <c r="X37" s="4"/>
      <c r="Z37" s="251"/>
      <c r="AA37" s="251"/>
      <c r="AB37" s="39"/>
    </row>
    <row r="38" spans="2:28" ht="18" customHeight="1">
      <c r="B38" s="51" t="s">
        <v>128</v>
      </c>
      <c r="C38" s="51"/>
      <c r="D38" s="50"/>
      <c r="E38" s="50"/>
      <c r="F38" s="50"/>
      <c r="G38" s="50"/>
      <c r="H38" s="50"/>
      <c r="I38" s="50"/>
      <c r="J38" s="50"/>
      <c r="K38" s="50"/>
      <c r="L38" s="4"/>
      <c r="M38" s="2"/>
      <c r="X38" s="4"/>
      <c r="Z38" s="251"/>
      <c r="AA38" s="251"/>
      <c r="AB38" s="39"/>
    </row>
    <row r="39" spans="2:28" ht="30.75" customHeight="1">
      <c r="B39" s="55" t="s">
        <v>62</v>
      </c>
      <c r="C39" s="55" t="s">
        <v>101</v>
      </c>
      <c r="D39" s="55" t="s">
        <v>102</v>
      </c>
      <c r="E39" s="55" t="s">
        <v>103</v>
      </c>
      <c r="F39" s="55" t="s">
        <v>104</v>
      </c>
      <c r="G39" s="55" t="s">
        <v>105</v>
      </c>
      <c r="H39" s="55" t="s">
        <v>6</v>
      </c>
      <c r="I39" s="55" t="s">
        <v>7</v>
      </c>
      <c r="J39" s="55" t="s">
        <v>106</v>
      </c>
      <c r="K39" s="55" t="s">
        <v>72</v>
      </c>
      <c r="L39" s="4"/>
      <c r="M39" s="2"/>
      <c r="N39" s="39" t="s">
        <v>121</v>
      </c>
      <c r="X39" s="4"/>
      <c r="Z39" s="251"/>
      <c r="AA39" s="251"/>
      <c r="AB39" s="39"/>
    </row>
    <row r="40" spans="2:28" ht="22.5" customHeight="1">
      <c r="B40" s="237" t="s">
        <v>117</v>
      </c>
      <c r="C40" s="76">
        <v>1</v>
      </c>
      <c r="D40" s="77">
        <v>4.1766808348811919E-2</v>
      </c>
      <c r="E40" s="77">
        <v>0.42461929765650197</v>
      </c>
      <c r="F40" s="77">
        <v>0.20088566674542882</v>
      </c>
      <c r="G40" s="78">
        <v>15.209259259259261</v>
      </c>
      <c r="H40" s="79">
        <v>2.6181550899179609</v>
      </c>
      <c r="I40" s="79">
        <v>48.267172410737871</v>
      </c>
      <c r="J40" s="80">
        <v>1.8094563791853695</v>
      </c>
      <c r="K40" s="82" t="s">
        <v>76</v>
      </c>
      <c r="L40" s="4"/>
      <c r="M40" s="2"/>
      <c r="N40" s="39">
        <v>1</v>
      </c>
      <c r="X40" s="4"/>
      <c r="Z40" s="251"/>
      <c r="AA40" s="251"/>
      <c r="AB40" s="39"/>
    </row>
    <row r="41" spans="2:28" ht="22.5" customHeight="1">
      <c r="B41" s="236" t="s">
        <v>117</v>
      </c>
      <c r="C41" s="68">
        <v>2</v>
      </c>
      <c r="D41" s="69">
        <v>4.4630843925192148E-2</v>
      </c>
      <c r="E41" s="69">
        <v>0.33851092620155682</v>
      </c>
      <c r="F41" s="69">
        <v>0.18069849436465302</v>
      </c>
      <c r="G41" s="70">
        <v>10.818526315789475</v>
      </c>
      <c r="H41" s="71">
        <v>0.17445281716979544</v>
      </c>
      <c r="I41" s="71">
        <v>13.993512998627562</v>
      </c>
      <c r="J41" s="72">
        <v>2.1864809343698557</v>
      </c>
      <c r="K41" s="73" t="s">
        <v>190</v>
      </c>
      <c r="M41" s="2"/>
      <c r="N41" s="39">
        <v>5</v>
      </c>
      <c r="X41" s="4"/>
      <c r="Z41" s="251"/>
      <c r="AA41" s="251"/>
      <c r="AB41" s="39"/>
    </row>
    <row r="42" spans="2:28" ht="22.5" customHeight="1">
      <c r="B42" s="236" t="s">
        <v>117</v>
      </c>
      <c r="C42" s="68">
        <v>3</v>
      </c>
      <c r="D42" s="69">
        <v>1.7744729756250573E-2</v>
      </c>
      <c r="E42" s="69">
        <v>0.348754506094135</v>
      </c>
      <c r="F42" s="69">
        <v>0.19196288360838792</v>
      </c>
      <c r="G42" s="70">
        <v>11.776934426229511</v>
      </c>
      <c r="H42" s="71">
        <v>0.17606186335137766</v>
      </c>
      <c r="I42" s="71">
        <v>19.928493144251544</v>
      </c>
      <c r="J42" s="72">
        <v>2.1173347981424948</v>
      </c>
      <c r="K42" s="73" t="s">
        <v>69</v>
      </c>
      <c r="M42" s="2"/>
      <c r="N42" s="39">
        <v>3</v>
      </c>
      <c r="X42" s="4"/>
      <c r="Z42" s="251"/>
      <c r="AA42" s="251"/>
      <c r="AB42" s="39"/>
    </row>
    <row r="43" spans="2:28" ht="22.5" customHeight="1">
      <c r="B43" s="236" t="s">
        <v>117</v>
      </c>
      <c r="C43" s="68">
        <v>4</v>
      </c>
      <c r="D43" s="69">
        <v>1.7329068772259273E-2</v>
      </c>
      <c r="E43" s="69">
        <v>0.34899401728350155</v>
      </c>
      <c r="F43" s="69">
        <v>0.20065665338515842</v>
      </c>
      <c r="G43" s="70">
        <v>12.143616666666665</v>
      </c>
      <c r="H43" s="71">
        <v>0.15435127183473724</v>
      </c>
      <c r="I43" s="71">
        <v>20.678968066470478</v>
      </c>
      <c r="J43" s="72">
        <v>2.0718807292445893</v>
      </c>
      <c r="K43" s="73" t="s">
        <v>69</v>
      </c>
      <c r="M43" s="2"/>
      <c r="N43" s="39">
        <v>3</v>
      </c>
      <c r="X43" s="4"/>
      <c r="Z43" s="251"/>
      <c r="AA43" s="251"/>
      <c r="AB43" s="39"/>
    </row>
    <row r="44" spans="2:28" ht="22.5" customHeight="1">
      <c r="B44" s="236" t="s">
        <v>117</v>
      </c>
      <c r="C44" s="68">
        <v>5</v>
      </c>
      <c r="D44" s="69">
        <v>1.7942244840920423E-2</v>
      </c>
      <c r="E44" s="69">
        <v>0.34550236017067637</v>
      </c>
      <c r="F44" s="69">
        <v>0.19690668349014642</v>
      </c>
      <c r="G44" s="70">
        <v>12.517333333333333</v>
      </c>
      <c r="H44" s="71">
        <v>0.16141656204788482</v>
      </c>
      <c r="I44" s="71">
        <v>20.758976962168227</v>
      </c>
      <c r="J44" s="72">
        <v>2.0418294398155967</v>
      </c>
      <c r="K44" s="73" t="s">
        <v>68</v>
      </c>
      <c r="M44" s="2"/>
      <c r="N44" s="39">
        <v>4</v>
      </c>
      <c r="X44" s="4"/>
      <c r="Z44" s="251"/>
      <c r="AA44" s="251"/>
      <c r="AB44" s="39"/>
    </row>
    <row r="45" spans="2:28" ht="22.5" customHeight="1">
      <c r="B45" s="236" t="s">
        <v>117</v>
      </c>
      <c r="C45" s="68">
        <v>6</v>
      </c>
      <c r="D45" s="69">
        <v>1.9465988645741762E-2</v>
      </c>
      <c r="E45" s="69">
        <v>0.34404001527323214</v>
      </c>
      <c r="F45" s="69">
        <v>0.18633428270888416</v>
      </c>
      <c r="G45" s="70">
        <v>13.593633333333331</v>
      </c>
      <c r="H45" s="71">
        <v>8.7344195019789461E-2</v>
      </c>
      <c r="I45" s="71">
        <v>21.699264449539015</v>
      </c>
      <c r="J45" s="72">
        <v>1.83</v>
      </c>
      <c r="K45" s="73" t="s">
        <v>69</v>
      </c>
      <c r="M45" s="2"/>
      <c r="N45" s="39">
        <v>3</v>
      </c>
      <c r="X45" s="4"/>
      <c r="Z45" s="251"/>
      <c r="AA45" s="251"/>
      <c r="AB45" s="39"/>
    </row>
    <row r="46" spans="2:28" ht="22.5" customHeight="1">
      <c r="B46" s="236" t="s">
        <v>117</v>
      </c>
      <c r="C46" s="68">
        <v>7</v>
      </c>
      <c r="D46" s="69">
        <v>2.0083470267237898E-2</v>
      </c>
      <c r="E46" s="69">
        <v>0.34483569744134962</v>
      </c>
      <c r="F46" s="69">
        <v>0.17908731405120215</v>
      </c>
      <c r="G46" s="70">
        <v>13.978736842105263</v>
      </c>
      <c r="H46" s="71">
        <v>5.2547381294976672E-2</v>
      </c>
      <c r="I46" s="71">
        <v>20.243294784097596</v>
      </c>
      <c r="J46" s="72">
        <v>1.9292363832087516</v>
      </c>
      <c r="K46" s="73" t="s">
        <v>69</v>
      </c>
      <c r="M46" s="2"/>
      <c r="N46" s="39">
        <v>3</v>
      </c>
      <c r="X46" s="4"/>
      <c r="Z46" s="251"/>
      <c r="AA46" s="251"/>
      <c r="AB46" s="39"/>
    </row>
    <row r="47" spans="2:28" ht="25.5" customHeight="1">
      <c r="B47" s="52" t="s">
        <v>107</v>
      </c>
      <c r="C47" s="52"/>
      <c r="D47" s="66" cm="1">
        <f t="array" aca="1" ref="D47" ca="1">(INDIRECT(ADDRESS(ROW()-1,COLUMN()))/INDIRECT(ADDRESS(ROW()-2,COLUMN())))-1</f>
        <v>3.1721051148933643E-2</v>
      </c>
      <c r="E47" s="66" cm="1">
        <f t="array" aca="1" ref="E47" ca="1">(INDIRECT(ADDRESS(ROW()-1,COLUMN()))/INDIRECT(ADDRESS(ROW()-2,COLUMN())))-1</f>
        <v>2.3127605301538345E-3</v>
      </c>
      <c r="F47" s="66" cm="1">
        <f t="array" aca="1" ref="F47" ca="1">(INDIRECT(ADDRESS(ROW()-1,COLUMN()))/INDIRECT(ADDRESS(ROW()-2,COLUMN())))-1</f>
        <v>-3.8892299110648287E-2</v>
      </c>
      <c r="G47" s="66" cm="1">
        <f t="array" aca="1" ref="G47" ca="1">(INDIRECT(ADDRESS(ROW()-1,COLUMN()))/INDIRECT(ADDRESS(ROW()-2,COLUMN())))-1</f>
        <v>2.8329696654948666E-2</v>
      </c>
      <c r="H47" s="66" cm="1">
        <f t="array" aca="1" ref="H47" ca="1">(INDIRECT(ADDRESS(ROW()-1,COLUMN()))/INDIRECT(ADDRESS(ROW()-2,COLUMN())))-1</f>
        <v>-0.39838725077183346</v>
      </c>
      <c r="I47" s="66" cm="1">
        <f t="array" aca="1" ref="I47" ca="1">(INDIRECT(ADDRESS(ROW()-1,COLUMN()))/INDIRECT(ADDRESS(ROW()-2,COLUMN())))-1</f>
        <v>-6.7097650652040874E-2</v>
      </c>
      <c r="J47" s="66" cm="1">
        <f t="array" aca="1" ref="J47" ca="1">(INDIRECT(ADDRESS(ROW()-1,COLUMN()))/INDIRECT(ADDRESS(ROW()-2,COLUMN())))-1</f>
        <v>5.4227531808060947E-2</v>
      </c>
      <c r="K47" s="74" t="str" cm="1">
        <f t="array" aca="1" ref="K47" ca="1">_xlfn.IFS(N47=0,"등급유지",N47&gt;0,N47&amp;"등급 상승",N47&lt;0,N47&amp;"등급 하락")</f>
        <v>등급유지</v>
      </c>
      <c r="M47" s="257"/>
      <c r="N47" s="39" cm="1">
        <f t="array" aca="1" ref="N47" ca="1">(INDIRECT(ADDRESS(ROW()-1,COLUMN()))-INDIRECT(ADDRESS(ROW()-2,COLUMN())))</f>
        <v>0</v>
      </c>
      <c r="O47" s="39" t="s">
        <v>122</v>
      </c>
      <c r="X47" s="298"/>
      <c r="Z47" s="299"/>
      <c r="AA47" s="251"/>
      <c r="AB47" s="39"/>
    </row>
    <row r="48" spans="2:28" ht="25.5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57"/>
      <c r="X48" s="298"/>
      <c r="Z48" s="299"/>
      <c r="AA48" s="251"/>
      <c r="AB48" s="39"/>
    </row>
    <row r="49" spans="2:28" ht="18" customHeight="1">
      <c r="B49" s="51" t="s">
        <v>129</v>
      </c>
      <c r="C49" s="51"/>
      <c r="D49" s="50"/>
      <c r="E49" s="50"/>
      <c r="F49" s="50"/>
      <c r="G49" s="50"/>
      <c r="H49" s="50"/>
      <c r="I49" s="50"/>
      <c r="J49" s="50"/>
      <c r="K49" s="50"/>
      <c r="M49" s="257"/>
      <c r="X49" s="298"/>
      <c r="Z49" s="299"/>
      <c r="AA49" s="251"/>
      <c r="AB49" s="39"/>
    </row>
    <row r="50" spans="2:28" ht="21" customHeight="1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57"/>
      <c r="X50" s="298"/>
      <c r="Z50" s="299"/>
      <c r="AA50" s="251"/>
      <c r="AB50" s="39"/>
    </row>
    <row r="51" spans="2:28" ht="25.5" customHeight="1">
      <c r="B51" s="47"/>
      <c r="C51" s="47"/>
      <c r="D51" s="48"/>
      <c r="E51" s="48"/>
      <c r="F51" s="48"/>
      <c r="G51" s="48"/>
      <c r="H51" s="48"/>
      <c r="I51" s="48"/>
      <c r="J51" s="48"/>
      <c r="K51" s="48"/>
      <c r="M51" s="257"/>
      <c r="N51" s="258"/>
      <c r="P51" s="234"/>
      <c r="AA51" s="253"/>
    </row>
    <row r="52" spans="2:28" ht="25.5" customHeight="1">
      <c r="B52" s="47"/>
      <c r="C52" s="47"/>
      <c r="D52" s="48"/>
      <c r="M52" s="257"/>
      <c r="N52" s="258"/>
      <c r="P52" s="234"/>
      <c r="AA52" s="253"/>
    </row>
    <row r="53" spans="2:28" ht="25.5" customHeight="1">
      <c r="B53" s="47"/>
      <c r="C53" s="47"/>
      <c r="D53" s="48"/>
      <c r="M53" s="257"/>
      <c r="N53" s="258"/>
      <c r="P53" s="234"/>
      <c r="AA53" s="253"/>
    </row>
    <row r="54" spans="2:28" ht="25.5" customHeight="1">
      <c r="B54" s="47"/>
      <c r="C54" s="47"/>
      <c r="D54" s="48"/>
      <c r="M54" s="257"/>
      <c r="N54" s="258"/>
      <c r="P54" s="234"/>
      <c r="AA54" s="253"/>
    </row>
    <row r="55" spans="2:28" ht="25.5" customHeight="1">
      <c r="B55" s="47"/>
      <c r="C55" s="47"/>
      <c r="D55" s="48"/>
      <c r="M55" s="257"/>
      <c r="N55" s="258"/>
      <c r="P55" s="234"/>
      <c r="AA55" s="253"/>
    </row>
    <row r="56" spans="2:28" ht="25.5" customHeight="1">
      <c r="B56" s="47"/>
      <c r="C56" s="47"/>
      <c r="D56" s="48"/>
      <c r="M56" s="257"/>
      <c r="N56" s="258"/>
      <c r="P56" s="234"/>
      <c r="AA56" s="253"/>
    </row>
    <row r="57" spans="2:28" ht="25.5" customHeight="1">
      <c r="B57" s="47"/>
      <c r="C57" s="47"/>
      <c r="D57" s="48"/>
      <c r="M57" s="257"/>
      <c r="N57" s="258"/>
      <c r="P57" s="234"/>
      <c r="AA57" s="253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57"/>
      <c r="N58" s="258"/>
      <c r="P58" s="234"/>
      <c r="AA58" s="253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57"/>
      <c r="N59" s="258"/>
      <c r="P59" s="234"/>
      <c r="AA59" s="253"/>
    </row>
    <row r="60" spans="2:28" ht="25.5" customHeight="1" thickBot="1">
      <c r="B60" s="215" t="s">
        <v>91</v>
      </c>
      <c r="C60" s="216" t="s">
        <v>119</v>
      </c>
      <c r="D60" s="216" t="s">
        <v>118</v>
      </c>
      <c r="E60" s="216" t="s">
        <v>173</v>
      </c>
      <c r="F60" s="216" t="s">
        <v>173</v>
      </c>
      <c r="G60" s="216" t="s">
        <v>173</v>
      </c>
      <c r="H60" s="216" t="s">
        <v>173</v>
      </c>
      <c r="I60" s="216" t="s">
        <v>173</v>
      </c>
      <c r="J60" s="216" t="s">
        <v>173</v>
      </c>
      <c r="K60" s="217" t="s">
        <v>173</v>
      </c>
      <c r="M60" s="259">
        <v>1</v>
      </c>
      <c r="N60" s="260">
        <v>2</v>
      </c>
      <c r="O60" s="260"/>
      <c r="P60" s="259"/>
      <c r="Q60" s="260"/>
      <c r="R60" s="260"/>
      <c r="S60" s="259"/>
      <c r="T60" s="301"/>
      <c r="U60" s="302"/>
      <c r="AA60" s="253"/>
    </row>
    <row r="61" spans="2:28" ht="25.5" customHeight="1" thickTop="1">
      <c r="B61" s="220" t="s">
        <v>110</v>
      </c>
      <c r="C61" s="221" t="s">
        <v>69</v>
      </c>
      <c r="D61" s="222" t="s">
        <v>67</v>
      </c>
      <c r="E61" s="222" t="s">
        <v>173</v>
      </c>
      <c r="F61" s="222" t="s">
        <v>173</v>
      </c>
      <c r="G61" s="222" t="s">
        <v>173</v>
      </c>
      <c r="H61" s="222" t="s">
        <v>173</v>
      </c>
      <c r="I61" s="222" t="s">
        <v>173</v>
      </c>
      <c r="J61" s="222" t="s">
        <v>173</v>
      </c>
      <c r="K61" s="222" t="s">
        <v>173</v>
      </c>
      <c r="M61" s="259" t="s">
        <v>119</v>
      </c>
      <c r="N61" s="259" t="s">
        <v>118</v>
      </c>
      <c r="O61" s="259"/>
      <c r="P61" s="259"/>
      <c r="Q61" s="259"/>
      <c r="R61" s="259"/>
      <c r="S61" s="259"/>
      <c r="T61" s="300"/>
      <c r="U61" s="297"/>
      <c r="AA61" s="253"/>
    </row>
    <row r="62" spans="2:28" ht="25.5" customHeight="1">
      <c r="B62" s="218" t="s">
        <v>94</v>
      </c>
      <c r="C62" s="208" t="s">
        <v>750</v>
      </c>
      <c r="D62" s="208" t="s">
        <v>750</v>
      </c>
      <c r="E62" s="208" t="s">
        <v>173</v>
      </c>
      <c r="F62" s="208" t="s">
        <v>173</v>
      </c>
      <c r="G62" s="208" t="s">
        <v>173</v>
      </c>
      <c r="H62" s="208" t="s">
        <v>173</v>
      </c>
      <c r="I62" s="208" t="s">
        <v>173</v>
      </c>
      <c r="J62" s="208" t="s">
        <v>173</v>
      </c>
      <c r="K62" s="219" t="s">
        <v>173</v>
      </c>
      <c r="M62" s="257"/>
      <c r="N62" s="258"/>
      <c r="P62" s="234"/>
      <c r="AA62" s="253"/>
    </row>
    <row r="63" spans="2:28" ht="25.5" customHeight="1">
      <c r="B63" s="173" t="s">
        <v>95</v>
      </c>
      <c r="C63" s="175" t="s">
        <v>751</v>
      </c>
      <c r="D63" s="175" t="s">
        <v>750</v>
      </c>
      <c r="E63" s="175" t="s">
        <v>173</v>
      </c>
      <c r="F63" s="175" t="s">
        <v>173</v>
      </c>
      <c r="G63" s="175" t="s">
        <v>173</v>
      </c>
      <c r="H63" s="175" t="s">
        <v>173</v>
      </c>
      <c r="I63" s="175" t="s">
        <v>173</v>
      </c>
      <c r="J63" s="175" t="s">
        <v>173</v>
      </c>
      <c r="K63" s="176" t="s">
        <v>173</v>
      </c>
      <c r="M63" s="261">
        <v>0</v>
      </c>
      <c r="N63" s="261">
        <v>0</v>
      </c>
      <c r="O63" s="261"/>
      <c r="P63" s="261"/>
      <c r="Q63" s="261"/>
      <c r="R63" s="261"/>
      <c r="S63" s="261"/>
      <c r="T63" s="303"/>
      <c r="AA63" s="253"/>
    </row>
    <row r="64" spans="2:28" ht="25.5" customHeight="1">
      <c r="B64" s="172" t="s">
        <v>96</v>
      </c>
      <c r="C64" s="175" t="s">
        <v>752</v>
      </c>
      <c r="D64" s="175" t="s">
        <v>753</v>
      </c>
      <c r="E64" s="175" t="s">
        <v>173</v>
      </c>
      <c r="F64" s="175" t="s">
        <v>173</v>
      </c>
      <c r="G64" s="175" t="s">
        <v>173</v>
      </c>
      <c r="H64" s="175" t="s">
        <v>173</v>
      </c>
      <c r="I64" s="175" t="s">
        <v>173</v>
      </c>
      <c r="J64" s="175" t="s">
        <v>173</v>
      </c>
      <c r="K64" s="176" t="s">
        <v>173</v>
      </c>
      <c r="M64" s="261">
        <v>8.3333333333333329E-2</v>
      </c>
      <c r="N64" s="261">
        <v>0</v>
      </c>
      <c r="O64" s="261"/>
      <c r="P64" s="261"/>
      <c r="Q64" s="261"/>
      <c r="R64" s="261"/>
      <c r="S64" s="261"/>
      <c r="T64" s="303"/>
      <c r="AA64" s="253"/>
    </row>
    <row r="65" spans="2:27" ht="25.5" customHeight="1">
      <c r="B65" s="172" t="s">
        <v>99</v>
      </c>
      <c r="C65" s="175" t="s">
        <v>754</v>
      </c>
      <c r="D65" s="175" t="s">
        <v>755</v>
      </c>
      <c r="E65" s="175" t="s">
        <v>173</v>
      </c>
      <c r="F65" s="175" t="s">
        <v>173</v>
      </c>
      <c r="G65" s="175" t="s">
        <v>173</v>
      </c>
      <c r="H65" s="175" t="s">
        <v>173</v>
      </c>
      <c r="I65" s="175" t="s">
        <v>173</v>
      </c>
      <c r="J65" s="175" t="s">
        <v>173</v>
      </c>
      <c r="K65" s="176" t="s">
        <v>173</v>
      </c>
      <c r="M65" s="261">
        <v>0.22222222222222221</v>
      </c>
      <c r="N65" s="261">
        <v>0.14285714285714285</v>
      </c>
      <c r="O65" s="261"/>
      <c r="P65" s="261"/>
      <c r="Q65" s="261"/>
      <c r="R65" s="261"/>
      <c r="S65" s="261"/>
      <c r="T65" s="303"/>
      <c r="AA65" s="253"/>
    </row>
    <row r="66" spans="2:27" ht="25.5" customHeight="1">
      <c r="B66" s="177" t="s">
        <v>97</v>
      </c>
      <c r="C66" s="175" t="s">
        <v>756</v>
      </c>
      <c r="D66" s="175" t="s">
        <v>757</v>
      </c>
      <c r="E66" s="175" t="s">
        <v>173</v>
      </c>
      <c r="F66" s="175" t="s">
        <v>173</v>
      </c>
      <c r="G66" s="175" t="s">
        <v>173</v>
      </c>
      <c r="H66" s="175" t="s">
        <v>173</v>
      </c>
      <c r="I66" s="175" t="s">
        <v>173</v>
      </c>
      <c r="J66" s="175" t="s">
        <v>173</v>
      </c>
      <c r="K66" s="176" t="s">
        <v>173</v>
      </c>
      <c r="M66" s="261">
        <v>0.63888888888888884</v>
      </c>
      <c r="N66" s="261">
        <v>0.33333333333333331</v>
      </c>
      <c r="O66" s="261"/>
      <c r="P66" s="261"/>
      <c r="Q66" s="261"/>
      <c r="R66" s="261"/>
      <c r="S66" s="261"/>
      <c r="T66" s="303"/>
      <c r="AA66" s="253"/>
    </row>
    <row r="67" spans="2:27" ht="25.5" customHeight="1">
      <c r="B67" s="178" t="s">
        <v>98</v>
      </c>
      <c r="C67" s="179" t="s">
        <v>750</v>
      </c>
      <c r="D67" s="179" t="s">
        <v>755</v>
      </c>
      <c r="E67" s="179" t="s">
        <v>173</v>
      </c>
      <c r="F67" s="179" t="s">
        <v>173</v>
      </c>
      <c r="G67" s="179" t="s">
        <v>173</v>
      </c>
      <c r="H67" s="179" t="s">
        <v>173</v>
      </c>
      <c r="I67" s="179" t="s">
        <v>173</v>
      </c>
      <c r="J67" s="179" t="s">
        <v>173</v>
      </c>
      <c r="K67" s="180" t="s">
        <v>173</v>
      </c>
      <c r="M67" s="261">
        <v>5.5555555555555552E-2</v>
      </c>
      <c r="N67" s="261">
        <v>0.19047619047619047</v>
      </c>
      <c r="O67" s="261"/>
      <c r="P67" s="261"/>
      <c r="Q67" s="261"/>
      <c r="R67" s="261"/>
      <c r="S67" s="261"/>
      <c r="T67" s="303"/>
      <c r="AA67" s="253"/>
    </row>
    <row r="68" spans="2:27" ht="15.7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61">
        <v>0</v>
      </c>
      <c r="N68" s="261">
        <v>0.33333333333333331</v>
      </c>
      <c r="O68" s="261"/>
      <c r="P68" s="261"/>
      <c r="Q68" s="261"/>
      <c r="R68" s="261"/>
      <c r="S68" s="261"/>
      <c r="T68" s="303"/>
      <c r="AA68" s="253"/>
    </row>
    <row r="69" spans="2:27" ht="17.25" customHeight="1">
      <c r="B69" s="51" t="s">
        <v>130</v>
      </c>
      <c r="C69" s="51"/>
      <c r="D69" s="50"/>
      <c r="E69" s="50"/>
      <c r="F69" s="50"/>
      <c r="G69" s="50"/>
      <c r="H69" s="50"/>
      <c r="I69" s="50"/>
      <c r="J69" s="50"/>
      <c r="K69" s="50"/>
      <c r="M69" s="257"/>
      <c r="N69" s="258"/>
      <c r="P69" s="234"/>
      <c r="AA69" s="253"/>
    </row>
    <row r="70" spans="2:27" ht="30.75" customHeight="1">
      <c r="B70" s="55" t="s">
        <v>75</v>
      </c>
      <c r="C70" s="55" t="s">
        <v>101</v>
      </c>
      <c r="D70" s="55" t="s">
        <v>102</v>
      </c>
      <c r="E70" s="55" t="s">
        <v>103</v>
      </c>
      <c r="F70" s="55" t="s">
        <v>104</v>
      </c>
      <c r="G70" s="55" t="s">
        <v>105</v>
      </c>
      <c r="H70" s="55" t="s">
        <v>6</v>
      </c>
      <c r="I70" s="55" t="s">
        <v>7</v>
      </c>
      <c r="J70" s="55" t="s">
        <v>106</v>
      </c>
      <c r="K70" s="55" t="s">
        <v>109</v>
      </c>
      <c r="M70" s="257"/>
      <c r="N70" s="258"/>
      <c r="P70" s="234"/>
      <c r="AA70" s="253"/>
    </row>
    <row r="71" spans="2:27" ht="27" customHeight="1">
      <c r="B71" s="86" t="s">
        <v>119</v>
      </c>
      <c r="C71" s="65">
        <v>1</v>
      </c>
      <c r="D71" s="87">
        <v>3.7953908378146758E-2</v>
      </c>
      <c r="E71" s="87">
        <v>0.44084813422683605</v>
      </c>
      <c r="F71" s="87">
        <v>0.21194822273428926</v>
      </c>
      <c r="G71" s="88">
        <v>15.677857142857146</v>
      </c>
      <c r="H71" s="89">
        <v>3.2106268733597867</v>
      </c>
      <c r="I71" s="89">
        <v>47.674807799401776</v>
      </c>
      <c r="J71" s="90">
        <v>1.7264003977086162</v>
      </c>
      <c r="K71" s="73"/>
      <c r="M71" s="257"/>
      <c r="N71" s="258"/>
      <c r="P71" s="234"/>
      <c r="AA71" s="253"/>
    </row>
    <row r="72" spans="2:27" ht="20.25" customHeight="1">
      <c r="B72" s="86" t="s">
        <v>119</v>
      </c>
      <c r="C72" s="65">
        <v>2</v>
      </c>
      <c r="D72" s="87">
        <v>4.6646877823231424E-2</v>
      </c>
      <c r="E72" s="87">
        <v>0.351746749339785</v>
      </c>
      <c r="F72" s="87">
        <v>0.19080922408199411</v>
      </c>
      <c r="G72" s="88">
        <v>11.266594594594597</v>
      </c>
      <c r="H72" s="89">
        <v>0.2539245341341525</v>
      </c>
      <c r="I72" s="89">
        <v>14.264963870977093</v>
      </c>
      <c r="J72" s="90">
        <v>2.0464159196323375</v>
      </c>
      <c r="K72" s="73"/>
      <c r="M72" s="257"/>
      <c r="N72" s="258"/>
      <c r="P72" s="234"/>
      <c r="AA72" s="253"/>
    </row>
    <row r="73" spans="2:27" ht="20.25" customHeight="1">
      <c r="B73" s="86" t="s">
        <v>119</v>
      </c>
      <c r="C73" s="65">
        <v>3</v>
      </c>
      <c r="D73" s="87">
        <v>1.7541044141641884E-2</v>
      </c>
      <c r="E73" s="87">
        <v>0.36526443034866579</v>
      </c>
      <c r="F73" s="87">
        <v>0.20533129334870179</v>
      </c>
      <c r="G73" s="88">
        <v>12.580175000000001</v>
      </c>
      <c r="H73" s="89">
        <v>0.26214613339254178</v>
      </c>
      <c r="I73" s="89">
        <v>22.173828826713617</v>
      </c>
      <c r="J73" s="90">
        <v>1.9711647690327549</v>
      </c>
      <c r="K73" s="73"/>
      <c r="M73" s="257"/>
      <c r="N73" s="258"/>
      <c r="P73" s="234"/>
      <c r="AA73" s="253"/>
    </row>
    <row r="74" spans="2:27" ht="20.25" customHeight="1">
      <c r="B74" s="86" t="s">
        <v>119</v>
      </c>
      <c r="C74" s="65">
        <v>4</v>
      </c>
      <c r="D74" s="87">
        <v>1.7990079109725037E-2</v>
      </c>
      <c r="E74" s="87">
        <v>0.36335272405362845</v>
      </c>
      <c r="F74" s="87">
        <v>0.2120314140150141</v>
      </c>
      <c r="G74" s="88">
        <v>12.926333333333332</v>
      </c>
      <c r="H74" s="89">
        <v>0.21665509876579497</v>
      </c>
      <c r="I74" s="89">
        <v>24.066236395053338</v>
      </c>
      <c r="J74" s="90">
        <v>1.9217669582198307</v>
      </c>
      <c r="K74" s="73"/>
      <c r="M74" s="257"/>
      <c r="N74" s="258"/>
      <c r="P74" s="234"/>
      <c r="AA74" s="253"/>
    </row>
    <row r="75" spans="2:27" ht="20.25" customHeight="1">
      <c r="B75" s="86" t="s">
        <v>119</v>
      </c>
      <c r="C75" s="65">
        <v>5</v>
      </c>
      <c r="D75" s="87">
        <v>1.9270951125821018E-2</v>
      </c>
      <c r="E75" s="87">
        <v>0.35804234879495966</v>
      </c>
      <c r="F75" s="87">
        <v>0.20537678165452505</v>
      </c>
      <c r="G75" s="88">
        <v>13.203461538461537</v>
      </c>
      <c r="H75" s="89">
        <v>0.22067193783133673</v>
      </c>
      <c r="I75" s="89">
        <v>24.146155723755214</v>
      </c>
      <c r="J75" s="90">
        <v>1.9092856625459849</v>
      </c>
      <c r="K75" s="73"/>
      <c r="M75" s="257"/>
      <c r="N75" s="258"/>
      <c r="P75" s="234"/>
      <c r="AA75" s="253"/>
    </row>
    <row r="76" spans="2:27" ht="20.25" customHeight="1">
      <c r="B76" s="86" t="s">
        <v>119</v>
      </c>
      <c r="C76" s="65">
        <v>6</v>
      </c>
      <c r="D76" s="87">
        <v>2.1533464590711551E-2</v>
      </c>
      <c r="E76" s="87">
        <v>0.35636792515988003</v>
      </c>
      <c r="F76" s="87">
        <v>0.19462913025485734</v>
      </c>
      <c r="G76" s="88">
        <v>14.148000000000001</v>
      </c>
      <c r="H76" s="89">
        <v>0.1219431670108688</v>
      </c>
      <c r="I76" s="89">
        <v>23.132961594077905</v>
      </c>
      <c r="J76" s="90">
        <v>1.8500309360050977</v>
      </c>
      <c r="K76" s="73"/>
      <c r="M76" s="257"/>
      <c r="N76" s="258"/>
      <c r="P76" s="234"/>
      <c r="AA76" s="253"/>
    </row>
    <row r="77" spans="2:27" ht="20.25" customHeight="1">
      <c r="B77" s="86" t="s">
        <v>119</v>
      </c>
      <c r="C77" s="65">
        <v>7</v>
      </c>
      <c r="D77" s="87">
        <v>2.1987490380637027E-2</v>
      </c>
      <c r="E77" s="87">
        <v>0.35971973310166372</v>
      </c>
      <c r="F77" s="87">
        <v>0.18461015641219816</v>
      </c>
      <c r="G77" s="88">
        <v>14.394666666666669</v>
      </c>
      <c r="H77" s="89">
        <v>5.823664240132434E-2</v>
      </c>
      <c r="I77" s="89">
        <v>21.418765113948616</v>
      </c>
      <c r="J77" s="90">
        <v>1.8088769113991305</v>
      </c>
      <c r="K77" s="73" t="s">
        <v>69</v>
      </c>
      <c r="M77" s="257"/>
      <c r="N77" s="258"/>
      <c r="P77" s="234"/>
      <c r="AA77" s="253"/>
    </row>
    <row r="78" spans="2:27" ht="20.25" customHeight="1">
      <c r="B78" s="86" t="s">
        <v>118</v>
      </c>
      <c r="C78" s="65">
        <v>1</v>
      </c>
      <c r="D78" s="87">
        <v>4.9640163813918829E-2</v>
      </c>
      <c r="E78" s="87">
        <v>0.39110795456163489</v>
      </c>
      <c r="F78" s="87">
        <v>0.18186659537150454</v>
      </c>
      <c r="G78" s="88">
        <v>14.346052631578949</v>
      </c>
      <c r="H78" s="89">
        <v>1.599560187649175</v>
      </c>
      <c r="I78" s="89">
        <v>49.285583059572772</v>
      </c>
      <c r="J78" s="90">
        <v>2.0658605757195008</v>
      </c>
      <c r="K78" s="73"/>
      <c r="M78" s="257"/>
      <c r="N78" s="258"/>
      <c r="P78" s="234"/>
      <c r="AA78" s="253"/>
    </row>
    <row r="79" spans="2:27" ht="20.25" customHeight="1">
      <c r="B79" s="86" t="s">
        <v>118</v>
      </c>
      <c r="C79" s="65">
        <v>2</v>
      </c>
      <c r="D79" s="87">
        <v>4.0717178473265496E-2</v>
      </c>
      <c r="E79" s="87">
        <v>0.31281662423854173</v>
      </c>
      <c r="F79" s="87">
        <v>0.16428245436659147</v>
      </c>
      <c r="G79" s="88">
        <v>9.9895999999999994</v>
      </c>
      <c r="H79" s="89">
        <v>4.5420499931214144E-2</v>
      </c>
      <c r="I79" s="89">
        <v>13.552778402552283</v>
      </c>
      <c r="J79" s="90">
        <v>2.4338046566370237</v>
      </c>
      <c r="K79" s="73"/>
    </row>
    <row r="80" spans="2:27" ht="20.25" customHeight="1">
      <c r="B80" s="86" t="s">
        <v>118</v>
      </c>
      <c r="C80" s="65">
        <v>3</v>
      </c>
      <c r="D80" s="87">
        <v>1.8112159171587254E-2</v>
      </c>
      <c r="E80" s="87">
        <v>0.31897217793242771</v>
      </c>
      <c r="F80" s="87">
        <v>0.17136730617633</v>
      </c>
      <c r="G80" s="88">
        <v>10.246952380952381</v>
      </c>
      <c r="H80" s="89">
        <v>4.3439114366623573E-2</v>
      </c>
      <c r="I80" s="89">
        <v>16.469294495540417</v>
      </c>
      <c r="J80" s="90">
        <v>2.3895382774271963</v>
      </c>
      <c r="K80" s="73"/>
    </row>
    <row r="81" spans="2:11" ht="20.25" customHeight="1">
      <c r="B81" s="86" t="s">
        <v>118</v>
      </c>
      <c r="C81" s="65">
        <v>4</v>
      </c>
      <c r="D81" s="87">
        <v>1.6178128314403788E-2</v>
      </c>
      <c r="E81" s="87">
        <v>0.32399287039133379</v>
      </c>
      <c r="F81" s="87">
        <v>0.18359436355432535</v>
      </c>
      <c r="G81" s="88">
        <v>10.69</v>
      </c>
      <c r="H81" s="89">
        <v>6.0894715933457536E-2</v>
      </c>
      <c r="I81" s="89">
        <v>15.598021237102692</v>
      </c>
      <c r="J81" s="90">
        <v>2.3468614980163216</v>
      </c>
      <c r="K81" s="73"/>
    </row>
    <row r="82" spans="2:11" ht="20.25" customHeight="1">
      <c r="B82" s="86" t="s">
        <v>118</v>
      </c>
      <c r="C82" s="65">
        <v>5</v>
      </c>
      <c r="D82" s="87">
        <v>1.5620540297539388E-2</v>
      </c>
      <c r="E82" s="87">
        <v>0.32359070904521853</v>
      </c>
      <c r="F82" s="87">
        <v>0.1840817610342376</v>
      </c>
      <c r="G82" s="88">
        <v>11.24309523809524</v>
      </c>
      <c r="H82" s="89">
        <v>7.1695571243493475E-2</v>
      </c>
      <c r="I82" s="89">
        <v>15.630310904395195</v>
      </c>
      <c r="J82" s="90">
        <v>2.2816607053320821</v>
      </c>
      <c r="K82" s="73"/>
    </row>
    <row r="83" spans="2:11" ht="20.25" customHeight="1">
      <c r="B83" s="86" t="s">
        <v>118</v>
      </c>
      <c r="C83" s="65">
        <v>6</v>
      </c>
      <c r="D83" s="87">
        <v>1.6442156710712683E-2</v>
      </c>
      <c r="E83" s="87">
        <v>0.32600956239270257</v>
      </c>
      <c r="F83" s="87">
        <v>0.17574059951974744</v>
      </c>
      <c r="G83" s="88">
        <v>12.564095238095236</v>
      </c>
      <c r="H83" s="89">
        <v>4.3156457281167959E-2</v>
      </c>
      <c r="I83" s="89">
        <v>19.868232202805526</v>
      </c>
      <c r="J83" s="90">
        <v>2.1395808006249997</v>
      </c>
      <c r="K83" s="73"/>
    </row>
    <row r="84" spans="2:11" ht="20.25" customHeight="1">
      <c r="B84" s="86" t="s">
        <v>118</v>
      </c>
      <c r="C84" s="65">
        <v>7</v>
      </c>
      <c r="D84" s="87">
        <v>1.7687147077365944E-2</v>
      </c>
      <c r="E84" s="87">
        <v>0.32610324836652471</v>
      </c>
      <c r="F84" s="87">
        <v>0.17307218230354438</v>
      </c>
      <c r="G84" s="88">
        <v>13.265714285714287</v>
      </c>
      <c r="H84" s="89">
        <v>4.6350996740677185E-2</v>
      </c>
      <c r="I84" s="89">
        <v>18.963046600761523</v>
      </c>
      <c r="J84" s="90">
        <v>2.0799702640065849</v>
      </c>
      <c r="K84" s="73" t="s">
        <v>67</v>
      </c>
    </row>
    <row r="85" spans="2:11" ht="20.25" customHeight="1">
      <c r="B85" s="84" t="s">
        <v>124</v>
      </c>
      <c r="C85" s="83"/>
      <c r="D85" s="84"/>
      <c r="E85" s="84"/>
      <c r="F85" s="84"/>
      <c r="G85" s="84"/>
      <c r="H85" s="84"/>
      <c r="I85" s="84"/>
      <c r="J85" s="84"/>
      <c r="K85" s="83"/>
    </row>
    <row r="86" spans="2:11" ht="20.25" customHeight="1">
      <c r="B86" s="41" t="str">
        <f>C60</f>
        <v>8</v>
      </c>
      <c r="C86" s="53"/>
      <c r="D86" s="66">
        <f t="shared" ref="D86:J87" si="1">(SUMIFS(D$71:D$84,$B$71:$B$84,$B86,$C$71:$C$84,MAX($C$71:$C$84))/SUMIFS(D$71:D$84,$B$71:$B$84,$B86,$C$71:$C$84,MAX($C$71:$C$84)-1))-1</f>
        <v>2.108466048335389E-2</v>
      </c>
      <c r="E86" s="66">
        <f t="shared" si="1"/>
        <v>9.4054703163308773E-3</v>
      </c>
      <c r="F86" s="66">
        <f t="shared" si="1"/>
        <v>-5.1477257435923462E-2</v>
      </c>
      <c r="G86" s="66">
        <f t="shared" si="1"/>
        <v>1.7434737536518696E-2</v>
      </c>
      <c r="H86" s="66">
        <f t="shared" si="1"/>
        <v>-0.52242799798586748</v>
      </c>
      <c r="I86" s="66">
        <f>(SUMIFS(I$71:I$84,$B$71:$B$84,$B86,$C$71:$C$84,MAX($C$71:$C$84))/SUMIFS(I$71:I$84,$B$71:$B$84,$B86,$C$71:$C$84,MAX($C$71:$C$84)-1))-1</f>
        <v>-7.4101903172144046E-2</v>
      </c>
      <c r="J86" s="85">
        <f t="shared" si="1"/>
        <v>-2.2245046720588357E-2</v>
      </c>
      <c r="K86" s="54"/>
    </row>
    <row r="87" spans="2:11" ht="20.25" customHeight="1">
      <c r="B87" s="41" t="str">
        <f>D60</f>
        <v>16-1</v>
      </c>
      <c r="C87" s="53"/>
      <c r="D87" s="66">
        <f t="shared" si="1"/>
        <v>7.571940765180174E-2</v>
      </c>
      <c r="E87" s="66">
        <f t="shared" si="1"/>
        <v>2.8737185846505753E-4</v>
      </c>
      <c r="F87" s="66">
        <f t="shared" si="1"/>
        <v>-1.5183840407368199E-2</v>
      </c>
      <c r="G87" s="66">
        <f t="shared" si="1"/>
        <v>5.5843181249668694E-2</v>
      </c>
      <c r="H87" s="66">
        <f t="shared" si="1"/>
        <v>7.4022282197459655E-2</v>
      </c>
      <c r="I87" s="66">
        <f>(SUMIFS(I$71:I$84,$B$71:$B$84,$B87,$C$71:$C$84,MAX($C$71:$C$84))/SUMIFS(I$71:I$84,$B$71:$B$84,$B87,$C$71:$C$84,MAX($C$71:$C$84)-1))-1</f>
        <v>-4.5559443477622752E-2</v>
      </c>
      <c r="J87" s="85">
        <f t="shared" si="1"/>
        <v>-2.7860848536779614E-2</v>
      </c>
      <c r="K87" s="54"/>
    </row>
    <row r="88" spans="2:11" ht="20.25" customHeight="1" thickBot="1"/>
    <row r="89" spans="2:11" ht="17.25" thickTop="1">
      <c r="B89" s="25" t="s">
        <v>51</v>
      </c>
      <c r="C89" s="25"/>
      <c r="D89" s="25"/>
      <c r="E89" s="25"/>
      <c r="F89" s="170" t="s">
        <v>77</v>
      </c>
      <c r="G89" s="42"/>
      <c r="H89" s="25"/>
      <c r="I89" s="25"/>
    </row>
    <row r="90" spans="2:11">
      <c r="B90" s="26" t="s">
        <v>33</v>
      </c>
      <c r="C90" s="26" t="s">
        <v>52</v>
      </c>
      <c r="D90" s="26"/>
      <c r="E90" s="26"/>
      <c r="F90" s="91" t="s">
        <v>78</v>
      </c>
      <c r="G90" s="43"/>
      <c r="H90" s="45" t="s">
        <v>81</v>
      </c>
      <c r="I90" s="45"/>
    </row>
    <row r="91" spans="2:11">
      <c r="B91" s="26" t="s">
        <v>34</v>
      </c>
      <c r="C91" s="26" t="s">
        <v>53</v>
      </c>
      <c r="D91" s="26"/>
      <c r="E91" s="26"/>
      <c r="F91" s="91" t="s">
        <v>79</v>
      </c>
      <c r="G91" s="43"/>
      <c r="H91" s="45" t="s">
        <v>82</v>
      </c>
      <c r="I91" s="45"/>
    </row>
    <row r="92" spans="2:11">
      <c r="B92" s="26" t="s">
        <v>4</v>
      </c>
      <c r="C92" s="26" t="s">
        <v>54</v>
      </c>
      <c r="D92" s="26"/>
      <c r="E92" s="26"/>
      <c r="F92" s="91" t="s">
        <v>80</v>
      </c>
      <c r="G92" s="43"/>
      <c r="H92" s="45" t="s">
        <v>83</v>
      </c>
      <c r="I92" s="45"/>
    </row>
    <row r="93" spans="2:11">
      <c r="B93" s="26" t="s">
        <v>5</v>
      </c>
      <c r="C93" s="26" t="s">
        <v>55</v>
      </c>
      <c r="D93" s="26"/>
      <c r="E93" s="26"/>
      <c r="F93" s="91" t="s">
        <v>87</v>
      </c>
      <c r="G93" s="43"/>
      <c r="H93" s="45" t="s">
        <v>84</v>
      </c>
      <c r="I93" s="45"/>
    </row>
    <row r="94" spans="2:11">
      <c r="B94" s="26" t="s">
        <v>56</v>
      </c>
      <c r="C94" s="26" t="s">
        <v>57</v>
      </c>
      <c r="D94" s="26"/>
      <c r="E94" s="26"/>
      <c r="F94" s="91" t="s">
        <v>88</v>
      </c>
      <c r="G94" s="43"/>
      <c r="H94" s="45" t="s">
        <v>85</v>
      </c>
      <c r="I94" s="45"/>
    </row>
    <row r="95" spans="2:11" ht="17.25" thickBot="1">
      <c r="B95" s="27" t="s">
        <v>58</v>
      </c>
      <c r="C95" s="27" t="s">
        <v>59</v>
      </c>
      <c r="D95" s="27"/>
      <c r="E95" s="27"/>
      <c r="F95" s="92" t="s">
        <v>89</v>
      </c>
      <c r="G95" s="44"/>
      <c r="H95" s="46" t="s">
        <v>86</v>
      </c>
      <c r="I95" s="46"/>
    </row>
    <row r="96" spans="2:11" ht="17.25" thickTop="1"/>
    <row r="97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73 B77:K84">
    <cfRule type="expression" dxfId="85" priority="1">
      <formula>$B71&lt;&gt;$B72</formula>
    </cfRule>
  </conditionalFormatting>
  <conditionalFormatting sqref="C61:K61">
    <cfRule type="containsText" dxfId="84" priority="2" operator="containsText" text="F">
      <formula>NOT(ISERROR(SEARCH("F",C61)))</formula>
    </cfRule>
    <cfRule type="containsText" dxfId="83" priority="3" operator="containsText" text="D">
      <formula>NOT(ISERROR(SEARCH("D",C61)))</formula>
    </cfRule>
    <cfRule type="containsText" dxfId="82" priority="4" operator="containsText" text="S">
      <formula>NOT(ISERROR(SEARCH("S",C61)))</formula>
    </cfRule>
    <cfRule type="containsText" dxfId="81" priority="5" operator="containsText" text="A">
      <formula>NOT(ISERROR(SEARCH("A",C61)))</formula>
    </cfRule>
  </conditionalFormatting>
  <conditionalFormatting sqref="D48:K48 D50:K51 D52:D57 D58:K59 D68:K68 D85:K85 K86:K87">
    <cfRule type="containsText" dxfId="80" priority="60" operator="containsText" text="악화">
      <formula>NOT(ISERROR(SEARCH("악화",D48)))</formula>
    </cfRule>
  </conditionalFormatting>
  <conditionalFormatting sqref="D48:K48 D50:K51 D58:K59 D68:K68 D85:K85 K86:K87 D52:D57">
    <cfRule type="containsText" dxfId="79" priority="59" operator="containsText" text="개선">
      <formula>NOT(ISERROR(SEARCH("개선",D48)))</formula>
    </cfRule>
  </conditionalFormatting>
  <conditionalFormatting sqref="G4:G5">
    <cfRule type="containsText" dxfId="78" priority="10" operator="containsText" text="S">
      <formula>NOT(ISERROR(SEARCH("S",G4)))</formula>
    </cfRule>
    <cfRule type="containsText" dxfId="77" priority="11" operator="containsText" text="A">
      <formula>NOT(ISERROR(SEARCH("A",G4)))</formula>
    </cfRule>
  </conditionalFormatting>
  <conditionalFormatting sqref="G5">
    <cfRule type="containsText" dxfId="76" priority="6" operator="containsText" text="F">
      <formula>NOT(ISERROR(SEARCH("F",G5)))</formula>
    </cfRule>
    <cfRule type="containsText" dxfId="75" priority="7" operator="containsText" text="D">
      <formula>NOT(ISERROR(SEARCH("D",G5)))</formula>
    </cfRule>
  </conditionalFormatting>
  <conditionalFormatting sqref="K1:K18 J19 K21:K25 K27:K60 K62:K1048576">
    <cfRule type="containsText" dxfId="74" priority="12" operator="containsText" text="D">
      <formula>NOT(ISERROR(SEARCH("D",J1)))</formula>
    </cfRule>
    <cfRule type="containsText" dxfId="73" priority="13" operator="containsText" text="F">
      <formula>NOT(ISERROR(SEARCH("F",J1)))</formula>
    </cfRule>
    <cfRule type="containsText" dxfId="72" priority="14" operator="containsText" text="S">
      <formula>NOT(ISERROR(SEARCH("S",J1)))</formula>
    </cfRule>
    <cfRule type="containsText" dxfId="71" priority="15" operator="containsText" text="A">
      <formula>NOT(ISERROR(SEARCH("A",J1)))</formula>
    </cfRule>
  </conditionalFormatting>
  <conditionalFormatting sqref="B74:K76">
    <cfRule type="expression" dxfId="46" priority="69">
      <formula>$B74&lt;&gt;$B77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D86:J87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13" width="9.28515625" style="169" customWidth="1"/>
    <col min="14" max="16" width="10.42578125" style="169" customWidth="1"/>
    <col min="17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154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6" t="s">
        <v>38</v>
      </c>
      <c r="B4" s="136" t="s">
        <v>140</v>
      </c>
      <c r="C4" s="136" t="s">
        <v>1</v>
      </c>
      <c r="D4" s="136" t="s">
        <v>10</v>
      </c>
      <c r="E4" s="137" t="s">
        <v>139</v>
      </c>
      <c r="F4" s="124" t="s">
        <v>45</v>
      </c>
      <c r="G4" s="147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123" t="s">
        <v>6</v>
      </c>
      <c r="O4" s="123" t="s">
        <v>7</v>
      </c>
      <c r="P4" s="123" t="s">
        <v>26</v>
      </c>
      <c r="Q4" s="123" t="s">
        <v>14</v>
      </c>
      <c r="R4" s="1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114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송도버스</v>
      </c>
      <c r="B5" s="141" t="str">
        <f>X5</f>
        <v>16-1</v>
      </c>
      <c r="C5" s="142" t="str">
        <f>Y5</f>
        <v>70바2215</v>
      </c>
      <c r="D5" s="130" t="str">
        <f>Z5</f>
        <v>대형</v>
      </c>
      <c r="E5" s="126" t="str">
        <f>AZ5</f>
        <v>C</v>
      </c>
      <c r="F5" s="149">
        <f>G5/H5</f>
        <v>0.84333333333333338</v>
      </c>
      <c r="G5" s="150">
        <f>AE5</f>
        <v>2.024</v>
      </c>
      <c r="H5" s="151">
        <f>AF5</f>
        <v>2.4</v>
      </c>
      <c r="I5" s="152">
        <f>AC5</f>
        <v>8901.9470000000001</v>
      </c>
      <c r="J5" s="153">
        <f>AI5/AH5</f>
        <v>2.6277162863356057E-2</v>
      </c>
      <c r="K5" s="153">
        <f>AJ5/AH5</f>
        <v>0.32936438616318187</v>
      </c>
      <c r="L5" s="153">
        <f>AK5/AC5</f>
        <v>0.17400687737188281</v>
      </c>
      <c r="M5" s="154">
        <f>AG5</f>
        <v>14.632999999999999</v>
      </c>
      <c r="N5" s="155">
        <f>IF(AW5=0,AT5,"속도계이상")</f>
        <v>5.6000000000000001E-2</v>
      </c>
      <c r="O5" s="155">
        <f>IF(AW5=0,AU5,"속도계이상")</f>
        <v>35.981000000000002</v>
      </c>
      <c r="P5" s="156">
        <f>AQ5/60</f>
        <v>7.4999999999999997E-2</v>
      </c>
      <c r="Q5" s="157">
        <f>AN5</f>
        <v>89</v>
      </c>
      <c r="R5" s="158">
        <f>AC5/(AH5-AI5-AJ5)</f>
        <v>29.776623983407138</v>
      </c>
      <c r="S5" s="143">
        <f>IF(AW5=0,AL5,"속도계이상")</f>
        <v>5</v>
      </c>
      <c r="T5" s="143">
        <f>IF(AW5=0,AM5,"속도계이상")</f>
        <v>3203</v>
      </c>
      <c r="U5" t="s">
        <v>117</v>
      </c>
      <c r="V5" s="5" t="s">
        <v>118</v>
      </c>
      <c r="W5" t="s">
        <v>117</v>
      </c>
      <c r="X5" s="5" t="s">
        <v>118</v>
      </c>
      <c r="Y5" t="s">
        <v>191</v>
      </c>
      <c r="Z5" t="s">
        <v>138</v>
      </c>
      <c r="AA5" t="s">
        <v>48</v>
      </c>
      <c r="AB5">
        <v>521</v>
      </c>
      <c r="AC5" s="1">
        <v>8901.9470000000001</v>
      </c>
      <c r="AD5" s="1">
        <v>4399.1400000000003</v>
      </c>
      <c r="AE5" s="28">
        <v>2.024</v>
      </c>
      <c r="AF5">
        <v>2.4</v>
      </c>
      <c r="AG5">
        <v>14.632999999999999</v>
      </c>
      <c r="AH5">
        <v>463.96158000000003</v>
      </c>
      <c r="AI5">
        <v>12.191594</v>
      </c>
      <c r="AJ5">
        <v>152.812421</v>
      </c>
      <c r="AK5">
        <v>1549</v>
      </c>
      <c r="AL5">
        <v>5</v>
      </c>
      <c r="AM5">
        <v>3203</v>
      </c>
      <c r="AN5">
        <v>89</v>
      </c>
      <c r="AO5">
        <v>19.186819</v>
      </c>
      <c r="AP5">
        <v>2609.3000000000002</v>
      </c>
      <c r="AQ5">
        <v>4.5</v>
      </c>
      <c r="AR5">
        <v>80</v>
      </c>
      <c r="AS5">
        <v>19881</v>
      </c>
      <c r="AT5">
        <v>5.6000000000000001E-2</v>
      </c>
      <c r="AU5">
        <v>35.981000000000002</v>
      </c>
      <c r="AV5">
        <v>83262</v>
      </c>
      <c r="AW5">
        <v>0</v>
      </c>
      <c r="AX5" s="29">
        <v>0.49</v>
      </c>
      <c r="AY5">
        <v>0.85631578947368425</v>
      </c>
      <c r="AZ5" t="s">
        <v>69</v>
      </c>
      <c r="BA5" t="s">
        <v>524</v>
      </c>
      <c r="BB5">
        <v>3</v>
      </c>
      <c r="BC5" t="s">
        <v>525</v>
      </c>
      <c r="BD5">
        <v>7</v>
      </c>
      <c r="BE5">
        <v>20533.523000000001</v>
      </c>
      <c r="BF5">
        <v>6.0507249535308665E-2</v>
      </c>
      <c r="BG5">
        <v>5.1813313154709051E-2</v>
      </c>
      <c r="BH5">
        <v>177536.177</v>
      </c>
      <c r="BI5">
        <v>6.9981624083298808E-3</v>
      </c>
      <c r="BJ5">
        <v>5.9926369675540611E-3</v>
      </c>
      <c r="BK5">
        <v>1</v>
      </c>
      <c r="BL5" t="s">
        <v>69</v>
      </c>
      <c r="BM5">
        <v>0</v>
      </c>
      <c r="BN5" t="s">
        <v>526</v>
      </c>
    </row>
    <row r="6" spans="1:66">
      <c r="A6" s="138" t="str">
        <f t="shared" ref="A6:A7" si="0">W6</f>
        <v>송도버스</v>
      </c>
      <c r="B6" s="138" t="str">
        <f t="shared" ref="B6:B61" si="1">X6</f>
        <v>16-1</v>
      </c>
      <c r="C6" s="139" t="str">
        <f t="shared" ref="C6:C7" si="2">Y6</f>
        <v>70바2225</v>
      </c>
      <c r="D6" s="114" t="str">
        <f t="shared" ref="D6:D7" si="3">Z6</f>
        <v>대형</v>
      </c>
      <c r="E6" s="110" t="str">
        <f>AZ6</f>
        <v>C</v>
      </c>
      <c r="F6" s="159">
        <f>G6/H6</f>
        <v>0.85440000000000005</v>
      </c>
      <c r="G6" s="160">
        <f>AE6</f>
        <v>2.1360000000000001</v>
      </c>
      <c r="H6" s="161">
        <f>AF6</f>
        <v>2.5</v>
      </c>
      <c r="I6" s="162">
        <f t="shared" ref="I6:I7" si="4">AC6</f>
        <v>9464.1450000000004</v>
      </c>
      <c r="J6" s="163">
        <f t="shared" ref="J6:J7" si="5">AI6/AH6</f>
        <v>1.9240265249993834E-2</v>
      </c>
      <c r="K6" s="163">
        <f t="shared" ref="K6:K7" si="6">AJ6/AH6</f>
        <v>0.33044981100244791</v>
      </c>
      <c r="L6" s="163">
        <f t="shared" ref="L6:L7" si="7">AK6/AC6</f>
        <v>0.17423655280006803</v>
      </c>
      <c r="M6" s="164">
        <f t="shared" ref="M6:M7" si="8">AG6</f>
        <v>15.137</v>
      </c>
      <c r="N6" s="165">
        <f t="shared" ref="N6:N7" si="9">IF(AW6=0,AT6,"속도계이상")</f>
        <v>9.5000000000000001E-2</v>
      </c>
      <c r="O6" s="165">
        <f t="shared" ref="O6:O7" si="10">IF(AW6=0,AU6,"속도계이상")</f>
        <v>14.718999999999999</v>
      </c>
      <c r="P6" s="166">
        <f t="shared" ref="P6:P7" si="11">AQ6/60</f>
        <v>1.3933333333333333</v>
      </c>
      <c r="Q6" s="167">
        <f t="shared" ref="Q6:Q7" si="12">AN6</f>
        <v>89</v>
      </c>
      <c r="R6" s="168">
        <f t="shared" ref="R6:R7" si="13">AC6/(AH6-AI6-AJ6)</f>
        <v>29.739243495513719</v>
      </c>
      <c r="S6" s="140">
        <f t="shared" ref="S6:S7" si="14">IF(AW6=0,AL6,"속도계이상")</f>
        <v>9</v>
      </c>
      <c r="T6" s="140">
        <f t="shared" ref="T6:T7" si="15">IF(AW6=0,AM6,"속도계이상")</f>
        <v>1393</v>
      </c>
      <c r="U6" t="s">
        <v>117</v>
      </c>
      <c r="V6" s="5" t="s">
        <v>118</v>
      </c>
      <c r="W6" t="s">
        <v>117</v>
      </c>
      <c r="X6" s="5" t="s">
        <v>118</v>
      </c>
      <c r="Y6" t="s">
        <v>192</v>
      </c>
      <c r="Z6" t="s">
        <v>138</v>
      </c>
      <c r="AA6" t="s">
        <v>48</v>
      </c>
      <c r="AB6">
        <v>521</v>
      </c>
      <c r="AC6" s="1">
        <v>9464.1450000000004</v>
      </c>
      <c r="AD6" s="1">
        <v>4430.78</v>
      </c>
      <c r="AE6" s="28">
        <v>2.1360000000000001</v>
      </c>
      <c r="AF6">
        <v>2.5</v>
      </c>
      <c r="AG6">
        <v>15.137</v>
      </c>
      <c r="AH6">
        <v>489.36295200000001</v>
      </c>
      <c r="AI6">
        <v>9.4154730000000004</v>
      </c>
      <c r="AJ6">
        <v>161.70989499999999</v>
      </c>
      <c r="AK6">
        <v>1649</v>
      </c>
      <c r="AL6">
        <v>9</v>
      </c>
      <c r="AM6">
        <v>1393</v>
      </c>
      <c r="AN6">
        <v>89</v>
      </c>
      <c r="AO6">
        <v>19.339725000000001</v>
      </c>
      <c r="AP6">
        <v>2001.8</v>
      </c>
      <c r="AQ6">
        <v>83.6</v>
      </c>
      <c r="AR6">
        <v>74</v>
      </c>
      <c r="AS6">
        <v>12885</v>
      </c>
      <c r="AT6">
        <v>9.5000000000000001E-2</v>
      </c>
      <c r="AU6">
        <v>14.718999999999999</v>
      </c>
      <c r="AV6">
        <v>83663</v>
      </c>
      <c r="AW6">
        <v>0</v>
      </c>
      <c r="AX6" s="29">
        <v>0.53</v>
      </c>
      <c r="AY6">
        <v>0.87894736842105259</v>
      </c>
      <c r="AZ6" t="s">
        <v>69</v>
      </c>
      <c r="BA6" t="s">
        <v>524</v>
      </c>
      <c r="BB6">
        <v>1</v>
      </c>
      <c r="BC6" t="s">
        <v>527</v>
      </c>
      <c r="BD6">
        <v>7</v>
      </c>
      <c r="BE6">
        <v>20533.523000000001</v>
      </c>
      <c r="BF6">
        <v>9.9155171764728336E-2</v>
      </c>
      <c r="BG6">
        <v>8.7152177287945429E-2</v>
      </c>
      <c r="BH6">
        <v>177536.177</v>
      </c>
      <c r="BI6">
        <v>1.1468113341203692E-2</v>
      </c>
      <c r="BJ6">
        <v>1.0079868042005349E-2</v>
      </c>
      <c r="BK6">
        <v>1</v>
      </c>
      <c r="BL6" t="s">
        <v>66</v>
      </c>
      <c r="BM6">
        <v>-2</v>
      </c>
      <c r="BN6" t="s">
        <v>528</v>
      </c>
    </row>
    <row r="7" spans="1:66">
      <c r="A7" s="141" t="str">
        <f t="shared" si="0"/>
        <v>송도버스</v>
      </c>
      <c r="B7" s="141" t="str">
        <f t="shared" si="1"/>
        <v>16-1</v>
      </c>
      <c r="C7" s="142" t="str">
        <f t="shared" si="2"/>
        <v>70바2227</v>
      </c>
      <c r="D7" s="130" t="str">
        <f t="shared" si="3"/>
        <v>대형</v>
      </c>
      <c r="E7" s="126" t="str">
        <f t="shared" ref="E7:E26" si="16">AZ7</f>
        <v>D</v>
      </c>
      <c r="F7" s="149">
        <f t="shared" ref="F7:F26" si="17">G7/H7</f>
        <v>0.89879999999999993</v>
      </c>
      <c r="G7" s="150">
        <f t="shared" ref="G7:G26" si="18">AE7</f>
        <v>2.2469999999999999</v>
      </c>
      <c r="H7" s="151">
        <f t="shared" ref="H7:H26" si="19">AF7</f>
        <v>2.5</v>
      </c>
      <c r="I7" s="152">
        <f t="shared" si="4"/>
        <v>8791.2369999999992</v>
      </c>
      <c r="J7" s="153">
        <f t="shared" si="5"/>
        <v>1.0415203423536972E-2</v>
      </c>
      <c r="K7" s="153">
        <f t="shared" si="6"/>
        <v>0.32799390129410111</v>
      </c>
      <c r="L7" s="153">
        <f t="shared" si="7"/>
        <v>0.16391322404344236</v>
      </c>
      <c r="M7" s="154">
        <f t="shared" si="8"/>
        <v>14.635</v>
      </c>
      <c r="N7" s="155">
        <f t="shared" si="9"/>
        <v>0</v>
      </c>
      <c r="O7" s="155">
        <f t="shared" si="10"/>
        <v>18.472999999999999</v>
      </c>
      <c r="P7" s="156">
        <f t="shared" si="11"/>
        <v>0</v>
      </c>
      <c r="Q7" s="157">
        <f t="shared" si="12"/>
        <v>78</v>
      </c>
      <c r="R7" s="158">
        <f t="shared" si="13"/>
        <v>29.464204517183518</v>
      </c>
      <c r="S7" s="143">
        <f t="shared" si="14"/>
        <v>0</v>
      </c>
      <c r="T7" s="143">
        <f t="shared" si="15"/>
        <v>1624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193</v>
      </c>
      <c r="Z7" s="4" t="s">
        <v>138</v>
      </c>
      <c r="AA7" s="4" t="s">
        <v>48</v>
      </c>
      <c r="AB7" s="4">
        <v>521</v>
      </c>
      <c r="AC7" s="4">
        <v>8791.2369999999992</v>
      </c>
      <c r="AD7" s="4">
        <v>3912.03</v>
      </c>
      <c r="AE7" s="4">
        <v>2.2469999999999999</v>
      </c>
      <c r="AF7" s="4">
        <v>2.5</v>
      </c>
      <c r="AG7" s="4">
        <v>14.635</v>
      </c>
      <c r="AH7" s="4">
        <v>450.98879099999999</v>
      </c>
      <c r="AI7" s="4">
        <v>4.6971400000000001</v>
      </c>
      <c r="AJ7" s="4">
        <v>147.921573</v>
      </c>
      <c r="AK7" s="4">
        <v>1441</v>
      </c>
      <c r="AL7" s="4">
        <v>0</v>
      </c>
      <c r="AM7" s="4">
        <v>1624</v>
      </c>
      <c r="AN7" s="4">
        <v>78</v>
      </c>
      <c r="AO7" s="4">
        <v>19.493248999999999</v>
      </c>
      <c r="AP7" s="4">
        <v>1082.8</v>
      </c>
      <c r="AQ7" s="4">
        <v>0</v>
      </c>
      <c r="AR7" s="4">
        <v>22</v>
      </c>
      <c r="AS7" s="4">
        <v>2209</v>
      </c>
      <c r="AT7" s="4">
        <v>0</v>
      </c>
      <c r="AU7" s="4">
        <v>18.472999999999999</v>
      </c>
      <c r="AV7" s="4">
        <v>83284</v>
      </c>
      <c r="AW7" s="4">
        <v>0</v>
      </c>
      <c r="AX7" s="30">
        <v>0.55000000000000004</v>
      </c>
      <c r="AY7">
        <v>0.82380952380952377</v>
      </c>
      <c r="AZ7" t="s">
        <v>67</v>
      </c>
      <c r="BA7" t="s">
        <v>529</v>
      </c>
      <c r="BB7">
        <v>1</v>
      </c>
      <c r="BC7" t="s">
        <v>530</v>
      </c>
      <c r="BD7">
        <v>6</v>
      </c>
      <c r="BE7">
        <v>24638.631000000001</v>
      </c>
      <c r="BF7">
        <v>2.9318836748681368E-2</v>
      </c>
      <c r="BG7">
        <v>2.4153136940580362E-2</v>
      </c>
      <c r="BH7">
        <v>177536.177</v>
      </c>
      <c r="BI7">
        <v>4.0688946456248183E-3</v>
      </c>
      <c r="BJ7">
        <v>3.3519941604433024E-3</v>
      </c>
      <c r="BK7">
        <v>1</v>
      </c>
      <c r="BL7" t="s">
        <v>521</v>
      </c>
      <c r="BM7" t="s">
        <v>522</v>
      </c>
      <c r="BN7" t="s">
        <v>521</v>
      </c>
    </row>
    <row r="8" spans="1:66">
      <c r="A8" s="138" t="str">
        <f t="shared" ref="A8:A26" si="20">W8</f>
        <v>송도버스</v>
      </c>
      <c r="B8" s="138" t="str">
        <f t="shared" si="1"/>
        <v>16-1</v>
      </c>
      <c r="C8" s="139" t="str">
        <f t="shared" ref="C8:C26" si="21">Y8</f>
        <v>70바2229</v>
      </c>
      <c r="D8" s="114" t="str">
        <f t="shared" ref="D8:D26" si="22">Z8</f>
        <v>대형</v>
      </c>
      <c r="E8" s="110" t="str">
        <f t="shared" si="16"/>
        <v>C</v>
      </c>
      <c r="F8" s="159">
        <f t="shared" si="17"/>
        <v>0.88923076923076916</v>
      </c>
      <c r="G8" s="160">
        <f t="shared" si="18"/>
        <v>2.3119999999999998</v>
      </c>
      <c r="H8" s="161">
        <f t="shared" si="19"/>
        <v>2.6</v>
      </c>
      <c r="I8" s="162">
        <f t="shared" ref="I8:I26" si="23">AC8</f>
        <v>8266.9459999999999</v>
      </c>
      <c r="J8" s="163">
        <f t="shared" ref="J8:J26" si="24">AI8/AH8</f>
        <v>1.2787577308938041E-2</v>
      </c>
      <c r="K8" s="163">
        <f t="shared" ref="K8:K26" si="25">AJ8/AH8</f>
        <v>0.31277523340698749</v>
      </c>
      <c r="L8" s="163">
        <f t="shared" ref="L8:L26" si="26">AK8/AC8</f>
        <v>0.14297903965986955</v>
      </c>
      <c r="M8" s="164">
        <f t="shared" ref="M8:M26" si="27">AG8</f>
        <v>12.725</v>
      </c>
      <c r="N8" s="165">
        <f t="shared" ref="N8:N26" si="28">IF(AW8=0,AT8,"속도계이상")</f>
        <v>4.8000000000000001E-2</v>
      </c>
      <c r="O8" s="165">
        <f t="shared" ref="O8:O26" si="29">IF(AW8=0,AU8,"속도계이상")</f>
        <v>21.411000000000001</v>
      </c>
      <c r="P8" s="166">
        <f t="shared" ref="P8:P26" si="30">AQ8/60</f>
        <v>0</v>
      </c>
      <c r="Q8" s="167">
        <f t="shared" ref="Q8:Q26" si="31">AN8</f>
        <v>85</v>
      </c>
      <c r="R8" s="168">
        <f t="shared" ref="R8:R26" si="32">AC8/(AH8-AI8-AJ8)</f>
        <v>28.675984881347592</v>
      </c>
      <c r="S8" s="140">
        <f t="shared" ref="S8:S26" si="33">IF(AW8=0,AL8,"속도계이상")</f>
        <v>4</v>
      </c>
      <c r="T8" s="140">
        <f t="shared" ref="T8:T26" si="34">IF(AW8=0,AM8,"속도계이상")</f>
        <v>1770</v>
      </c>
      <c r="U8" t="s">
        <v>117</v>
      </c>
      <c r="V8" s="5" t="s">
        <v>118</v>
      </c>
      <c r="W8" t="s">
        <v>117</v>
      </c>
      <c r="X8" s="5" t="s">
        <v>118</v>
      </c>
      <c r="Y8" t="s">
        <v>194</v>
      </c>
      <c r="Z8" t="s">
        <v>138</v>
      </c>
      <c r="AA8" t="s">
        <v>48</v>
      </c>
      <c r="AB8">
        <v>521</v>
      </c>
      <c r="AC8" s="1">
        <v>8266.9459999999999</v>
      </c>
      <c r="AD8" s="1">
        <v>3576.2269999999999</v>
      </c>
      <c r="AE8" s="28">
        <v>2.3119999999999998</v>
      </c>
      <c r="AF8">
        <v>2.6</v>
      </c>
      <c r="AG8">
        <v>12.725</v>
      </c>
      <c r="AH8">
        <v>427.449928</v>
      </c>
      <c r="AI8">
        <v>5.4660489999999999</v>
      </c>
      <c r="AJ8">
        <v>133.695751</v>
      </c>
      <c r="AK8">
        <v>1182</v>
      </c>
      <c r="AL8">
        <v>4</v>
      </c>
      <c r="AM8">
        <v>1770</v>
      </c>
      <c r="AN8">
        <v>85</v>
      </c>
      <c r="AO8">
        <v>19.340150000000001</v>
      </c>
      <c r="AP8">
        <v>2174.5</v>
      </c>
      <c r="AQ8">
        <v>0</v>
      </c>
      <c r="AR8">
        <v>37</v>
      </c>
      <c r="AS8">
        <v>5462</v>
      </c>
      <c r="AT8">
        <v>4.8000000000000001E-2</v>
      </c>
      <c r="AU8">
        <v>21.411000000000001</v>
      </c>
      <c r="AV8">
        <v>75330</v>
      </c>
      <c r="AW8">
        <v>0</v>
      </c>
      <c r="AX8" s="29">
        <v>0.53</v>
      </c>
      <c r="AY8">
        <v>0.86047619047619039</v>
      </c>
      <c r="AZ8" t="s">
        <v>69</v>
      </c>
      <c r="BA8" t="s">
        <v>529</v>
      </c>
      <c r="BB8">
        <v>1</v>
      </c>
      <c r="BC8" t="s">
        <v>531</v>
      </c>
      <c r="BD8">
        <v>12</v>
      </c>
      <c r="BE8">
        <v>24638.631000000001</v>
      </c>
      <c r="BF8">
        <v>0.14130935278019302</v>
      </c>
      <c r="BG8">
        <v>0.12159333355895656</v>
      </c>
      <c r="BH8">
        <v>177536.177</v>
      </c>
      <c r="BI8">
        <v>1.9611039613633224E-2</v>
      </c>
      <c r="BJ8">
        <v>1.6874832658016779E-2</v>
      </c>
      <c r="BK8">
        <v>1</v>
      </c>
      <c r="BL8" t="s">
        <v>68</v>
      </c>
      <c r="BM8">
        <v>-1</v>
      </c>
      <c r="BN8" t="s">
        <v>528</v>
      </c>
    </row>
    <row r="9" spans="1:66">
      <c r="A9" s="141" t="str">
        <f t="shared" si="20"/>
        <v>송도버스</v>
      </c>
      <c r="B9" s="141" t="str">
        <f t="shared" si="1"/>
        <v>16-1</v>
      </c>
      <c r="C9" s="142" t="str">
        <f t="shared" si="21"/>
        <v>70바2231</v>
      </c>
      <c r="D9" s="130" t="str">
        <f t="shared" si="22"/>
        <v>대형</v>
      </c>
      <c r="E9" s="126" t="str">
        <f t="shared" si="16"/>
        <v>A</v>
      </c>
      <c r="F9" s="149">
        <f t="shared" si="17"/>
        <v>0.79125000000000001</v>
      </c>
      <c r="G9" s="150">
        <f t="shared" si="18"/>
        <v>1.899</v>
      </c>
      <c r="H9" s="151">
        <f t="shared" si="19"/>
        <v>2.4</v>
      </c>
      <c r="I9" s="152">
        <f t="shared" si="23"/>
        <v>7144.57</v>
      </c>
      <c r="J9" s="153">
        <f t="shared" si="24"/>
        <v>1.216156150278826E-2</v>
      </c>
      <c r="K9" s="153">
        <f t="shared" si="25"/>
        <v>0.31890246158827601</v>
      </c>
      <c r="L9" s="153">
        <f t="shared" si="26"/>
        <v>0.17509801149684306</v>
      </c>
      <c r="M9" s="154">
        <f t="shared" si="27"/>
        <v>12.983000000000001</v>
      </c>
      <c r="N9" s="155">
        <f t="shared" si="28"/>
        <v>2.8000000000000001E-2</v>
      </c>
      <c r="O9" s="155">
        <f t="shared" si="29"/>
        <v>6.48</v>
      </c>
      <c r="P9" s="156">
        <f t="shared" si="30"/>
        <v>9.3333333333333324E-2</v>
      </c>
      <c r="Q9" s="157">
        <f t="shared" si="31"/>
        <v>88</v>
      </c>
      <c r="R9" s="158">
        <f t="shared" si="32"/>
        <v>28.748140573436828</v>
      </c>
      <c r="S9" s="143">
        <f t="shared" si="33"/>
        <v>2</v>
      </c>
      <c r="T9" s="143">
        <f t="shared" si="34"/>
        <v>463</v>
      </c>
      <c r="U9" t="s">
        <v>117</v>
      </c>
      <c r="V9" s="5" t="s">
        <v>118</v>
      </c>
      <c r="W9" t="s">
        <v>117</v>
      </c>
      <c r="X9" s="5" t="s">
        <v>118</v>
      </c>
      <c r="Y9" t="s">
        <v>195</v>
      </c>
      <c r="Z9" t="s">
        <v>138</v>
      </c>
      <c r="AA9" t="s">
        <v>48</v>
      </c>
      <c r="AB9">
        <v>521</v>
      </c>
      <c r="AC9" s="1">
        <v>7144.57</v>
      </c>
      <c r="AD9" s="1">
        <v>3762.047</v>
      </c>
      <c r="AE9" s="28">
        <v>1.899</v>
      </c>
      <c r="AF9">
        <v>2.4</v>
      </c>
      <c r="AG9">
        <v>12.983000000000001</v>
      </c>
      <c r="AH9">
        <v>371.51964400000003</v>
      </c>
      <c r="AI9">
        <v>4.5182589999999996</v>
      </c>
      <c r="AJ9">
        <v>118.47852899999999</v>
      </c>
      <c r="AK9">
        <v>1251</v>
      </c>
      <c r="AL9">
        <v>2</v>
      </c>
      <c r="AM9">
        <v>463</v>
      </c>
      <c r="AN9">
        <v>88</v>
      </c>
      <c r="AO9">
        <v>19.230664999999998</v>
      </c>
      <c r="AP9">
        <v>1298</v>
      </c>
      <c r="AQ9">
        <v>5.6</v>
      </c>
      <c r="AR9">
        <v>11</v>
      </c>
      <c r="AS9">
        <v>663</v>
      </c>
      <c r="AT9">
        <v>2.8000000000000001E-2</v>
      </c>
      <c r="AU9">
        <v>6.48</v>
      </c>
      <c r="AV9">
        <v>65471</v>
      </c>
      <c r="AW9">
        <v>0</v>
      </c>
      <c r="AX9" s="29">
        <v>0.44</v>
      </c>
      <c r="AY9">
        <v>0.98799999999999999</v>
      </c>
      <c r="AZ9" t="s">
        <v>66</v>
      </c>
      <c r="BA9" t="s">
        <v>529</v>
      </c>
      <c r="BB9">
        <v>3</v>
      </c>
      <c r="BC9" t="s">
        <v>532</v>
      </c>
      <c r="BD9">
        <v>2</v>
      </c>
      <c r="BE9">
        <v>24638.631000000001</v>
      </c>
      <c r="BF9">
        <v>2.4522466365927555E-2</v>
      </c>
      <c r="BG9">
        <v>2.4228196769536425E-2</v>
      </c>
      <c r="BH9">
        <v>177536.177</v>
      </c>
      <c r="BI9">
        <v>3.4032500316822753E-3</v>
      </c>
      <c r="BJ9">
        <v>3.3624110313020881E-3</v>
      </c>
      <c r="BK9">
        <v>1</v>
      </c>
      <c r="BL9" t="s">
        <v>71</v>
      </c>
      <c r="BM9">
        <v>-1</v>
      </c>
      <c r="BN9" t="s">
        <v>528</v>
      </c>
    </row>
    <row r="10" spans="1:66">
      <c r="A10" s="138" t="str">
        <f t="shared" si="20"/>
        <v>송도버스</v>
      </c>
      <c r="B10" s="138" t="str">
        <f t="shared" si="1"/>
        <v>16-1</v>
      </c>
      <c r="C10" s="139" t="str">
        <f t="shared" si="21"/>
        <v>70바2233</v>
      </c>
      <c r="D10" s="114" t="str">
        <f t="shared" si="22"/>
        <v>대형</v>
      </c>
      <c r="E10" s="110" t="str">
        <f t="shared" si="16"/>
        <v>A</v>
      </c>
      <c r="F10" s="159">
        <f t="shared" si="17"/>
        <v>0.78458333333333341</v>
      </c>
      <c r="G10" s="160">
        <f t="shared" si="18"/>
        <v>1.883</v>
      </c>
      <c r="H10" s="161">
        <f t="shared" si="19"/>
        <v>2.4</v>
      </c>
      <c r="I10" s="162">
        <f t="shared" si="23"/>
        <v>7788.0379999999996</v>
      </c>
      <c r="J10" s="163">
        <f t="shared" si="24"/>
        <v>1.9981128536204651E-2</v>
      </c>
      <c r="K10" s="163">
        <f t="shared" si="25"/>
        <v>0.33376191272364159</v>
      </c>
      <c r="L10" s="163">
        <f t="shared" si="26"/>
        <v>0.1593469369307135</v>
      </c>
      <c r="M10" s="164">
        <f t="shared" si="27"/>
        <v>14.647</v>
      </c>
      <c r="N10" s="165">
        <f t="shared" si="28"/>
        <v>3.9E-2</v>
      </c>
      <c r="O10" s="165">
        <f t="shared" si="29"/>
        <v>40.023000000000003</v>
      </c>
      <c r="P10" s="166">
        <f t="shared" si="30"/>
        <v>0.85499999999999998</v>
      </c>
      <c r="Q10" s="167">
        <f t="shared" si="31"/>
        <v>93</v>
      </c>
      <c r="R10" s="168">
        <f t="shared" si="32"/>
        <v>30.193662750970663</v>
      </c>
      <c r="S10" s="140">
        <f t="shared" si="33"/>
        <v>3</v>
      </c>
      <c r="T10" s="140">
        <f t="shared" si="34"/>
        <v>3117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196</v>
      </c>
      <c r="Z10" s="4" t="s">
        <v>138</v>
      </c>
      <c r="AA10" s="4" t="s">
        <v>48</v>
      </c>
      <c r="AB10" s="4">
        <v>521</v>
      </c>
      <c r="AC10" s="4">
        <v>7788.0379999999996</v>
      </c>
      <c r="AD10" s="4">
        <v>4135.5039999999999</v>
      </c>
      <c r="AE10" s="4">
        <v>1.883</v>
      </c>
      <c r="AF10" s="4">
        <v>2.4</v>
      </c>
      <c r="AG10" s="4">
        <v>14.647</v>
      </c>
      <c r="AH10" s="4">
        <v>399.12325199999998</v>
      </c>
      <c r="AI10" s="4">
        <v>7.974933</v>
      </c>
      <c r="AJ10" s="4">
        <v>133.21214000000001</v>
      </c>
      <c r="AK10" s="4">
        <v>1241</v>
      </c>
      <c r="AL10" s="4">
        <v>3</v>
      </c>
      <c r="AM10" s="4">
        <v>3117</v>
      </c>
      <c r="AN10" s="4">
        <v>93</v>
      </c>
      <c r="AO10" s="4">
        <v>19.512864</v>
      </c>
      <c r="AP10" s="4">
        <v>2420.6</v>
      </c>
      <c r="AQ10" s="4">
        <v>51.3</v>
      </c>
      <c r="AR10" s="4">
        <v>81</v>
      </c>
      <c r="AS10" s="4">
        <v>18492</v>
      </c>
      <c r="AT10" s="4">
        <v>3.9E-2</v>
      </c>
      <c r="AU10" s="4">
        <v>40.023000000000003</v>
      </c>
      <c r="AV10" s="4">
        <v>69982</v>
      </c>
      <c r="AW10" s="4">
        <v>0</v>
      </c>
      <c r="AX10" s="30">
        <v>0.45</v>
      </c>
      <c r="AY10">
        <v>0.98850000000000005</v>
      </c>
      <c r="AZ10" t="s">
        <v>66</v>
      </c>
      <c r="BA10" t="s">
        <v>529</v>
      </c>
      <c r="BB10">
        <v>2</v>
      </c>
      <c r="BC10" t="s">
        <v>533</v>
      </c>
      <c r="BD10">
        <v>10</v>
      </c>
      <c r="BE10">
        <v>24638.631000000001</v>
      </c>
      <c r="BF10">
        <v>0.21247950018002215</v>
      </c>
      <c r="BG10">
        <v>0.21003598592795192</v>
      </c>
      <c r="BH10">
        <v>177536.177</v>
      </c>
      <c r="BI10">
        <v>2.9488096952769237E-2</v>
      </c>
      <c r="BJ10">
        <v>2.9148983837812392E-2</v>
      </c>
      <c r="BK10">
        <v>1</v>
      </c>
      <c r="BL10" t="s">
        <v>71</v>
      </c>
      <c r="BM10">
        <v>-1</v>
      </c>
      <c r="BN10" t="s">
        <v>528</v>
      </c>
    </row>
    <row r="11" spans="1:66">
      <c r="A11" s="141" t="str">
        <f t="shared" si="20"/>
        <v>송도버스</v>
      </c>
      <c r="B11" s="141" t="str">
        <f t="shared" si="1"/>
        <v>16-1</v>
      </c>
      <c r="C11" s="142" t="str">
        <f t="shared" si="21"/>
        <v>70바2236</v>
      </c>
      <c r="D11" s="130" t="str">
        <f t="shared" si="22"/>
        <v>대형</v>
      </c>
      <c r="E11" s="126" t="str">
        <f t="shared" si="16"/>
        <v>B</v>
      </c>
      <c r="F11" s="149">
        <f t="shared" si="17"/>
        <v>0.77416666666666678</v>
      </c>
      <c r="G11" s="150">
        <f t="shared" si="18"/>
        <v>1.8580000000000001</v>
      </c>
      <c r="H11" s="151">
        <f t="shared" si="19"/>
        <v>2.4</v>
      </c>
      <c r="I11" s="152">
        <f t="shared" si="23"/>
        <v>8545.6479999999992</v>
      </c>
      <c r="J11" s="153">
        <f t="shared" si="24"/>
        <v>1.2138292633794918E-2</v>
      </c>
      <c r="K11" s="153">
        <f t="shared" si="25"/>
        <v>0.32867178328917568</v>
      </c>
      <c r="L11" s="153">
        <f t="shared" si="26"/>
        <v>0.14030533436434547</v>
      </c>
      <c r="M11" s="154">
        <f t="shared" si="27"/>
        <v>11.127000000000001</v>
      </c>
      <c r="N11" s="155">
        <f t="shared" si="28"/>
        <v>2.3E-2</v>
      </c>
      <c r="O11" s="155">
        <f t="shared" si="29"/>
        <v>14.534000000000001</v>
      </c>
      <c r="P11" s="156">
        <f t="shared" si="30"/>
        <v>0.33333333333333331</v>
      </c>
      <c r="Q11" s="157">
        <f t="shared" si="31"/>
        <v>81</v>
      </c>
      <c r="R11" s="158">
        <f t="shared" si="32"/>
        <v>28.782668339579136</v>
      </c>
      <c r="S11" s="143">
        <f t="shared" si="33"/>
        <v>2</v>
      </c>
      <c r="T11" s="143">
        <f t="shared" si="34"/>
        <v>1242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197</v>
      </c>
      <c r="Z11" t="s">
        <v>138</v>
      </c>
      <c r="AA11" t="s">
        <v>48</v>
      </c>
      <c r="AB11">
        <v>521</v>
      </c>
      <c r="AC11" s="1">
        <v>8545.6479999999992</v>
      </c>
      <c r="AD11" s="1">
        <v>4600.558</v>
      </c>
      <c r="AE11" s="28">
        <v>1.8580000000000001</v>
      </c>
      <c r="AF11">
        <v>2.4</v>
      </c>
      <c r="AG11">
        <v>11.127000000000001</v>
      </c>
      <c r="AH11">
        <v>450.40519</v>
      </c>
      <c r="AI11">
        <v>5.4671500000000002</v>
      </c>
      <c r="AJ11">
        <v>148.03547699999999</v>
      </c>
      <c r="AK11">
        <v>1199</v>
      </c>
      <c r="AL11">
        <v>2</v>
      </c>
      <c r="AM11">
        <v>1242</v>
      </c>
      <c r="AN11">
        <v>81</v>
      </c>
      <c r="AO11">
        <v>18.973244000000001</v>
      </c>
      <c r="AP11">
        <v>2456.3000000000002</v>
      </c>
      <c r="AQ11">
        <v>20</v>
      </c>
      <c r="AR11">
        <v>46</v>
      </c>
      <c r="AS11">
        <v>12724</v>
      </c>
      <c r="AT11">
        <v>2.3E-2</v>
      </c>
      <c r="AU11">
        <v>14.534000000000001</v>
      </c>
      <c r="AV11">
        <v>76049</v>
      </c>
      <c r="AW11">
        <v>0</v>
      </c>
      <c r="AX11" s="29">
        <v>0.39</v>
      </c>
      <c r="AY11">
        <v>0.91300000000000003</v>
      </c>
      <c r="AZ11" t="s">
        <v>68</v>
      </c>
      <c r="BA11" t="s">
        <v>529</v>
      </c>
      <c r="BB11">
        <v>1</v>
      </c>
      <c r="BC11" t="s">
        <v>534</v>
      </c>
      <c r="BD11">
        <v>9</v>
      </c>
      <c r="BE11">
        <v>24638.631000000001</v>
      </c>
      <c r="BF11">
        <v>7.858407392845812E-2</v>
      </c>
      <c r="BG11">
        <v>7.1747259496682272E-2</v>
      </c>
      <c r="BH11">
        <v>177536.177</v>
      </c>
      <c r="BI11">
        <v>1.0905968759257444E-2</v>
      </c>
      <c r="BJ11">
        <v>9.9571494772020472E-3</v>
      </c>
      <c r="BK11">
        <v>1</v>
      </c>
      <c r="BL11" t="s">
        <v>69</v>
      </c>
      <c r="BM11">
        <v>1</v>
      </c>
      <c r="BN11" t="s">
        <v>535</v>
      </c>
    </row>
    <row r="12" spans="1:66" s="2" customFormat="1">
      <c r="A12" s="138" t="str">
        <f t="shared" si="20"/>
        <v>송도버스</v>
      </c>
      <c r="B12" s="138" t="str">
        <f t="shared" si="1"/>
        <v>16-1</v>
      </c>
      <c r="C12" s="139" t="str">
        <f t="shared" si="21"/>
        <v>70바2243</v>
      </c>
      <c r="D12" s="114" t="str">
        <f t="shared" si="22"/>
        <v>대형</v>
      </c>
      <c r="E12" s="110" t="str">
        <f t="shared" si="16"/>
        <v>S</v>
      </c>
      <c r="F12" s="159">
        <f t="shared" si="17"/>
        <v>0.80840000000000001</v>
      </c>
      <c r="G12" s="160">
        <f t="shared" si="18"/>
        <v>2.0209999999999999</v>
      </c>
      <c r="H12" s="161">
        <f t="shared" si="19"/>
        <v>2.5</v>
      </c>
      <c r="I12" s="162">
        <f t="shared" si="23"/>
        <v>7348.0919999999996</v>
      </c>
      <c r="J12" s="163">
        <f t="shared" si="24"/>
        <v>2.5458371542064442E-2</v>
      </c>
      <c r="K12" s="163">
        <f t="shared" si="25"/>
        <v>0.30514101027920348</v>
      </c>
      <c r="L12" s="163">
        <f t="shared" si="26"/>
        <v>0.12288904384975038</v>
      </c>
      <c r="M12" s="164">
        <f t="shared" si="27"/>
        <v>11.754</v>
      </c>
      <c r="N12" s="165">
        <f t="shared" si="28"/>
        <v>5.3999999999999999E-2</v>
      </c>
      <c r="O12" s="165">
        <f t="shared" si="29"/>
        <v>10.724</v>
      </c>
      <c r="P12" s="166">
        <f t="shared" si="30"/>
        <v>3.0000000000000002E-2</v>
      </c>
      <c r="Q12" s="167">
        <f t="shared" si="31"/>
        <v>90</v>
      </c>
      <c r="R12" s="168">
        <f t="shared" si="32"/>
        <v>28.07093587962618</v>
      </c>
      <c r="S12" s="140">
        <f t="shared" si="33"/>
        <v>4</v>
      </c>
      <c r="T12" s="140">
        <f t="shared" si="34"/>
        <v>788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198</v>
      </c>
      <c r="Z12" t="s">
        <v>138</v>
      </c>
      <c r="AA12" t="s">
        <v>48</v>
      </c>
      <c r="AB12">
        <v>521</v>
      </c>
      <c r="AC12" s="1">
        <v>7348.0919999999996</v>
      </c>
      <c r="AD12" s="1">
        <v>3636.0549999999998</v>
      </c>
      <c r="AE12" s="28">
        <v>2.0209999999999999</v>
      </c>
      <c r="AF12">
        <v>2.5</v>
      </c>
      <c r="AG12">
        <v>11.754</v>
      </c>
      <c r="AH12">
        <v>391.04936400000003</v>
      </c>
      <c r="AI12">
        <v>9.9554799999999997</v>
      </c>
      <c r="AJ12">
        <v>119.325198</v>
      </c>
      <c r="AK12">
        <v>903</v>
      </c>
      <c r="AL12">
        <v>4</v>
      </c>
      <c r="AM12">
        <v>788</v>
      </c>
      <c r="AN12">
        <v>90</v>
      </c>
      <c r="AO12">
        <v>18.790700999999999</v>
      </c>
      <c r="AP12">
        <v>2149.1999999999998</v>
      </c>
      <c r="AQ12">
        <v>1.8</v>
      </c>
      <c r="AR12">
        <v>39</v>
      </c>
      <c r="AS12">
        <v>9243</v>
      </c>
      <c r="AT12">
        <v>5.3999999999999999E-2</v>
      </c>
      <c r="AU12">
        <v>10.724</v>
      </c>
      <c r="AV12">
        <v>66342</v>
      </c>
      <c r="AW12">
        <v>0</v>
      </c>
      <c r="AX12" s="29">
        <v>0.45</v>
      </c>
      <c r="AY12" s="2">
        <v>1.0823809523809524</v>
      </c>
      <c r="AZ12" s="2" t="s">
        <v>71</v>
      </c>
      <c r="BA12" s="2" t="s">
        <v>529</v>
      </c>
      <c r="BB12" s="2">
        <v>1</v>
      </c>
      <c r="BC12" s="2" t="s">
        <v>536</v>
      </c>
      <c r="BD12" s="2">
        <v>14</v>
      </c>
      <c r="BE12" s="2">
        <v>24638.631000000001</v>
      </c>
      <c r="BF12" s="2">
        <v>0.25575864990226116</v>
      </c>
      <c r="BG12" s="2">
        <v>0.27682829106087603</v>
      </c>
      <c r="BH12" s="2">
        <v>177536.177</v>
      </c>
      <c r="BI12" s="2">
        <v>3.5494416442233064E-2</v>
      </c>
      <c r="BJ12" s="2">
        <v>3.8418480272950362E-2</v>
      </c>
      <c r="BK12" s="2">
        <v>1</v>
      </c>
      <c r="BL12" s="2" t="s">
        <v>71</v>
      </c>
      <c r="BM12" s="2">
        <v>0</v>
      </c>
      <c r="BN12" s="2" t="s">
        <v>526</v>
      </c>
    </row>
    <row r="13" spans="1:66">
      <c r="A13" s="141" t="str">
        <f t="shared" si="20"/>
        <v>송도버스</v>
      </c>
      <c r="B13" s="141" t="str">
        <f t="shared" si="1"/>
        <v>16-1</v>
      </c>
      <c r="C13" s="142" t="str">
        <f t="shared" si="21"/>
        <v>70바2248</v>
      </c>
      <c r="D13" s="130" t="str">
        <f t="shared" si="22"/>
        <v>대형</v>
      </c>
      <c r="E13" s="126" t="str">
        <f t="shared" si="16"/>
        <v>A</v>
      </c>
      <c r="F13" s="149">
        <f t="shared" si="17"/>
        <v>0.76039999999999996</v>
      </c>
      <c r="G13" s="150">
        <f t="shared" si="18"/>
        <v>1.901</v>
      </c>
      <c r="H13" s="151">
        <f t="shared" si="19"/>
        <v>2.5</v>
      </c>
      <c r="I13" s="152">
        <f t="shared" si="23"/>
        <v>7654.8410000000003</v>
      </c>
      <c r="J13" s="153">
        <f t="shared" si="24"/>
        <v>1.9810140399554057E-2</v>
      </c>
      <c r="K13" s="153">
        <f t="shared" si="25"/>
        <v>0.32085734705236529</v>
      </c>
      <c r="L13" s="153">
        <f t="shared" si="26"/>
        <v>0.23135686293157492</v>
      </c>
      <c r="M13" s="154">
        <f t="shared" si="27"/>
        <v>13.257999999999999</v>
      </c>
      <c r="N13" s="155">
        <f t="shared" si="28"/>
        <v>9.0999999999999998E-2</v>
      </c>
      <c r="O13" s="155">
        <f t="shared" si="29"/>
        <v>6.95</v>
      </c>
      <c r="P13" s="156">
        <f t="shared" si="30"/>
        <v>4.6666666666666662E-2</v>
      </c>
      <c r="Q13" s="157">
        <f t="shared" si="31"/>
        <v>86</v>
      </c>
      <c r="R13" s="158">
        <f t="shared" si="32"/>
        <v>29.183432096045632</v>
      </c>
      <c r="S13" s="143">
        <f t="shared" si="33"/>
        <v>7</v>
      </c>
      <c r="T13" s="143">
        <f t="shared" si="34"/>
        <v>532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199</v>
      </c>
      <c r="Z13" s="4" t="s">
        <v>138</v>
      </c>
      <c r="AA13" s="4" t="s">
        <v>48</v>
      </c>
      <c r="AB13" s="4">
        <v>521</v>
      </c>
      <c r="AC13" s="4">
        <v>7654.8410000000003</v>
      </c>
      <c r="AD13" s="4">
        <v>4026.029</v>
      </c>
      <c r="AE13" s="4">
        <v>1.901</v>
      </c>
      <c r="AF13" s="4">
        <v>2.5</v>
      </c>
      <c r="AG13" s="4">
        <v>13.257999999999999</v>
      </c>
      <c r="AH13" s="4">
        <v>397.82797299999999</v>
      </c>
      <c r="AI13" s="4">
        <v>7.8810279999999997</v>
      </c>
      <c r="AJ13" s="4">
        <v>127.646028</v>
      </c>
      <c r="AK13" s="4">
        <v>1771</v>
      </c>
      <c r="AL13" s="4">
        <v>7</v>
      </c>
      <c r="AM13" s="4">
        <v>532</v>
      </c>
      <c r="AN13" s="4">
        <v>86</v>
      </c>
      <c r="AO13" s="4">
        <v>19.241585000000001</v>
      </c>
      <c r="AP13" s="4">
        <v>1167.5999999999999</v>
      </c>
      <c r="AQ13" s="4">
        <v>2.8</v>
      </c>
      <c r="AR13" s="4">
        <v>17</v>
      </c>
      <c r="AS13" s="4">
        <v>2258</v>
      </c>
      <c r="AT13" s="4">
        <v>9.0999999999999998E-2</v>
      </c>
      <c r="AU13" s="4">
        <v>6.95</v>
      </c>
      <c r="AV13" s="4">
        <v>73017</v>
      </c>
      <c r="AW13" s="4">
        <v>0</v>
      </c>
      <c r="AX13" s="30">
        <v>0.44</v>
      </c>
      <c r="AY13">
        <v>0.99047619047619051</v>
      </c>
      <c r="AZ13" t="s">
        <v>66</v>
      </c>
      <c r="BA13" t="s">
        <v>529</v>
      </c>
      <c r="BB13">
        <v>1</v>
      </c>
      <c r="BC13" t="s">
        <v>537</v>
      </c>
      <c r="BD13">
        <v>13</v>
      </c>
      <c r="BE13">
        <v>24638.631000000001</v>
      </c>
      <c r="BF13">
        <v>0.25802712009445655</v>
      </c>
      <c r="BG13">
        <v>0.25556971895069985</v>
      </c>
      <c r="BH13">
        <v>177536.177</v>
      </c>
      <c r="BI13">
        <v>3.5809236784455488E-2</v>
      </c>
      <c r="BJ13">
        <v>3.5468196434127339E-2</v>
      </c>
      <c r="BK13">
        <v>1</v>
      </c>
      <c r="BL13" t="s">
        <v>71</v>
      </c>
      <c r="BM13">
        <v>-1</v>
      </c>
      <c r="BN13" t="s">
        <v>528</v>
      </c>
    </row>
    <row r="14" spans="1:66">
      <c r="A14" s="138" t="str">
        <f t="shared" si="20"/>
        <v>송도버스</v>
      </c>
      <c r="B14" s="138" t="str">
        <f t="shared" si="1"/>
        <v>16-1</v>
      </c>
      <c r="C14" s="139" t="str">
        <f t="shared" si="21"/>
        <v>70바2249</v>
      </c>
      <c r="D14" s="114" t="str">
        <f t="shared" si="22"/>
        <v>대형</v>
      </c>
      <c r="E14" s="110" t="str">
        <f t="shared" si="16"/>
        <v>이상</v>
      </c>
      <c r="F14" s="159">
        <f t="shared" si="17"/>
        <v>0.80559999999999987</v>
      </c>
      <c r="G14" s="160">
        <f t="shared" si="18"/>
        <v>2.0139999999999998</v>
      </c>
      <c r="H14" s="161">
        <f t="shared" si="19"/>
        <v>2.5</v>
      </c>
      <c r="I14" s="162">
        <f t="shared" si="23"/>
        <v>8473.67</v>
      </c>
      <c r="J14" s="163">
        <f t="shared" si="24"/>
        <v>1.786603290151698E-2</v>
      </c>
      <c r="K14" s="163">
        <f t="shared" si="25"/>
        <v>0.3297610806812275</v>
      </c>
      <c r="L14" s="163">
        <f t="shared" si="26"/>
        <v>0.17619284206253016</v>
      </c>
      <c r="M14" s="164">
        <f t="shared" si="27"/>
        <v>13.816000000000001</v>
      </c>
      <c r="N14" s="165">
        <f t="shared" si="28"/>
        <v>3.5000000000000003E-2</v>
      </c>
      <c r="O14" s="165">
        <f t="shared" si="29"/>
        <v>21.821000000000002</v>
      </c>
      <c r="P14" s="166">
        <f t="shared" si="30"/>
        <v>9.3333333333333324E-2</v>
      </c>
      <c r="Q14" s="167">
        <f t="shared" si="31"/>
        <v>88</v>
      </c>
      <c r="R14" s="168">
        <f t="shared" si="32"/>
        <v>29.113184395970563</v>
      </c>
      <c r="S14" s="140">
        <f t="shared" si="33"/>
        <v>3</v>
      </c>
      <c r="T14" s="140">
        <f t="shared" si="34"/>
        <v>1849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200</v>
      </c>
      <c r="Z14" t="s">
        <v>138</v>
      </c>
      <c r="AA14" t="s">
        <v>48</v>
      </c>
      <c r="AB14">
        <v>521</v>
      </c>
      <c r="AC14" s="1">
        <v>8473.67</v>
      </c>
      <c r="AD14" s="1">
        <v>4207.6180000000004</v>
      </c>
      <c r="AE14" s="28">
        <v>2.0139999999999998</v>
      </c>
      <c r="AF14">
        <v>2.5</v>
      </c>
      <c r="AG14">
        <v>13.816000000000001</v>
      </c>
      <c r="AH14">
        <v>446.15517299999999</v>
      </c>
      <c r="AI14">
        <v>7.9710229999999997</v>
      </c>
      <c r="AJ14">
        <v>147.12461200000001</v>
      </c>
      <c r="AK14">
        <v>1493</v>
      </c>
      <c r="AL14">
        <v>3</v>
      </c>
      <c r="AM14">
        <v>1849</v>
      </c>
      <c r="AN14">
        <v>88</v>
      </c>
      <c r="AO14">
        <v>18.992652</v>
      </c>
      <c r="AP14">
        <v>2367.5</v>
      </c>
      <c r="AQ14">
        <v>5.6</v>
      </c>
      <c r="AR14">
        <v>54</v>
      </c>
      <c r="AS14">
        <v>6084</v>
      </c>
      <c r="AT14">
        <v>3.5000000000000003E-2</v>
      </c>
      <c r="AU14">
        <v>21.821000000000002</v>
      </c>
      <c r="AV14">
        <v>76420</v>
      </c>
      <c r="AW14">
        <v>0</v>
      </c>
      <c r="AX14" s="29">
        <v>0.48</v>
      </c>
      <c r="AY14">
        <v>1.3563157894736841</v>
      </c>
      <c r="AZ14" t="s">
        <v>120</v>
      </c>
      <c r="BA14" t="s">
        <v>529</v>
      </c>
      <c r="BB14">
        <v>1</v>
      </c>
      <c r="BC14" t="s">
        <v>538</v>
      </c>
      <c r="BD14">
        <v>9</v>
      </c>
      <c r="BE14">
        <v>24638.631000000001</v>
      </c>
      <c r="BF14">
        <v>0.15285841165444622</v>
      </c>
      <c r="BG14">
        <v>0.20732427728079361</v>
      </c>
      <c r="BH14">
        <v>177536.177</v>
      </c>
      <c r="BI14">
        <v>2.1213828435654555E-2</v>
      </c>
      <c r="BJ14">
        <v>2.8772650462464099E-2</v>
      </c>
      <c r="BK14">
        <v>1</v>
      </c>
      <c r="BL14" t="s">
        <v>120</v>
      </c>
      <c r="BM14">
        <v>0</v>
      </c>
      <c r="BN14" t="s">
        <v>526</v>
      </c>
    </row>
    <row r="15" spans="1:66">
      <c r="A15" s="141" t="str">
        <f t="shared" si="20"/>
        <v>송도버스</v>
      </c>
      <c r="B15" s="141" t="str">
        <f t="shared" si="1"/>
        <v>16-1</v>
      </c>
      <c r="C15" s="142" t="str">
        <f t="shared" si="21"/>
        <v>70바2279</v>
      </c>
      <c r="D15" s="130" t="str">
        <f t="shared" si="22"/>
        <v>대형</v>
      </c>
      <c r="E15" s="126" t="str">
        <f t="shared" si="16"/>
        <v>B</v>
      </c>
      <c r="F15" s="149">
        <f t="shared" si="17"/>
        <v>0.92200000000000004</v>
      </c>
      <c r="G15" s="150">
        <f t="shared" si="18"/>
        <v>2.3050000000000002</v>
      </c>
      <c r="H15" s="151">
        <f t="shared" si="19"/>
        <v>2.5</v>
      </c>
      <c r="I15" s="152">
        <f t="shared" si="23"/>
        <v>8911.6440000000002</v>
      </c>
      <c r="J15" s="153">
        <f t="shared" si="24"/>
        <v>1.7190692035967018E-2</v>
      </c>
      <c r="K15" s="153">
        <f t="shared" si="25"/>
        <v>0.34573937778567981</v>
      </c>
      <c r="L15" s="153">
        <f t="shared" si="26"/>
        <v>0.20882791098926304</v>
      </c>
      <c r="M15" s="154">
        <f t="shared" si="27"/>
        <v>14.826000000000001</v>
      </c>
      <c r="N15" s="155">
        <f t="shared" si="28"/>
        <v>3.4000000000000002E-2</v>
      </c>
      <c r="O15" s="155">
        <f t="shared" si="29"/>
        <v>19.323</v>
      </c>
      <c r="P15" s="156">
        <f t="shared" si="30"/>
        <v>2.5000000000000001E-2</v>
      </c>
      <c r="Q15" s="157">
        <f t="shared" si="31"/>
        <v>81</v>
      </c>
      <c r="R15" s="158">
        <f t="shared" si="32"/>
        <v>30.4912714718389</v>
      </c>
      <c r="S15" s="143">
        <f t="shared" si="33"/>
        <v>3</v>
      </c>
      <c r="T15" s="143">
        <f t="shared" si="34"/>
        <v>1722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201</v>
      </c>
      <c r="Z15" t="s">
        <v>138</v>
      </c>
      <c r="AA15" t="s">
        <v>48</v>
      </c>
      <c r="AB15">
        <v>521</v>
      </c>
      <c r="AC15" s="1">
        <v>8911.6440000000002</v>
      </c>
      <c r="AD15" s="1">
        <v>3865.5770000000002</v>
      </c>
      <c r="AE15" s="28">
        <v>2.3050000000000002</v>
      </c>
      <c r="AF15">
        <v>2.5</v>
      </c>
      <c r="AG15">
        <v>14.826000000000001</v>
      </c>
      <c r="AH15">
        <v>458.77018700000002</v>
      </c>
      <c r="AI15">
        <v>7.8865769999999999</v>
      </c>
      <c r="AJ15">
        <v>158.61491899999999</v>
      </c>
      <c r="AK15">
        <v>1861</v>
      </c>
      <c r="AL15">
        <v>3</v>
      </c>
      <c r="AM15">
        <v>1722</v>
      </c>
      <c r="AN15">
        <v>81</v>
      </c>
      <c r="AO15">
        <v>19.425072</v>
      </c>
      <c r="AP15">
        <v>1592.9</v>
      </c>
      <c r="AQ15">
        <v>1.5</v>
      </c>
      <c r="AR15">
        <v>51</v>
      </c>
      <c r="AS15">
        <v>5078</v>
      </c>
      <c r="AT15">
        <v>3.4000000000000002E-2</v>
      </c>
      <c r="AU15">
        <v>19.323</v>
      </c>
      <c r="AV15">
        <v>84790</v>
      </c>
      <c r="AW15">
        <v>0</v>
      </c>
      <c r="AX15" s="29">
        <v>0.55000000000000004</v>
      </c>
      <c r="AY15">
        <v>0.90249999999999997</v>
      </c>
      <c r="AZ15" t="s">
        <v>68</v>
      </c>
      <c r="BA15" t="s">
        <v>539</v>
      </c>
      <c r="BB15">
        <v>1</v>
      </c>
      <c r="BC15" t="s">
        <v>540</v>
      </c>
      <c r="BD15">
        <v>11</v>
      </c>
      <c r="BE15">
        <v>17807.835999999999</v>
      </c>
      <c r="BF15">
        <v>0.19509029620443497</v>
      </c>
      <c r="BG15">
        <v>0.17606899232450254</v>
      </c>
      <c r="BH15">
        <v>177536.177</v>
      </c>
      <c r="BI15">
        <v>1.9568608825005846E-2</v>
      </c>
      <c r="BJ15">
        <v>1.7660669464567777E-2</v>
      </c>
      <c r="BK15">
        <v>1</v>
      </c>
      <c r="BL15" t="s">
        <v>68</v>
      </c>
      <c r="BM15">
        <v>0</v>
      </c>
      <c r="BN15" t="s">
        <v>526</v>
      </c>
    </row>
    <row r="16" spans="1:66">
      <c r="A16" s="138" t="str">
        <f t="shared" si="20"/>
        <v>송도버스</v>
      </c>
      <c r="B16" s="138" t="str">
        <f t="shared" si="1"/>
        <v>16-1</v>
      </c>
      <c r="C16" s="139" t="str">
        <f t="shared" si="21"/>
        <v>70바2280</v>
      </c>
      <c r="D16" s="114" t="str">
        <f t="shared" si="22"/>
        <v>대형</v>
      </c>
      <c r="E16" s="110" t="str">
        <f t="shared" si="16"/>
        <v>C</v>
      </c>
      <c r="F16" s="159">
        <f t="shared" si="17"/>
        <v>0.80920000000000003</v>
      </c>
      <c r="G16" s="160">
        <f t="shared" si="18"/>
        <v>2.0230000000000001</v>
      </c>
      <c r="H16" s="161">
        <f t="shared" si="19"/>
        <v>2.5</v>
      </c>
      <c r="I16" s="162">
        <f t="shared" si="23"/>
        <v>8355.009</v>
      </c>
      <c r="J16" s="163">
        <f t="shared" si="24"/>
        <v>2.2507702260812508E-2</v>
      </c>
      <c r="K16" s="163">
        <f t="shared" si="25"/>
        <v>0.3412702050380696</v>
      </c>
      <c r="L16" s="163">
        <f t="shared" si="26"/>
        <v>0.2153199356218527</v>
      </c>
      <c r="M16" s="164">
        <f t="shared" si="27"/>
        <v>14.836</v>
      </c>
      <c r="N16" s="165">
        <f t="shared" si="28"/>
        <v>2.4E-2</v>
      </c>
      <c r="O16" s="165">
        <f t="shared" si="29"/>
        <v>38.54</v>
      </c>
      <c r="P16" s="166">
        <f t="shared" si="30"/>
        <v>0.4</v>
      </c>
      <c r="Q16" s="167">
        <f t="shared" si="31"/>
        <v>92</v>
      </c>
      <c r="R16" s="168">
        <f t="shared" si="32"/>
        <v>30.052058093648252</v>
      </c>
      <c r="S16" s="140">
        <f t="shared" si="33"/>
        <v>2</v>
      </c>
      <c r="T16" s="140">
        <f t="shared" si="34"/>
        <v>3220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202</v>
      </c>
      <c r="Z16" s="4" t="s">
        <v>138</v>
      </c>
      <c r="AA16" s="4" t="s">
        <v>48</v>
      </c>
      <c r="AB16" s="4">
        <v>521</v>
      </c>
      <c r="AC16" s="4">
        <v>8355.009</v>
      </c>
      <c r="AD16" s="4">
        <v>4129.6809999999996</v>
      </c>
      <c r="AE16" s="4">
        <v>2.0230000000000001</v>
      </c>
      <c r="AF16" s="4">
        <v>2.5</v>
      </c>
      <c r="AG16" s="4">
        <v>14.836</v>
      </c>
      <c r="AH16" s="4">
        <v>436.98241100000001</v>
      </c>
      <c r="AI16" s="4">
        <v>9.8354700000000008</v>
      </c>
      <c r="AJ16" s="4">
        <v>149.129077</v>
      </c>
      <c r="AK16" s="4">
        <v>1799</v>
      </c>
      <c r="AL16" s="4">
        <v>2</v>
      </c>
      <c r="AM16" s="4">
        <v>3220</v>
      </c>
      <c r="AN16" s="4">
        <v>92</v>
      </c>
      <c r="AO16" s="4">
        <v>19.119783000000002</v>
      </c>
      <c r="AP16" s="4">
        <v>2685.6</v>
      </c>
      <c r="AQ16" s="4">
        <v>24</v>
      </c>
      <c r="AR16" s="4">
        <v>64</v>
      </c>
      <c r="AS16" s="4">
        <v>11661</v>
      </c>
      <c r="AT16" s="4">
        <v>2.4E-2</v>
      </c>
      <c r="AU16" s="4">
        <v>38.54</v>
      </c>
      <c r="AV16" s="4">
        <v>78438</v>
      </c>
      <c r="AW16" s="4">
        <v>0</v>
      </c>
      <c r="AX16" s="30">
        <v>0.49</v>
      </c>
      <c r="AY16">
        <v>0.89095238095238094</v>
      </c>
      <c r="AZ16" t="s">
        <v>69</v>
      </c>
      <c r="BA16" t="s">
        <v>539</v>
      </c>
      <c r="BB16">
        <v>1</v>
      </c>
      <c r="BC16" t="s">
        <v>541</v>
      </c>
      <c r="BD16">
        <v>9</v>
      </c>
      <c r="BE16">
        <v>17807.835999999999</v>
      </c>
      <c r="BF16">
        <v>0.25529845400642731</v>
      </c>
      <c r="BG16">
        <v>0.22745876545048832</v>
      </c>
      <c r="BH16">
        <v>177536.177</v>
      </c>
      <c r="BI16">
        <v>2.5607811753206786E-2</v>
      </c>
      <c r="BJ16">
        <v>2.2815340852499949E-2</v>
      </c>
      <c r="BK16">
        <v>1</v>
      </c>
      <c r="BL16" t="s">
        <v>68</v>
      </c>
      <c r="BM16">
        <v>-1</v>
      </c>
      <c r="BN16" t="s">
        <v>528</v>
      </c>
    </row>
    <row r="17" spans="1:66">
      <c r="A17" s="141" t="str">
        <f t="shared" si="20"/>
        <v>송도버스</v>
      </c>
      <c r="B17" s="141" t="str">
        <f t="shared" si="1"/>
        <v>16-1</v>
      </c>
      <c r="C17" s="142" t="str">
        <f t="shared" si="21"/>
        <v>70바2281</v>
      </c>
      <c r="D17" s="130" t="str">
        <f t="shared" si="22"/>
        <v>대형</v>
      </c>
      <c r="E17" s="126" t="str">
        <f t="shared" si="16"/>
        <v>D</v>
      </c>
      <c r="F17" s="149">
        <f t="shared" si="17"/>
        <v>0.87840000000000007</v>
      </c>
      <c r="G17" s="150">
        <f t="shared" si="18"/>
        <v>2.1960000000000002</v>
      </c>
      <c r="H17" s="151">
        <f t="shared" si="19"/>
        <v>2.5</v>
      </c>
      <c r="I17" s="152">
        <f t="shared" si="23"/>
        <v>7230.8580000000002</v>
      </c>
      <c r="J17" s="153">
        <f t="shared" si="24"/>
        <v>2.0325777238874552E-2</v>
      </c>
      <c r="K17" s="153">
        <f t="shared" si="25"/>
        <v>0.33013148610016751</v>
      </c>
      <c r="L17" s="153">
        <f t="shared" si="26"/>
        <v>0.18545517005035916</v>
      </c>
      <c r="M17" s="154">
        <f t="shared" si="27"/>
        <v>13.002000000000001</v>
      </c>
      <c r="N17" s="155">
        <f t="shared" si="28"/>
        <v>2.8000000000000001E-2</v>
      </c>
      <c r="O17" s="155">
        <f t="shared" si="29"/>
        <v>12.53</v>
      </c>
      <c r="P17" s="156">
        <f t="shared" si="30"/>
        <v>0.11166666666666666</v>
      </c>
      <c r="Q17" s="157">
        <f t="shared" si="31"/>
        <v>92</v>
      </c>
      <c r="R17" s="158">
        <f t="shared" si="32"/>
        <v>29.884201672488487</v>
      </c>
      <c r="S17" s="143">
        <f t="shared" si="33"/>
        <v>2</v>
      </c>
      <c r="T17" s="143">
        <f t="shared" si="34"/>
        <v>906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203</v>
      </c>
      <c r="Z17" t="s">
        <v>138</v>
      </c>
      <c r="AA17" t="s">
        <v>48</v>
      </c>
      <c r="AB17">
        <v>521</v>
      </c>
      <c r="AC17" s="1">
        <v>7230.8580000000002</v>
      </c>
      <c r="AD17" s="1">
        <v>3292.1309999999999</v>
      </c>
      <c r="AE17" s="28">
        <v>2.1960000000000002</v>
      </c>
      <c r="AF17">
        <v>2.5</v>
      </c>
      <c r="AG17">
        <v>13.002000000000001</v>
      </c>
      <c r="AH17">
        <v>372.51215100000002</v>
      </c>
      <c r="AI17">
        <v>7.571599</v>
      </c>
      <c r="AJ17">
        <v>122.97799000000001</v>
      </c>
      <c r="AK17">
        <v>1341</v>
      </c>
      <c r="AL17">
        <v>2</v>
      </c>
      <c r="AM17">
        <v>906</v>
      </c>
      <c r="AN17">
        <v>92</v>
      </c>
      <c r="AO17">
        <v>19.411066000000002</v>
      </c>
      <c r="AP17">
        <v>1183.9000000000001</v>
      </c>
      <c r="AQ17">
        <v>6.7</v>
      </c>
      <c r="AR17">
        <v>30</v>
      </c>
      <c r="AS17">
        <v>5508</v>
      </c>
      <c r="AT17">
        <v>2.8000000000000001E-2</v>
      </c>
      <c r="AU17">
        <v>12.53</v>
      </c>
      <c r="AV17">
        <v>65686</v>
      </c>
      <c r="AW17">
        <v>0</v>
      </c>
      <c r="AX17" s="29">
        <v>0.49</v>
      </c>
      <c r="AY17">
        <v>0.8219047619047618</v>
      </c>
      <c r="AZ17" t="s">
        <v>67</v>
      </c>
      <c r="BA17" t="s">
        <v>539</v>
      </c>
      <c r="BB17">
        <v>1</v>
      </c>
      <c r="BC17" t="s">
        <v>542</v>
      </c>
      <c r="BD17">
        <v>9</v>
      </c>
      <c r="BE17">
        <v>17807.835999999999</v>
      </c>
      <c r="BF17">
        <v>0.19155679555898875</v>
      </c>
      <c r="BG17">
        <v>0.15744144244514977</v>
      </c>
      <c r="BH17">
        <v>177536.177</v>
      </c>
      <c r="BI17">
        <v>1.9214179654212109E-2</v>
      </c>
      <c r="BJ17">
        <v>1.5792225753890523E-2</v>
      </c>
      <c r="BK17">
        <v>1</v>
      </c>
      <c r="BL17" t="s">
        <v>69</v>
      </c>
      <c r="BM17">
        <v>-1</v>
      </c>
      <c r="BN17" t="s">
        <v>528</v>
      </c>
    </row>
    <row r="18" spans="1:66">
      <c r="A18" s="138" t="str">
        <f t="shared" si="20"/>
        <v>송도버스</v>
      </c>
      <c r="B18" s="138" t="str">
        <f t="shared" si="1"/>
        <v>16-1</v>
      </c>
      <c r="C18" s="139" t="str">
        <f t="shared" si="21"/>
        <v>70바2283</v>
      </c>
      <c r="D18" s="114" t="str">
        <f t="shared" si="22"/>
        <v>대형</v>
      </c>
      <c r="E18" s="110" t="str">
        <f t="shared" si="16"/>
        <v>C</v>
      </c>
      <c r="F18" s="159">
        <f t="shared" si="17"/>
        <v>0.72958333333333336</v>
      </c>
      <c r="G18" s="160">
        <f t="shared" si="18"/>
        <v>1.7509999999999999</v>
      </c>
      <c r="H18" s="161">
        <f t="shared" si="19"/>
        <v>2.4</v>
      </c>
      <c r="I18" s="162">
        <f t="shared" si="23"/>
        <v>4959.2380000000003</v>
      </c>
      <c r="J18" s="163">
        <f t="shared" si="24"/>
        <v>1.5348297464799949E-2</v>
      </c>
      <c r="K18" s="163">
        <f t="shared" si="25"/>
        <v>0.29249131056450095</v>
      </c>
      <c r="L18" s="163">
        <f t="shared" si="26"/>
        <v>0.18773045375116096</v>
      </c>
      <c r="M18" s="164">
        <f t="shared" si="27"/>
        <v>12.93</v>
      </c>
      <c r="N18" s="165">
        <f t="shared" si="28"/>
        <v>0.20200000000000001</v>
      </c>
      <c r="O18" s="165">
        <f t="shared" si="29"/>
        <v>16.050999999999998</v>
      </c>
      <c r="P18" s="166">
        <f t="shared" si="30"/>
        <v>0.12333333333333334</v>
      </c>
      <c r="Q18" s="167">
        <f t="shared" si="31"/>
        <v>90</v>
      </c>
      <c r="R18" s="168">
        <f t="shared" si="32"/>
        <v>29.086239946784648</v>
      </c>
      <c r="S18" s="140">
        <f t="shared" si="33"/>
        <v>10</v>
      </c>
      <c r="T18" s="140">
        <f t="shared" si="34"/>
        <v>796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204</v>
      </c>
      <c r="Z18" t="s">
        <v>138</v>
      </c>
      <c r="AA18" t="s">
        <v>48</v>
      </c>
      <c r="AB18">
        <v>521</v>
      </c>
      <c r="AC18" s="1">
        <v>4959.2380000000003</v>
      </c>
      <c r="AD18" s="1">
        <v>2832.14</v>
      </c>
      <c r="AE18" s="28">
        <v>1.7509999999999999</v>
      </c>
      <c r="AF18">
        <v>2.4</v>
      </c>
      <c r="AG18">
        <v>12.93</v>
      </c>
      <c r="AH18">
        <v>246.33188200000001</v>
      </c>
      <c r="AI18">
        <v>3.7807750000000002</v>
      </c>
      <c r="AJ18">
        <v>72.049935000000005</v>
      </c>
      <c r="AK18">
        <v>931</v>
      </c>
      <c r="AL18">
        <v>10</v>
      </c>
      <c r="AM18">
        <v>796</v>
      </c>
      <c r="AN18">
        <v>90</v>
      </c>
      <c r="AO18">
        <v>20.132342999999999</v>
      </c>
      <c r="AP18">
        <v>809.8</v>
      </c>
      <c r="AQ18">
        <v>7.4</v>
      </c>
      <c r="AR18">
        <v>22</v>
      </c>
      <c r="AS18">
        <v>3384</v>
      </c>
      <c r="AT18">
        <v>0.20200000000000001</v>
      </c>
      <c r="AU18">
        <v>16.050999999999998</v>
      </c>
      <c r="AV18">
        <v>26634</v>
      </c>
      <c r="AW18">
        <v>0</v>
      </c>
      <c r="AX18" s="29">
        <v>0.4</v>
      </c>
      <c r="AY18">
        <v>0.87523809523809526</v>
      </c>
      <c r="AZ18" t="s">
        <v>69</v>
      </c>
      <c r="BA18" t="s">
        <v>539</v>
      </c>
      <c r="BB18">
        <v>2</v>
      </c>
      <c r="BC18" t="s">
        <v>543</v>
      </c>
      <c r="BD18">
        <v>10</v>
      </c>
      <c r="BE18">
        <v>17807.835999999999</v>
      </c>
      <c r="BF18">
        <v>0.22567677510057932</v>
      </c>
      <c r="BG18">
        <v>0.19752091077850706</v>
      </c>
      <c r="BH18">
        <v>177536.177</v>
      </c>
      <c r="BI18">
        <v>2.263659761018736E-2</v>
      </c>
      <c r="BJ18">
        <v>1.9812412575011606E-2</v>
      </c>
      <c r="BK18">
        <v>1</v>
      </c>
      <c r="BL18" t="s">
        <v>69</v>
      </c>
      <c r="BM18">
        <v>0</v>
      </c>
      <c r="BN18" t="s">
        <v>526</v>
      </c>
    </row>
    <row r="19" spans="1:66">
      <c r="A19" s="141" t="str">
        <f t="shared" si="20"/>
        <v>송도버스</v>
      </c>
      <c r="B19" s="141" t="str">
        <f t="shared" si="1"/>
        <v>16-1</v>
      </c>
      <c r="C19" s="142" t="str">
        <f t="shared" si="21"/>
        <v>70바2286</v>
      </c>
      <c r="D19" s="130" t="str">
        <f t="shared" si="22"/>
        <v>대형</v>
      </c>
      <c r="E19" s="126" t="str">
        <f t="shared" si="16"/>
        <v>D</v>
      </c>
      <c r="F19" s="149">
        <f t="shared" si="17"/>
        <v>0.89680000000000004</v>
      </c>
      <c r="G19" s="150">
        <f t="shared" si="18"/>
        <v>2.242</v>
      </c>
      <c r="H19" s="151">
        <f t="shared" si="19"/>
        <v>2.5</v>
      </c>
      <c r="I19" s="152">
        <f t="shared" si="23"/>
        <v>8879.1720000000005</v>
      </c>
      <c r="J19" s="153">
        <f t="shared" si="24"/>
        <v>1.4628214666917294E-2</v>
      </c>
      <c r="K19" s="153">
        <f t="shared" si="25"/>
        <v>0.32582285979632336</v>
      </c>
      <c r="L19" s="153">
        <f t="shared" si="26"/>
        <v>0.1431439778393751</v>
      </c>
      <c r="M19" s="154">
        <f t="shared" si="27"/>
        <v>13.406000000000001</v>
      </c>
      <c r="N19" s="155">
        <f t="shared" si="28"/>
        <v>3.4000000000000002E-2</v>
      </c>
      <c r="O19" s="155">
        <f t="shared" si="29"/>
        <v>12.422000000000001</v>
      </c>
      <c r="P19" s="156">
        <f t="shared" si="30"/>
        <v>0.85</v>
      </c>
      <c r="Q19" s="157">
        <f t="shared" si="31"/>
        <v>88</v>
      </c>
      <c r="R19" s="158">
        <f t="shared" si="32"/>
        <v>29.323948618594336</v>
      </c>
      <c r="S19" s="143">
        <f t="shared" si="33"/>
        <v>3</v>
      </c>
      <c r="T19" s="143">
        <f t="shared" si="34"/>
        <v>1103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205</v>
      </c>
      <c r="Z19" s="4" t="s">
        <v>138</v>
      </c>
      <c r="AA19" s="4" t="s">
        <v>48</v>
      </c>
      <c r="AB19" s="4">
        <v>521</v>
      </c>
      <c r="AC19" s="4">
        <v>8879.1720000000005</v>
      </c>
      <c r="AD19" s="4">
        <v>3961.1289999999999</v>
      </c>
      <c r="AE19" s="4">
        <v>2.242</v>
      </c>
      <c r="AF19" s="4">
        <v>2.5</v>
      </c>
      <c r="AG19" s="4">
        <v>13.406000000000001</v>
      </c>
      <c r="AH19" s="4">
        <v>459.09546399999999</v>
      </c>
      <c r="AI19" s="4">
        <v>6.7157470000000004</v>
      </c>
      <c r="AJ19" s="4">
        <v>149.583797</v>
      </c>
      <c r="AK19" s="4">
        <v>1271</v>
      </c>
      <c r="AL19" s="4">
        <v>3</v>
      </c>
      <c r="AM19" s="4">
        <v>1103</v>
      </c>
      <c r="AN19" s="4">
        <v>88</v>
      </c>
      <c r="AO19" s="4">
        <v>19.340578000000001</v>
      </c>
      <c r="AP19" s="4">
        <v>1760.8</v>
      </c>
      <c r="AQ19" s="4">
        <v>51</v>
      </c>
      <c r="AR19" s="4">
        <v>54</v>
      </c>
      <c r="AS19" s="4">
        <v>6958</v>
      </c>
      <c r="AT19" s="4">
        <v>3.4000000000000002E-2</v>
      </c>
      <c r="AU19" s="4">
        <v>12.422000000000001</v>
      </c>
      <c r="AV19" s="4">
        <v>82775</v>
      </c>
      <c r="AW19" s="4">
        <v>0</v>
      </c>
      <c r="AX19" s="30">
        <v>0.52</v>
      </c>
      <c r="AY19">
        <v>0.82095238095238088</v>
      </c>
      <c r="AZ19" t="s">
        <v>67</v>
      </c>
      <c r="BA19" t="s">
        <v>539</v>
      </c>
      <c r="BB19">
        <v>2</v>
      </c>
      <c r="BC19" t="s">
        <v>544</v>
      </c>
      <c r="BD19">
        <v>9</v>
      </c>
      <c r="BE19">
        <v>17807.835999999999</v>
      </c>
      <c r="BF19">
        <v>0.13237767912956971</v>
      </c>
      <c r="BG19">
        <v>0.10867577086637055</v>
      </c>
      <c r="BH19">
        <v>177536.177</v>
      </c>
      <c r="BI19">
        <v>1.3278195125267343E-2</v>
      </c>
      <c r="BJ19">
        <v>1.0900765902838522E-2</v>
      </c>
      <c r="BK19">
        <v>1</v>
      </c>
      <c r="BL19" t="s">
        <v>67</v>
      </c>
      <c r="BM19">
        <v>0</v>
      </c>
      <c r="BN19" t="s">
        <v>526</v>
      </c>
    </row>
    <row r="20" spans="1:66">
      <c r="A20" s="138" t="str">
        <f t="shared" si="20"/>
        <v>송도버스</v>
      </c>
      <c r="B20" s="138" t="str">
        <f t="shared" si="1"/>
        <v>16-1</v>
      </c>
      <c r="C20" s="139" t="str">
        <f t="shared" si="21"/>
        <v>70바2294</v>
      </c>
      <c r="D20" s="114" t="str">
        <f t="shared" si="22"/>
        <v>대형</v>
      </c>
      <c r="E20" s="110" t="str">
        <f t="shared" si="16"/>
        <v>S</v>
      </c>
      <c r="F20" s="159">
        <f t="shared" si="17"/>
        <v>0.8667999999999999</v>
      </c>
      <c r="G20" s="160">
        <f t="shared" si="18"/>
        <v>2.1669999999999998</v>
      </c>
      <c r="H20" s="161">
        <f t="shared" si="19"/>
        <v>2.5</v>
      </c>
      <c r="I20" s="162">
        <f t="shared" si="23"/>
        <v>7057.8</v>
      </c>
      <c r="J20" s="163">
        <f t="shared" si="24"/>
        <v>8.9188605700117121E-3</v>
      </c>
      <c r="K20" s="163">
        <f t="shared" si="25"/>
        <v>0.33506941720582362</v>
      </c>
      <c r="L20" s="163">
        <f t="shared" si="26"/>
        <v>0.20941369831958967</v>
      </c>
      <c r="M20" s="164">
        <f t="shared" si="27"/>
        <v>11.452999999999999</v>
      </c>
      <c r="N20" s="165">
        <f t="shared" si="28"/>
        <v>5.7000000000000002E-2</v>
      </c>
      <c r="O20" s="165">
        <f t="shared" si="29"/>
        <v>16.152000000000001</v>
      </c>
      <c r="P20" s="166">
        <f t="shared" si="30"/>
        <v>3.0000000000000002E-2</v>
      </c>
      <c r="Q20" s="167">
        <f t="shared" si="31"/>
        <v>91</v>
      </c>
      <c r="R20" s="168">
        <f t="shared" si="32"/>
        <v>29.623945506345525</v>
      </c>
      <c r="S20" s="140">
        <f t="shared" si="33"/>
        <v>4</v>
      </c>
      <c r="T20" s="140">
        <f t="shared" si="34"/>
        <v>1140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206</v>
      </c>
      <c r="Z20" t="s">
        <v>138</v>
      </c>
      <c r="AA20" t="s">
        <v>48</v>
      </c>
      <c r="AB20">
        <v>521</v>
      </c>
      <c r="AC20" s="1">
        <v>7057.8</v>
      </c>
      <c r="AD20" s="1">
        <v>3256.4830000000002</v>
      </c>
      <c r="AE20" s="28">
        <v>2.1669999999999998</v>
      </c>
      <c r="AF20">
        <v>2.5</v>
      </c>
      <c r="AG20">
        <v>11.452999999999999</v>
      </c>
      <c r="AH20">
        <v>363.174082</v>
      </c>
      <c r="AI20">
        <v>3.239099</v>
      </c>
      <c r="AJ20">
        <v>121.68852800000001</v>
      </c>
      <c r="AK20">
        <v>1478</v>
      </c>
      <c r="AL20">
        <v>4</v>
      </c>
      <c r="AM20">
        <v>1140</v>
      </c>
      <c r="AN20">
        <v>91</v>
      </c>
      <c r="AO20">
        <v>19.433655000000002</v>
      </c>
      <c r="AP20">
        <v>1119.8</v>
      </c>
      <c r="AQ20">
        <v>1.8</v>
      </c>
      <c r="AR20">
        <v>34</v>
      </c>
      <c r="AS20">
        <v>5718</v>
      </c>
      <c r="AT20">
        <v>5.7000000000000002E-2</v>
      </c>
      <c r="AU20">
        <v>16.152000000000001</v>
      </c>
      <c r="AV20">
        <v>65112</v>
      </c>
      <c r="AW20">
        <v>0</v>
      </c>
      <c r="AX20" s="29">
        <v>0.45</v>
      </c>
      <c r="AY20">
        <v>1.1738888888888888</v>
      </c>
      <c r="AZ20" t="s">
        <v>71</v>
      </c>
      <c r="BA20" t="s">
        <v>545</v>
      </c>
      <c r="BB20">
        <v>2</v>
      </c>
      <c r="BC20" t="s">
        <v>546</v>
      </c>
      <c r="BD20">
        <v>26</v>
      </c>
      <c r="BE20">
        <v>12817.874000000002</v>
      </c>
      <c r="BF20">
        <v>0.33134792868146462</v>
      </c>
      <c r="BG20">
        <v>0.38896565183551923</v>
      </c>
      <c r="BH20">
        <v>177536.177</v>
      </c>
      <c r="BI20">
        <v>2.3922876293545513E-2</v>
      </c>
      <c r="BJ20">
        <v>2.808279867125648E-2</v>
      </c>
      <c r="BK20">
        <v>1</v>
      </c>
      <c r="BL20" t="s">
        <v>71</v>
      </c>
      <c r="BM20">
        <v>0</v>
      </c>
      <c r="BN20" t="s">
        <v>526</v>
      </c>
    </row>
    <row r="21" spans="1:66">
      <c r="A21" s="141" t="str">
        <f t="shared" si="20"/>
        <v>송도버스</v>
      </c>
      <c r="B21" s="141" t="str">
        <f t="shared" si="1"/>
        <v>16-1</v>
      </c>
      <c r="C21" s="142" t="str">
        <f t="shared" si="21"/>
        <v>70바2299</v>
      </c>
      <c r="D21" s="130" t="str">
        <f t="shared" si="22"/>
        <v>대형</v>
      </c>
      <c r="E21" s="126" t="str">
        <f t="shared" si="16"/>
        <v>D</v>
      </c>
      <c r="F21" s="149">
        <f t="shared" si="17"/>
        <v>0.94916666666666671</v>
      </c>
      <c r="G21" s="150">
        <f t="shared" si="18"/>
        <v>2.278</v>
      </c>
      <c r="H21" s="151">
        <f t="shared" si="19"/>
        <v>2.4</v>
      </c>
      <c r="I21" s="152">
        <f t="shared" si="23"/>
        <v>8029.4949999999999</v>
      </c>
      <c r="J21" s="153">
        <f t="shared" si="24"/>
        <v>2.2827780250675063E-2</v>
      </c>
      <c r="K21" s="153">
        <f t="shared" si="25"/>
        <v>0.31972504590253498</v>
      </c>
      <c r="L21" s="153">
        <f t="shared" si="26"/>
        <v>0.18631308693759696</v>
      </c>
      <c r="M21" s="154">
        <f t="shared" si="27"/>
        <v>12.927</v>
      </c>
      <c r="N21" s="155">
        <f t="shared" si="28"/>
        <v>6.2E-2</v>
      </c>
      <c r="O21" s="155">
        <f t="shared" si="29"/>
        <v>12.803000000000001</v>
      </c>
      <c r="P21" s="156">
        <f t="shared" si="30"/>
        <v>0</v>
      </c>
      <c r="Q21" s="157">
        <f t="shared" si="31"/>
        <v>83</v>
      </c>
      <c r="R21" s="158">
        <f t="shared" si="32"/>
        <v>28.547814422657794</v>
      </c>
      <c r="S21" s="143">
        <f t="shared" si="33"/>
        <v>5</v>
      </c>
      <c r="T21" s="143">
        <f t="shared" si="34"/>
        <v>1028</v>
      </c>
      <c r="U21" t="s">
        <v>117</v>
      </c>
      <c r="V21" s="5" t="s">
        <v>118</v>
      </c>
      <c r="W21" t="s">
        <v>117</v>
      </c>
      <c r="X21" s="5" t="s">
        <v>118</v>
      </c>
      <c r="Y21" t="s">
        <v>207</v>
      </c>
      <c r="Z21" t="s">
        <v>138</v>
      </c>
      <c r="AA21" t="s">
        <v>48</v>
      </c>
      <c r="AB21">
        <v>521</v>
      </c>
      <c r="AC21" s="1">
        <v>8029.4949999999999</v>
      </c>
      <c r="AD21" s="1">
        <v>3524.96</v>
      </c>
      <c r="AE21" s="28">
        <v>2.278</v>
      </c>
      <c r="AF21">
        <v>2.4</v>
      </c>
      <c r="AG21">
        <v>12.927</v>
      </c>
      <c r="AH21">
        <v>427.81351899999999</v>
      </c>
      <c r="AI21">
        <v>9.7660330000000002</v>
      </c>
      <c r="AJ21">
        <v>136.78269700000001</v>
      </c>
      <c r="AK21">
        <v>1496</v>
      </c>
      <c r="AL21">
        <v>5</v>
      </c>
      <c r="AM21">
        <v>1028</v>
      </c>
      <c r="AN21">
        <v>83</v>
      </c>
      <c r="AO21">
        <v>18.768678999999999</v>
      </c>
      <c r="AP21">
        <v>1971</v>
      </c>
      <c r="AQ21">
        <v>0</v>
      </c>
      <c r="AR21">
        <v>47</v>
      </c>
      <c r="AS21">
        <v>8254</v>
      </c>
      <c r="AT21">
        <v>6.2E-2</v>
      </c>
      <c r="AU21">
        <v>12.803000000000001</v>
      </c>
      <c r="AV21">
        <v>71548</v>
      </c>
      <c r="AW21">
        <v>0</v>
      </c>
      <c r="AX21" s="29">
        <v>0.53</v>
      </c>
      <c r="AY21">
        <v>0.80217391304347829</v>
      </c>
      <c r="AZ21" t="s">
        <v>67</v>
      </c>
      <c r="BA21" t="s">
        <v>545</v>
      </c>
      <c r="BB21">
        <v>12</v>
      </c>
      <c r="BC21" t="s">
        <v>547</v>
      </c>
      <c r="BD21">
        <v>15</v>
      </c>
      <c r="BE21">
        <v>12817.874000000002</v>
      </c>
      <c r="BF21">
        <v>0.32423153792898879</v>
      </c>
      <c r="BG21">
        <v>0.26009008151260188</v>
      </c>
      <c r="BH21">
        <v>177536.177</v>
      </c>
      <c r="BI21">
        <v>2.3409082420424093E-2</v>
      </c>
      <c r="BJ21">
        <v>1.8778155245948891E-2</v>
      </c>
      <c r="BK21">
        <v>1</v>
      </c>
      <c r="BL21" t="s">
        <v>67</v>
      </c>
      <c r="BM21">
        <v>0</v>
      </c>
      <c r="BN21" t="s">
        <v>526</v>
      </c>
    </row>
    <row r="22" spans="1:66">
      <c r="A22" s="138" t="str">
        <f t="shared" si="20"/>
        <v>송도버스</v>
      </c>
      <c r="B22" s="138" t="str">
        <f t="shared" si="1"/>
        <v>16-1</v>
      </c>
      <c r="C22" s="139" t="str">
        <f t="shared" si="21"/>
        <v>70바2314</v>
      </c>
      <c r="D22" s="114" t="str">
        <f t="shared" si="22"/>
        <v>대형</v>
      </c>
      <c r="E22" s="110" t="str">
        <f t="shared" si="16"/>
        <v>D</v>
      </c>
      <c r="F22" s="159">
        <f t="shared" si="17"/>
        <v>0.70839999999999992</v>
      </c>
      <c r="G22" s="160">
        <f t="shared" si="18"/>
        <v>1.7709999999999999</v>
      </c>
      <c r="H22" s="161">
        <f t="shared" si="19"/>
        <v>2.5</v>
      </c>
      <c r="I22" s="162">
        <f t="shared" si="23"/>
        <v>2189.2040000000002</v>
      </c>
      <c r="J22" s="163">
        <f t="shared" si="24"/>
        <v>1.6843417873041489E-2</v>
      </c>
      <c r="K22" s="163">
        <f t="shared" si="25"/>
        <v>0.3300546277154493</v>
      </c>
      <c r="L22" s="163">
        <f t="shared" si="26"/>
        <v>0.17129513741067529</v>
      </c>
      <c r="M22" s="164">
        <f t="shared" si="27"/>
        <v>14.257999999999999</v>
      </c>
      <c r="N22" s="165">
        <f t="shared" si="28"/>
        <v>0</v>
      </c>
      <c r="O22" s="165">
        <f t="shared" si="29"/>
        <v>21.56</v>
      </c>
      <c r="P22" s="166">
        <f t="shared" si="30"/>
        <v>2.3333333333333331E-2</v>
      </c>
      <c r="Q22" s="167">
        <f t="shared" si="31"/>
        <v>89</v>
      </c>
      <c r="R22" s="168">
        <f t="shared" si="32"/>
        <v>29.190784710649076</v>
      </c>
      <c r="S22" s="140">
        <f t="shared" si="33"/>
        <v>0</v>
      </c>
      <c r="T22" s="140">
        <f t="shared" si="34"/>
        <v>472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208</v>
      </c>
      <c r="Z22" s="4" t="s">
        <v>138</v>
      </c>
      <c r="AA22" s="4" t="s">
        <v>48</v>
      </c>
      <c r="AB22" s="4">
        <v>521</v>
      </c>
      <c r="AC22" s="4">
        <v>2189.2040000000002</v>
      </c>
      <c r="AD22" s="4">
        <v>1235.9860000000001</v>
      </c>
      <c r="AE22" s="4">
        <v>1.7709999999999999</v>
      </c>
      <c r="AF22" s="4">
        <v>2.5</v>
      </c>
      <c r="AG22" s="4">
        <v>14.257999999999999</v>
      </c>
      <c r="AH22" s="4">
        <v>114.83108799999999</v>
      </c>
      <c r="AI22" s="4">
        <v>1.934148</v>
      </c>
      <c r="AJ22" s="4">
        <v>37.900531999999998</v>
      </c>
      <c r="AK22" s="4">
        <v>375</v>
      </c>
      <c r="AL22" s="4">
        <v>0</v>
      </c>
      <c r="AM22" s="4">
        <v>472</v>
      </c>
      <c r="AN22" s="4">
        <v>89</v>
      </c>
      <c r="AO22" s="4">
        <v>19.064558000000002</v>
      </c>
      <c r="AP22" s="4">
        <v>625.70000000000005</v>
      </c>
      <c r="AQ22" s="4">
        <v>1.4</v>
      </c>
      <c r="AR22" s="4">
        <v>16</v>
      </c>
      <c r="AS22" s="4">
        <v>2572</v>
      </c>
      <c r="AT22" s="4">
        <v>0</v>
      </c>
      <c r="AU22" s="4">
        <v>21.56</v>
      </c>
      <c r="AV22" s="4">
        <v>20563</v>
      </c>
      <c r="AW22" s="4">
        <v>0</v>
      </c>
      <c r="AX22" s="30">
        <v>0.43</v>
      </c>
      <c r="AY22">
        <v>0.830952380952381</v>
      </c>
      <c r="AZ22" t="s">
        <v>67</v>
      </c>
      <c r="BA22" t="s">
        <v>545</v>
      </c>
      <c r="BB22">
        <v>8</v>
      </c>
      <c r="BC22" t="s">
        <v>548</v>
      </c>
      <c r="BD22">
        <v>26</v>
      </c>
      <c r="BE22">
        <v>12817.874000000002</v>
      </c>
      <c r="BF22">
        <v>0.20459399117201493</v>
      </c>
      <c r="BG22">
        <v>0.17000786409293622</v>
      </c>
      <c r="BH22">
        <v>177536.177</v>
      </c>
      <c r="BI22">
        <v>1.4771411913415258E-2</v>
      </c>
      <c r="BJ22">
        <v>1.2274339899480775E-2</v>
      </c>
      <c r="BK22">
        <v>1</v>
      </c>
      <c r="BL22" t="s">
        <v>69</v>
      </c>
      <c r="BM22">
        <v>-1</v>
      </c>
      <c r="BN22" t="s">
        <v>528</v>
      </c>
    </row>
    <row r="23" spans="1:66">
      <c r="A23" s="141" t="str">
        <f t="shared" si="20"/>
        <v>송도버스</v>
      </c>
      <c r="B23" s="141" t="str">
        <f t="shared" si="1"/>
        <v>16-1</v>
      </c>
      <c r="C23" s="142" t="str">
        <f t="shared" si="21"/>
        <v>70바2315</v>
      </c>
      <c r="D23" s="130" t="str">
        <f t="shared" si="22"/>
        <v>대형</v>
      </c>
      <c r="E23" s="126" t="str">
        <f t="shared" si="16"/>
        <v>D</v>
      </c>
      <c r="F23" s="149">
        <f t="shared" si="17"/>
        <v>0.91799999999999993</v>
      </c>
      <c r="G23" s="150">
        <f t="shared" si="18"/>
        <v>2.2949999999999999</v>
      </c>
      <c r="H23" s="151">
        <f t="shared" si="19"/>
        <v>2.5</v>
      </c>
      <c r="I23" s="152">
        <f t="shared" si="23"/>
        <v>8627.2960000000003</v>
      </c>
      <c r="J23" s="153">
        <f t="shared" si="24"/>
        <v>1.0964616546808179E-2</v>
      </c>
      <c r="K23" s="153">
        <f t="shared" si="25"/>
        <v>0.32330642051228792</v>
      </c>
      <c r="L23" s="153">
        <f t="shared" si="26"/>
        <v>0.13596380604073396</v>
      </c>
      <c r="M23" s="154">
        <f t="shared" si="27"/>
        <v>11.137</v>
      </c>
      <c r="N23" s="155">
        <f t="shared" si="28"/>
        <v>2.3E-2</v>
      </c>
      <c r="O23" s="155">
        <f t="shared" si="29"/>
        <v>14.153</v>
      </c>
      <c r="P23" s="156">
        <f t="shared" si="30"/>
        <v>0.45500000000000002</v>
      </c>
      <c r="Q23" s="157">
        <f t="shared" si="31"/>
        <v>92</v>
      </c>
      <c r="R23" s="158">
        <f t="shared" si="32"/>
        <v>29.52783049198667</v>
      </c>
      <c r="S23" s="143">
        <f t="shared" si="33"/>
        <v>2</v>
      </c>
      <c r="T23" s="143">
        <f t="shared" si="34"/>
        <v>1221</v>
      </c>
      <c r="U23" t="s">
        <v>117</v>
      </c>
      <c r="V23" s="5" t="s">
        <v>118</v>
      </c>
      <c r="W23" t="s">
        <v>117</v>
      </c>
      <c r="X23" s="5" t="s">
        <v>118</v>
      </c>
      <c r="Y23" t="s">
        <v>209</v>
      </c>
      <c r="Z23" t="s">
        <v>138</v>
      </c>
      <c r="AA23" t="s">
        <v>48</v>
      </c>
      <c r="AB23">
        <v>521</v>
      </c>
      <c r="AC23" s="1">
        <v>8627.2960000000003</v>
      </c>
      <c r="AD23" s="1">
        <v>3758.66</v>
      </c>
      <c r="AE23" s="28">
        <v>2.2949999999999999</v>
      </c>
      <c r="AF23">
        <v>2.5</v>
      </c>
      <c r="AG23">
        <v>11.137</v>
      </c>
      <c r="AH23">
        <v>438.87991699999998</v>
      </c>
      <c r="AI23">
        <v>4.8121499999999999</v>
      </c>
      <c r="AJ23">
        <v>141.892695</v>
      </c>
      <c r="AK23">
        <v>1173</v>
      </c>
      <c r="AL23">
        <v>2</v>
      </c>
      <c r="AM23">
        <v>1221</v>
      </c>
      <c r="AN23">
        <v>92</v>
      </c>
      <c r="AO23">
        <v>19.657530999999999</v>
      </c>
      <c r="AP23">
        <v>3586.9</v>
      </c>
      <c r="AQ23">
        <v>27.3</v>
      </c>
      <c r="AR23">
        <v>36</v>
      </c>
      <c r="AS23">
        <v>6375</v>
      </c>
      <c r="AT23">
        <v>2.3E-2</v>
      </c>
      <c r="AU23">
        <v>14.153</v>
      </c>
      <c r="AV23">
        <v>81417</v>
      </c>
      <c r="AW23">
        <v>0</v>
      </c>
      <c r="AX23" s="29">
        <v>0.47</v>
      </c>
      <c r="AY23">
        <v>0.82666666666666666</v>
      </c>
      <c r="AZ23" t="s">
        <v>67</v>
      </c>
      <c r="BA23" t="s">
        <v>545</v>
      </c>
      <c r="BB23">
        <v>9</v>
      </c>
      <c r="BC23" t="s">
        <v>549</v>
      </c>
      <c r="BD23">
        <v>13</v>
      </c>
      <c r="BE23">
        <v>12817.874000000002</v>
      </c>
      <c r="BF23">
        <v>0.13982654221753152</v>
      </c>
      <c r="BG23">
        <v>0.11558994156649272</v>
      </c>
      <c r="BH23">
        <v>177536.177</v>
      </c>
      <c r="BI23">
        <v>1.0095288916804827E-2</v>
      </c>
      <c r="BJ23">
        <v>8.3454388378919903E-3</v>
      </c>
      <c r="BK23">
        <v>1</v>
      </c>
      <c r="BL23" t="s">
        <v>67</v>
      </c>
      <c r="BM23">
        <v>0</v>
      </c>
      <c r="BN23" t="s">
        <v>526</v>
      </c>
    </row>
    <row r="24" spans="1:66">
      <c r="A24" s="138" t="str">
        <f t="shared" si="20"/>
        <v>송도버스</v>
      </c>
      <c r="B24" s="138" t="str">
        <f t="shared" si="1"/>
        <v>16-1</v>
      </c>
      <c r="C24" s="139" t="str">
        <f t="shared" si="21"/>
        <v>70바2320</v>
      </c>
      <c r="D24" s="114" t="str">
        <f t="shared" si="22"/>
        <v>대형</v>
      </c>
      <c r="E24" s="110" t="str">
        <f t="shared" si="16"/>
        <v>C</v>
      </c>
      <c r="F24" s="159">
        <f t="shared" si="17"/>
        <v>0.89839999999999998</v>
      </c>
      <c r="G24" s="160">
        <f t="shared" si="18"/>
        <v>2.246</v>
      </c>
      <c r="H24" s="161">
        <f t="shared" si="19"/>
        <v>2.5</v>
      </c>
      <c r="I24" s="162">
        <f t="shared" si="23"/>
        <v>8867.8739999999998</v>
      </c>
      <c r="J24" s="163">
        <f t="shared" si="24"/>
        <v>2.0249480794915765E-2</v>
      </c>
      <c r="K24" s="163">
        <f t="shared" si="25"/>
        <v>0.33391294700948659</v>
      </c>
      <c r="L24" s="163">
        <f t="shared" si="26"/>
        <v>0.17005203276456116</v>
      </c>
      <c r="M24" s="164">
        <f t="shared" si="27"/>
        <v>12.996</v>
      </c>
      <c r="N24" s="165">
        <f t="shared" si="28"/>
        <v>5.6000000000000001E-2</v>
      </c>
      <c r="O24" s="165">
        <f t="shared" si="29"/>
        <v>23.263999999999999</v>
      </c>
      <c r="P24" s="166">
        <f t="shared" si="30"/>
        <v>5.6666666666666664E-2</v>
      </c>
      <c r="Q24" s="167">
        <f t="shared" si="31"/>
        <v>89</v>
      </c>
      <c r="R24" s="168">
        <f t="shared" si="32"/>
        <v>29.944638202460908</v>
      </c>
      <c r="S24" s="140">
        <f t="shared" si="33"/>
        <v>5</v>
      </c>
      <c r="T24" s="140">
        <f t="shared" si="34"/>
        <v>2063</v>
      </c>
      <c r="U24" t="s">
        <v>117</v>
      </c>
      <c r="V24" s="5" t="s">
        <v>118</v>
      </c>
      <c r="W24" t="s">
        <v>117</v>
      </c>
      <c r="X24" s="5" t="s">
        <v>118</v>
      </c>
      <c r="Y24" t="s">
        <v>210</v>
      </c>
      <c r="Z24" t="s">
        <v>138</v>
      </c>
      <c r="AA24" t="s">
        <v>48</v>
      </c>
      <c r="AB24">
        <v>521</v>
      </c>
      <c r="AC24" s="1">
        <v>8867.8739999999998</v>
      </c>
      <c r="AD24" s="1">
        <v>3947.7159999999999</v>
      </c>
      <c r="AE24" s="28">
        <v>2.246</v>
      </c>
      <c r="AF24">
        <v>2.5</v>
      </c>
      <c r="AG24">
        <v>12.996</v>
      </c>
      <c r="AH24">
        <v>458.53990499999998</v>
      </c>
      <c r="AI24">
        <v>9.2851949999999999</v>
      </c>
      <c r="AJ24">
        <v>153.11241100000001</v>
      </c>
      <c r="AK24">
        <v>1508</v>
      </c>
      <c r="AL24">
        <v>5</v>
      </c>
      <c r="AM24">
        <v>2063</v>
      </c>
      <c r="AN24">
        <v>89</v>
      </c>
      <c r="AO24">
        <v>19.339372000000001</v>
      </c>
      <c r="AP24">
        <v>2378</v>
      </c>
      <c r="AQ24">
        <v>3.4</v>
      </c>
      <c r="AR24">
        <v>55</v>
      </c>
      <c r="AS24">
        <v>7790</v>
      </c>
      <c r="AT24">
        <v>5.6000000000000001E-2</v>
      </c>
      <c r="AU24">
        <v>23.263999999999999</v>
      </c>
      <c r="AV24">
        <v>83356</v>
      </c>
      <c r="AW24">
        <v>0</v>
      </c>
      <c r="AX24" s="29">
        <v>0.5</v>
      </c>
      <c r="AY24">
        <v>0.86791666666666678</v>
      </c>
      <c r="AZ24" t="s">
        <v>69</v>
      </c>
      <c r="BA24" t="s">
        <v>550</v>
      </c>
      <c r="BB24">
        <v>4</v>
      </c>
      <c r="BC24" t="s">
        <v>551</v>
      </c>
      <c r="BD24">
        <v>10</v>
      </c>
      <c r="BE24">
        <v>159883.37400000001</v>
      </c>
      <c r="BF24">
        <v>4.8214988257628336E-2</v>
      </c>
      <c r="BG24">
        <v>4.1846591891933266E-2</v>
      </c>
      <c r="BH24">
        <v>364076.85700000002</v>
      </c>
      <c r="BI24">
        <v>2.1173482608920675E-2</v>
      </c>
      <c r="BJ24">
        <v>1.8376818447659073E-2</v>
      </c>
      <c r="BK24">
        <v>1</v>
      </c>
      <c r="BL24" t="s">
        <v>68</v>
      </c>
      <c r="BM24">
        <v>-1</v>
      </c>
      <c r="BN24" t="s">
        <v>528</v>
      </c>
    </row>
    <row r="25" spans="1:66">
      <c r="A25" s="141" t="str">
        <f t="shared" si="20"/>
        <v>송도버스</v>
      </c>
      <c r="B25" s="141" t="str">
        <f t="shared" si="1"/>
        <v>16-1</v>
      </c>
      <c r="C25" s="142" t="str">
        <f t="shared" si="21"/>
        <v>70바2324</v>
      </c>
      <c r="D25" s="130" t="str">
        <f t="shared" si="22"/>
        <v>대형</v>
      </c>
      <c r="E25" s="126" t="str">
        <f t="shared" si="16"/>
        <v>B</v>
      </c>
      <c r="F25" s="149">
        <f t="shared" si="17"/>
        <v>0.78159999999999996</v>
      </c>
      <c r="G25" s="150">
        <f t="shared" si="18"/>
        <v>1.954</v>
      </c>
      <c r="H25" s="151">
        <f t="shared" si="19"/>
        <v>2.5</v>
      </c>
      <c r="I25" s="152">
        <f t="shared" si="23"/>
        <v>8479.5450000000001</v>
      </c>
      <c r="J25" s="153">
        <f t="shared" si="24"/>
        <v>2.2810185007296448E-2</v>
      </c>
      <c r="K25" s="153">
        <f t="shared" si="25"/>
        <v>0.31768065513841953</v>
      </c>
      <c r="L25" s="153">
        <f t="shared" si="26"/>
        <v>0.17288663483712866</v>
      </c>
      <c r="M25" s="154">
        <f t="shared" si="27"/>
        <v>12.093999999999999</v>
      </c>
      <c r="N25" s="155">
        <f t="shared" si="28"/>
        <v>1.2E-2</v>
      </c>
      <c r="O25" s="155">
        <f t="shared" si="29"/>
        <v>16.994</v>
      </c>
      <c r="P25" s="156">
        <f t="shared" si="30"/>
        <v>0</v>
      </c>
      <c r="Q25" s="157">
        <f t="shared" si="31"/>
        <v>79</v>
      </c>
      <c r="R25" s="158">
        <f t="shared" si="32"/>
        <v>28.916047826913161</v>
      </c>
      <c r="S25" s="143">
        <f t="shared" si="33"/>
        <v>1</v>
      </c>
      <c r="T25" s="143">
        <f t="shared" si="34"/>
        <v>1441</v>
      </c>
      <c r="U25" t="s">
        <v>117</v>
      </c>
      <c r="V25" t="s">
        <v>118</v>
      </c>
      <c r="W25" s="4" t="s">
        <v>117</v>
      </c>
      <c r="X25" s="4" t="s">
        <v>118</v>
      </c>
      <c r="Y25" s="4" t="s">
        <v>211</v>
      </c>
      <c r="Z25" s="4" t="s">
        <v>138</v>
      </c>
      <c r="AA25" s="4" t="s">
        <v>48</v>
      </c>
      <c r="AB25" s="4">
        <v>521</v>
      </c>
      <c r="AC25" s="4">
        <v>8479.5450000000001</v>
      </c>
      <c r="AD25" s="4">
        <v>4340.6130000000003</v>
      </c>
      <c r="AE25" s="4">
        <v>1.954</v>
      </c>
      <c r="AF25" s="4">
        <v>2.5</v>
      </c>
      <c r="AG25" s="4">
        <v>12.093999999999999</v>
      </c>
      <c r="AH25" s="4">
        <v>444.64435500000002</v>
      </c>
      <c r="AI25" s="4">
        <v>10.14242</v>
      </c>
      <c r="AJ25" s="4">
        <v>141.25491</v>
      </c>
      <c r="AK25" s="4">
        <v>1466</v>
      </c>
      <c r="AL25" s="4">
        <v>1</v>
      </c>
      <c r="AM25" s="4">
        <v>1441</v>
      </c>
      <c r="AN25" s="4">
        <v>79</v>
      </c>
      <c r="AO25" s="4">
        <v>19.070398000000001</v>
      </c>
      <c r="AP25" s="4">
        <v>1345.7</v>
      </c>
      <c r="AQ25" s="4">
        <v>0</v>
      </c>
      <c r="AR25" s="4">
        <v>39</v>
      </c>
      <c r="AS25" s="4">
        <v>13142</v>
      </c>
      <c r="AT25" s="4">
        <v>1.2E-2</v>
      </c>
      <c r="AU25" s="4">
        <v>16.994</v>
      </c>
      <c r="AV25" s="4">
        <v>78915</v>
      </c>
      <c r="AW25" s="4">
        <v>0</v>
      </c>
      <c r="AX25" s="30">
        <v>0.43</v>
      </c>
      <c r="AY25">
        <v>0.90639999999999998</v>
      </c>
      <c r="AZ25" t="s">
        <v>68</v>
      </c>
      <c r="BA25" t="s">
        <v>550</v>
      </c>
      <c r="BB25">
        <v>5</v>
      </c>
      <c r="BC25" t="s">
        <v>552</v>
      </c>
      <c r="BD25">
        <v>20</v>
      </c>
      <c r="BE25">
        <v>159883.37400000001</v>
      </c>
      <c r="BF25">
        <v>5.7228483306838392E-2</v>
      </c>
      <c r="BG25">
        <v>5.1871897269318318E-2</v>
      </c>
      <c r="BH25">
        <v>364076.85700000002</v>
      </c>
      <c r="BI25">
        <v>2.5131734753467177E-2</v>
      </c>
      <c r="BJ25">
        <v>2.2779404380542649E-2</v>
      </c>
      <c r="BK25">
        <v>2</v>
      </c>
      <c r="BL25" t="s">
        <v>68</v>
      </c>
      <c r="BM25">
        <v>0</v>
      </c>
      <c r="BN25" t="s">
        <v>526</v>
      </c>
    </row>
    <row r="26" spans="1:66">
      <c r="A26" s="138" t="str">
        <f t="shared" si="20"/>
        <v>송도버스</v>
      </c>
      <c r="B26" s="138" t="str">
        <f t="shared" si="1"/>
        <v>8</v>
      </c>
      <c r="C26" s="139" t="str">
        <f t="shared" si="21"/>
        <v>70바2211</v>
      </c>
      <c r="D26" s="114" t="str">
        <f t="shared" si="22"/>
        <v>저상</v>
      </c>
      <c r="E26" s="110" t="str">
        <f t="shared" si="16"/>
        <v>B</v>
      </c>
      <c r="F26" s="159">
        <f t="shared" si="17"/>
        <v>0.85238095238095235</v>
      </c>
      <c r="G26" s="160">
        <f t="shared" si="18"/>
        <v>1.79</v>
      </c>
      <c r="H26" s="161">
        <f t="shared" si="19"/>
        <v>2.1</v>
      </c>
      <c r="I26" s="162">
        <f t="shared" si="23"/>
        <v>666.41899999999998</v>
      </c>
      <c r="J26" s="163">
        <f t="shared" si="24"/>
        <v>2.7577510033781227E-2</v>
      </c>
      <c r="K26" s="163">
        <f t="shared" si="25"/>
        <v>0.3764754770095966</v>
      </c>
      <c r="L26" s="163">
        <f t="shared" si="26"/>
        <v>0.2190813887359154</v>
      </c>
      <c r="M26" s="164">
        <f t="shared" si="27"/>
        <v>13.429</v>
      </c>
      <c r="N26" s="165">
        <f t="shared" si="28"/>
        <v>0.3</v>
      </c>
      <c r="O26" s="165">
        <f t="shared" si="29"/>
        <v>25.66</v>
      </c>
      <c r="P26" s="166">
        <f t="shared" si="30"/>
        <v>0</v>
      </c>
      <c r="Q26" s="167">
        <f t="shared" si="31"/>
        <v>69</v>
      </c>
      <c r="R26" s="168">
        <f t="shared" si="32"/>
        <v>27.077966432811646</v>
      </c>
      <c r="S26" s="140">
        <f t="shared" si="33"/>
        <v>2</v>
      </c>
      <c r="T26" s="140">
        <f t="shared" si="34"/>
        <v>171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212</v>
      </c>
      <c r="Z26" t="s">
        <v>553</v>
      </c>
      <c r="AA26" t="s">
        <v>554</v>
      </c>
      <c r="AB26">
        <v>521</v>
      </c>
      <c r="AC26" s="1">
        <v>666.41899999999998</v>
      </c>
      <c r="AD26" s="1">
        <v>372.25</v>
      </c>
      <c r="AE26" s="28">
        <v>1.79</v>
      </c>
      <c r="AF26">
        <v>2.1</v>
      </c>
      <c r="AG26">
        <v>13.429</v>
      </c>
      <c r="AH26">
        <v>41.297491999999998</v>
      </c>
      <c r="AI26">
        <v>1.1388819999999999</v>
      </c>
      <c r="AJ26">
        <v>15.547492999999999</v>
      </c>
      <c r="AK26">
        <v>146</v>
      </c>
      <c r="AL26">
        <v>2</v>
      </c>
      <c r="AM26">
        <v>171</v>
      </c>
      <c r="AN26">
        <v>69</v>
      </c>
      <c r="AO26">
        <v>16.137032999999999</v>
      </c>
      <c r="AP26">
        <v>78.5</v>
      </c>
      <c r="AQ26">
        <v>0</v>
      </c>
      <c r="AR26">
        <v>9</v>
      </c>
      <c r="AS26">
        <v>1964</v>
      </c>
      <c r="AT26">
        <v>0.3</v>
      </c>
      <c r="AU26">
        <v>25.66</v>
      </c>
      <c r="AV26">
        <v>5649</v>
      </c>
      <c r="AW26">
        <v>0</v>
      </c>
      <c r="AX26" s="29">
        <v>0.45</v>
      </c>
      <c r="AY26">
        <v>0.90639999999999998</v>
      </c>
      <c r="AZ26" t="s">
        <v>68</v>
      </c>
      <c r="BA26" t="s">
        <v>550</v>
      </c>
      <c r="BB26">
        <v>5</v>
      </c>
      <c r="BC26" t="s">
        <v>552</v>
      </c>
      <c r="BD26">
        <v>9</v>
      </c>
      <c r="BE26">
        <v>159883.37400000001</v>
      </c>
      <c r="BF26">
        <v>4.3077224527423345E-2</v>
      </c>
      <c r="BG26">
        <v>3.9045196311656517E-2</v>
      </c>
      <c r="BH26">
        <v>364076.85700000002</v>
      </c>
      <c r="BI26">
        <v>1.8917247464592345E-2</v>
      </c>
      <c r="BJ26">
        <v>1.7146593101906502E-2</v>
      </c>
      <c r="BK26">
        <v>2</v>
      </c>
      <c r="BL26" t="s">
        <v>68</v>
      </c>
      <c r="BM26">
        <v>0</v>
      </c>
      <c r="BN26" t="s">
        <v>526</v>
      </c>
    </row>
    <row r="27" spans="1:66">
      <c r="A27" s="141" t="str">
        <f t="shared" ref="A27:A48" si="35">W27</f>
        <v>송도버스</v>
      </c>
      <c r="B27" s="141" t="str">
        <f t="shared" si="1"/>
        <v>8</v>
      </c>
      <c r="C27" s="142" t="str">
        <f t="shared" ref="C27:C48" si="36">Y27</f>
        <v>70바2213</v>
      </c>
      <c r="D27" s="130" t="str">
        <f t="shared" ref="D27:D48" si="37">Z27</f>
        <v>저상</v>
      </c>
      <c r="E27" s="126" t="str">
        <f t="shared" ref="E27:E48" si="38">AZ27</f>
        <v>B</v>
      </c>
      <c r="F27" s="149">
        <f t="shared" ref="F27:F48" si="39">G27/H27</f>
        <v>0.86952380952380948</v>
      </c>
      <c r="G27" s="150">
        <f t="shared" ref="G27:G48" si="40">AE27</f>
        <v>1.8260000000000001</v>
      </c>
      <c r="H27" s="151">
        <f t="shared" ref="H27:H48" si="41">AF27</f>
        <v>2.1</v>
      </c>
      <c r="I27" s="152">
        <f t="shared" ref="I27:I48" si="42">AC27</f>
        <v>594.63499999999999</v>
      </c>
      <c r="J27" s="153">
        <f t="shared" ref="J27:J48" si="43">AI27/AH27</f>
        <v>2.0622776070880647E-2</v>
      </c>
      <c r="K27" s="153">
        <f t="shared" ref="K27:K48" si="44">AJ27/AH27</f>
        <v>0.38577850331937619</v>
      </c>
      <c r="L27" s="153">
        <f t="shared" ref="L27:L48" si="45">AK27/AC27</f>
        <v>0.16480698243460273</v>
      </c>
      <c r="M27" s="154">
        <f t="shared" ref="M27:M48" si="46">AG27</f>
        <v>13.018000000000001</v>
      </c>
      <c r="N27" s="155">
        <f t="shared" ref="N27:N48" si="47">IF(AW27=0,AT27,"속도계이상")</f>
        <v>0</v>
      </c>
      <c r="O27" s="155">
        <f t="shared" ref="O27:O48" si="48">IF(AW27=0,AU27,"속도계이상")</f>
        <v>20.349</v>
      </c>
      <c r="P27" s="156">
        <f t="shared" ref="P27:P48" si="49">AQ27/60</f>
        <v>0</v>
      </c>
      <c r="Q27" s="157">
        <f t="shared" ref="Q27:Q48" si="50">AN27</f>
        <v>79</v>
      </c>
      <c r="R27" s="158">
        <f t="shared" ref="R27:R48" si="51">AC27/(AH27-AI27-AJ27)</f>
        <v>27.0640555198298</v>
      </c>
      <c r="S27" s="143">
        <f t="shared" ref="S27:S48" si="52">IF(AW27=0,AL27,"속도계이상")</f>
        <v>0</v>
      </c>
      <c r="T27" s="143">
        <f t="shared" ref="T27:T48" si="53">IF(AW27=0,AM27,"속도계이상")</f>
        <v>121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214</v>
      </c>
      <c r="Z27" s="4" t="s">
        <v>553</v>
      </c>
      <c r="AA27" s="4" t="s">
        <v>554</v>
      </c>
      <c r="AB27" s="4">
        <v>521</v>
      </c>
      <c r="AC27" s="4">
        <v>594.63499999999999</v>
      </c>
      <c r="AD27" s="4">
        <v>325.69799999999998</v>
      </c>
      <c r="AE27" s="4">
        <v>1.8260000000000001</v>
      </c>
      <c r="AF27" s="4">
        <v>2.1</v>
      </c>
      <c r="AG27" s="4">
        <v>13.018000000000001</v>
      </c>
      <c r="AH27" s="4">
        <v>37.013882000000002</v>
      </c>
      <c r="AI27" s="4">
        <v>0.76332900000000004</v>
      </c>
      <c r="AJ27" s="4">
        <v>14.279159999999999</v>
      </c>
      <c r="AK27" s="4">
        <v>98</v>
      </c>
      <c r="AL27" s="4">
        <v>0</v>
      </c>
      <c r="AM27" s="4">
        <v>121</v>
      </c>
      <c r="AN27" s="4">
        <v>79</v>
      </c>
      <c r="AO27" s="4">
        <v>16.065187999999999</v>
      </c>
      <c r="AP27" s="4">
        <v>55.3</v>
      </c>
      <c r="AQ27" s="4">
        <v>0</v>
      </c>
      <c r="AR27" s="4">
        <v>14</v>
      </c>
      <c r="AS27" s="4">
        <v>4094</v>
      </c>
      <c r="AT27" s="4">
        <v>0</v>
      </c>
      <c r="AU27" s="4">
        <v>20.349</v>
      </c>
      <c r="AV27" s="4">
        <v>5418</v>
      </c>
      <c r="AW27" s="4">
        <v>0</v>
      </c>
      <c r="AX27" s="4">
        <v>0.45</v>
      </c>
      <c r="AY27">
        <v>0.91999999999999993</v>
      </c>
      <c r="AZ27" t="s">
        <v>68</v>
      </c>
      <c r="BA27" t="s">
        <v>550</v>
      </c>
      <c r="BB27">
        <v>4</v>
      </c>
      <c r="BC27" t="s">
        <v>555</v>
      </c>
      <c r="BD27">
        <v>11</v>
      </c>
      <c r="BE27">
        <v>159883.37400000001</v>
      </c>
      <c r="BF27">
        <v>5.0050094639608987E-2</v>
      </c>
      <c r="BG27">
        <v>4.6046087068440267E-2</v>
      </c>
      <c r="BH27">
        <v>364076.85700000002</v>
      </c>
      <c r="BI27">
        <v>2.1979364648272603E-2</v>
      </c>
      <c r="BJ27">
        <v>2.0221015476410795E-2</v>
      </c>
      <c r="BK27">
        <v>1</v>
      </c>
      <c r="BL27" t="s">
        <v>66</v>
      </c>
      <c r="BM27">
        <v>-1</v>
      </c>
      <c r="BN27" t="s">
        <v>528</v>
      </c>
    </row>
    <row r="28" spans="1:66">
      <c r="A28" s="138" t="str">
        <f t="shared" si="35"/>
        <v>송도버스</v>
      </c>
      <c r="B28" s="138" t="str">
        <f t="shared" si="1"/>
        <v>8</v>
      </c>
      <c r="C28" s="139" t="str">
        <f t="shared" si="36"/>
        <v>70바2217</v>
      </c>
      <c r="D28" s="114" t="str">
        <f t="shared" si="37"/>
        <v>대형</v>
      </c>
      <c r="E28" s="110" t="str">
        <f t="shared" si="38"/>
        <v>D</v>
      </c>
      <c r="F28" s="159">
        <f t="shared" si="39"/>
        <v>0.88149999999999995</v>
      </c>
      <c r="G28" s="160">
        <f t="shared" si="40"/>
        <v>1.7629999999999999</v>
      </c>
      <c r="H28" s="161">
        <f t="shared" si="41"/>
        <v>2</v>
      </c>
      <c r="I28" s="162">
        <f t="shared" si="42"/>
        <v>4516.3220000000001</v>
      </c>
      <c r="J28" s="163">
        <f t="shared" si="43"/>
        <v>1.805957216247844E-2</v>
      </c>
      <c r="K28" s="163">
        <f t="shared" si="44"/>
        <v>0.36946785153466283</v>
      </c>
      <c r="L28" s="163">
        <f t="shared" si="45"/>
        <v>0.2537463006402112</v>
      </c>
      <c r="M28" s="164">
        <f t="shared" si="46"/>
        <v>14.058999999999999</v>
      </c>
      <c r="N28" s="165">
        <f t="shared" si="47"/>
        <v>0.111</v>
      </c>
      <c r="O28" s="165">
        <f t="shared" si="48"/>
        <v>19.108000000000001</v>
      </c>
      <c r="P28" s="166">
        <f t="shared" si="49"/>
        <v>1.8166666666666667</v>
      </c>
      <c r="Q28" s="167">
        <f t="shared" si="50"/>
        <v>90</v>
      </c>
      <c r="R28" s="168">
        <f t="shared" si="51"/>
        <v>28.128117554692398</v>
      </c>
      <c r="S28" s="140">
        <f t="shared" si="52"/>
        <v>5</v>
      </c>
      <c r="T28" s="140">
        <f t="shared" si="53"/>
        <v>863</v>
      </c>
      <c r="U28" t="s">
        <v>117</v>
      </c>
      <c r="V28" t="s">
        <v>119</v>
      </c>
      <c r="W28" t="s">
        <v>117</v>
      </c>
      <c r="X28" s="4" t="s">
        <v>119</v>
      </c>
      <c r="Y28" s="4" t="s">
        <v>215</v>
      </c>
      <c r="Z28" s="4" t="s">
        <v>138</v>
      </c>
      <c r="AA28" s="4" t="s">
        <v>48</v>
      </c>
      <c r="AB28" s="4">
        <v>521</v>
      </c>
      <c r="AC28" s="4">
        <v>4516.3220000000001</v>
      </c>
      <c r="AD28" s="4">
        <v>2561.433</v>
      </c>
      <c r="AE28" s="4">
        <v>1.7629999999999999</v>
      </c>
      <c r="AF28" s="4">
        <v>2</v>
      </c>
      <c r="AG28" s="4">
        <v>14.058999999999999</v>
      </c>
      <c r="AH28" s="4">
        <v>262.15465999999998</v>
      </c>
      <c r="AI28" s="4">
        <v>4.7344010000000001</v>
      </c>
      <c r="AJ28" s="4">
        <v>96.857719000000003</v>
      </c>
      <c r="AK28" s="4">
        <v>1146</v>
      </c>
      <c r="AL28" s="4">
        <v>5</v>
      </c>
      <c r="AM28" s="4">
        <v>863</v>
      </c>
      <c r="AN28" s="4">
        <v>90</v>
      </c>
      <c r="AO28" s="4">
        <v>17.227699999999999</v>
      </c>
      <c r="AP28" s="4">
        <v>1190.9000000000001</v>
      </c>
      <c r="AQ28" s="4">
        <v>109</v>
      </c>
      <c r="AR28" s="4">
        <v>83</v>
      </c>
      <c r="AS28" s="4">
        <v>22703</v>
      </c>
      <c r="AT28" s="4">
        <v>0.111</v>
      </c>
      <c r="AU28" s="4">
        <v>19.108000000000001</v>
      </c>
      <c r="AV28" s="4">
        <v>39996</v>
      </c>
      <c r="AW28" s="4">
        <v>0</v>
      </c>
      <c r="AX28" s="4">
        <v>0.44</v>
      </c>
      <c r="AY28">
        <v>0.83500000000000008</v>
      </c>
      <c r="AZ28" t="s">
        <v>67</v>
      </c>
      <c r="BA28" t="s">
        <v>550</v>
      </c>
      <c r="BB28">
        <v>3</v>
      </c>
      <c r="BC28" t="s">
        <v>556</v>
      </c>
      <c r="BD28">
        <v>11</v>
      </c>
      <c r="BE28">
        <v>159883.37400000001</v>
      </c>
      <c r="BF28">
        <v>4.6851212934748296E-2</v>
      </c>
      <c r="BG28">
        <v>3.9120762800514831E-2</v>
      </c>
      <c r="BH28">
        <v>364076.85700000002</v>
      </c>
      <c r="BI28">
        <v>2.0574584338383252E-2</v>
      </c>
      <c r="BJ28">
        <v>1.7179777922550016E-2</v>
      </c>
      <c r="BK28">
        <v>1</v>
      </c>
      <c r="BL28" t="s">
        <v>68</v>
      </c>
      <c r="BM28">
        <v>-2</v>
      </c>
      <c r="BN28" t="s">
        <v>528</v>
      </c>
    </row>
    <row r="29" spans="1:66">
      <c r="A29" s="141" t="str">
        <f t="shared" si="35"/>
        <v>송도버스</v>
      </c>
      <c r="B29" s="141" t="str">
        <f t="shared" si="1"/>
        <v>8</v>
      </c>
      <c r="C29" s="142" t="str">
        <f t="shared" si="36"/>
        <v>70바2221</v>
      </c>
      <c r="D29" s="130" t="str">
        <f t="shared" si="37"/>
        <v>대형</v>
      </c>
      <c r="E29" s="126" t="str">
        <f t="shared" si="38"/>
        <v>D</v>
      </c>
      <c r="F29" s="149">
        <f t="shared" si="39"/>
        <v>0.91449999999999998</v>
      </c>
      <c r="G29" s="150">
        <f t="shared" si="40"/>
        <v>1.829</v>
      </c>
      <c r="H29" s="151">
        <f t="shared" si="41"/>
        <v>2</v>
      </c>
      <c r="I29" s="152">
        <f t="shared" si="42"/>
        <v>5402.9709999999995</v>
      </c>
      <c r="J29" s="153">
        <f t="shared" si="43"/>
        <v>1.6891033342518531E-2</v>
      </c>
      <c r="K29" s="153">
        <f t="shared" si="44"/>
        <v>0.35628243733312159</v>
      </c>
      <c r="L29" s="153">
        <f t="shared" si="45"/>
        <v>0.14658601721164152</v>
      </c>
      <c r="M29" s="154">
        <f t="shared" si="46"/>
        <v>18.087</v>
      </c>
      <c r="N29" s="155">
        <f t="shared" si="47"/>
        <v>1.9E-2</v>
      </c>
      <c r="O29" s="155">
        <f t="shared" si="48"/>
        <v>46.771000000000001</v>
      </c>
      <c r="P29" s="156">
        <f t="shared" si="49"/>
        <v>0</v>
      </c>
      <c r="Q29" s="157">
        <f t="shared" si="50"/>
        <v>80</v>
      </c>
      <c r="R29" s="158">
        <f t="shared" si="51"/>
        <v>27.31903593714334</v>
      </c>
      <c r="S29" s="143">
        <f t="shared" si="52"/>
        <v>1</v>
      </c>
      <c r="T29" s="143">
        <f t="shared" si="53"/>
        <v>2527</v>
      </c>
      <c r="U29" t="s">
        <v>117</v>
      </c>
      <c r="V29" t="s">
        <v>119</v>
      </c>
      <c r="W29" t="s">
        <v>117</v>
      </c>
      <c r="X29" s="4" t="s">
        <v>119</v>
      </c>
      <c r="Y29" s="4" t="s">
        <v>216</v>
      </c>
      <c r="Z29" s="4" t="s">
        <v>138</v>
      </c>
      <c r="AA29" s="4" t="s">
        <v>48</v>
      </c>
      <c r="AB29" s="4">
        <v>521</v>
      </c>
      <c r="AC29" s="4">
        <v>5402.9709999999995</v>
      </c>
      <c r="AD29" s="4">
        <v>2953.9409999999998</v>
      </c>
      <c r="AE29" s="4">
        <v>1.829</v>
      </c>
      <c r="AF29" s="4">
        <v>2</v>
      </c>
      <c r="AG29" s="4">
        <v>18.087</v>
      </c>
      <c r="AH29" s="4">
        <v>315.51491800000002</v>
      </c>
      <c r="AI29" s="4">
        <v>5.3293730000000004</v>
      </c>
      <c r="AJ29" s="4">
        <v>112.412424</v>
      </c>
      <c r="AK29" s="4">
        <v>792</v>
      </c>
      <c r="AL29" s="4">
        <v>1</v>
      </c>
      <c r="AM29" s="4">
        <v>2527</v>
      </c>
      <c r="AN29" s="4">
        <v>80</v>
      </c>
      <c r="AO29" s="4">
        <v>17.124296000000001</v>
      </c>
      <c r="AP29" s="4">
        <v>1123.0999999999999</v>
      </c>
      <c r="AQ29" s="4">
        <v>0</v>
      </c>
      <c r="AR29" s="4">
        <v>45</v>
      </c>
      <c r="AS29" s="4">
        <v>10879</v>
      </c>
      <c r="AT29" s="4">
        <v>1.9E-2</v>
      </c>
      <c r="AU29" s="4">
        <v>46.771000000000001</v>
      </c>
      <c r="AV29" s="4">
        <v>47653</v>
      </c>
      <c r="AW29" s="4">
        <v>0</v>
      </c>
      <c r="AX29" s="4">
        <v>0.56000000000000005</v>
      </c>
      <c r="AY29">
        <v>0.80875000000000008</v>
      </c>
      <c r="AZ29" t="s">
        <v>67</v>
      </c>
      <c r="BA29" t="s">
        <v>550</v>
      </c>
      <c r="BB29">
        <v>4</v>
      </c>
      <c r="BC29" t="s">
        <v>557</v>
      </c>
      <c r="BD29">
        <v>14</v>
      </c>
      <c r="BE29">
        <v>159883.37400000001</v>
      </c>
      <c r="BF29">
        <v>5.0945559855398094E-2</v>
      </c>
      <c r="BG29">
        <v>4.120222153305321E-2</v>
      </c>
      <c r="BH29">
        <v>364076.85700000002</v>
      </c>
      <c r="BI29">
        <v>2.237260579295761E-2</v>
      </c>
      <c r="BJ29">
        <v>1.8093844935054469E-2</v>
      </c>
      <c r="BK29">
        <v>1</v>
      </c>
      <c r="BL29" t="s">
        <v>69</v>
      </c>
      <c r="BM29">
        <v>-1</v>
      </c>
      <c r="BN29" t="s">
        <v>528</v>
      </c>
    </row>
    <row r="30" spans="1:66">
      <c r="A30" s="138" t="str">
        <f t="shared" si="35"/>
        <v>송도버스</v>
      </c>
      <c r="B30" s="138" t="str">
        <f t="shared" si="1"/>
        <v>8</v>
      </c>
      <c r="C30" s="139" t="str">
        <f t="shared" si="36"/>
        <v>70바2222</v>
      </c>
      <c r="D30" s="114" t="str">
        <f t="shared" si="37"/>
        <v>대형</v>
      </c>
      <c r="E30" s="110" t="str">
        <f t="shared" si="38"/>
        <v>F</v>
      </c>
      <c r="F30" s="159">
        <f t="shared" si="39"/>
        <v>0.88100000000000001</v>
      </c>
      <c r="G30" s="160">
        <f t="shared" si="40"/>
        <v>1.762</v>
      </c>
      <c r="H30" s="161">
        <f t="shared" si="41"/>
        <v>2</v>
      </c>
      <c r="I30" s="162">
        <f t="shared" si="42"/>
        <v>5606.9369999999999</v>
      </c>
      <c r="J30" s="163">
        <f t="shared" si="43"/>
        <v>1.9664691234058628E-2</v>
      </c>
      <c r="K30" s="163">
        <f t="shared" si="44"/>
        <v>0.34851725335274636</v>
      </c>
      <c r="L30" s="163">
        <f t="shared" si="45"/>
        <v>0.19368863962623442</v>
      </c>
      <c r="M30" s="164">
        <f t="shared" si="46"/>
        <v>17.061</v>
      </c>
      <c r="N30" s="165">
        <f t="shared" si="47"/>
        <v>3.5999999999999997E-2</v>
      </c>
      <c r="O30" s="165">
        <f t="shared" si="48"/>
        <v>34.884999999999998</v>
      </c>
      <c r="P30" s="166">
        <f t="shared" si="49"/>
        <v>0</v>
      </c>
      <c r="Q30" s="167">
        <f t="shared" si="50"/>
        <v>84</v>
      </c>
      <c r="R30" s="168">
        <f t="shared" si="51"/>
        <v>27.710083950241341</v>
      </c>
      <c r="S30" s="140">
        <f t="shared" si="52"/>
        <v>2</v>
      </c>
      <c r="T30" s="140">
        <f t="shared" si="53"/>
        <v>1956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217</v>
      </c>
      <c r="Z30" s="4" t="s">
        <v>138</v>
      </c>
      <c r="AA30" s="4" t="s">
        <v>48</v>
      </c>
      <c r="AB30" s="4">
        <v>521</v>
      </c>
      <c r="AC30" s="4">
        <v>5606.9369999999999</v>
      </c>
      <c r="AD30" s="4">
        <v>3181.7860000000001</v>
      </c>
      <c r="AE30" s="4">
        <v>1.762</v>
      </c>
      <c r="AF30" s="4">
        <v>2</v>
      </c>
      <c r="AG30" s="4">
        <v>17.061</v>
      </c>
      <c r="AH30" s="4">
        <v>320.25491399999999</v>
      </c>
      <c r="AI30" s="4">
        <v>6.297714</v>
      </c>
      <c r="AJ30" s="4">
        <v>111.614363</v>
      </c>
      <c r="AK30" s="4">
        <v>1086</v>
      </c>
      <c r="AL30" s="4">
        <v>2</v>
      </c>
      <c r="AM30" s="4">
        <v>1956</v>
      </c>
      <c r="AN30" s="4">
        <v>84</v>
      </c>
      <c r="AO30" s="4">
        <v>17.507731</v>
      </c>
      <c r="AP30" s="4">
        <v>1200.4000000000001</v>
      </c>
      <c r="AQ30" s="4">
        <v>0</v>
      </c>
      <c r="AR30" s="4">
        <v>51</v>
      </c>
      <c r="AS30" s="4">
        <v>9733</v>
      </c>
      <c r="AT30" s="4">
        <v>3.5999999999999997E-2</v>
      </c>
      <c r="AU30" s="4">
        <v>34.884999999999998</v>
      </c>
      <c r="AV30" s="4">
        <v>640</v>
      </c>
      <c r="AW30" s="4">
        <v>0</v>
      </c>
      <c r="AX30" s="4">
        <v>0.51</v>
      </c>
      <c r="AY30">
        <v>0.79625000000000001</v>
      </c>
      <c r="AZ30" t="s">
        <v>70</v>
      </c>
      <c r="BA30" t="s">
        <v>550</v>
      </c>
      <c r="BB30">
        <v>1</v>
      </c>
      <c r="BC30" t="s">
        <v>558</v>
      </c>
      <c r="BD30">
        <v>11</v>
      </c>
      <c r="BE30">
        <v>159883.37400000001</v>
      </c>
      <c r="BF30">
        <v>5.0611053529555861E-2</v>
      </c>
      <c r="BG30">
        <v>4.0299051372908852E-2</v>
      </c>
      <c r="BH30">
        <v>364076.85700000002</v>
      </c>
      <c r="BI30">
        <v>2.2225708238302E-2</v>
      </c>
      <c r="BJ30">
        <v>1.7697220184747967E-2</v>
      </c>
      <c r="BK30">
        <v>1</v>
      </c>
      <c r="BL30" t="s">
        <v>67</v>
      </c>
      <c r="BM30">
        <v>-1</v>
      </c>
      <c r="BN30" t="s">
        <v>528</v>
      </c>
    </row>
    <row r="31" spans="1:66">
      <c r="A31" s="141" t="str">
        <f t="shared" si="35"/>
        <v>송도버스</v>
      </c>
      <c r="B31" s="141" t="str">
        <f t="shared" si="1"/>
        <v>8</v>
      </c>
      <c r="C31" s="142" t="str">
        <f t="shared" si="36"/>
        <v>70바2223</v>
      </c>
      <c r="D31" s="130" t="str">
        <f t="shared" si="37"/>
        <v>대형</v>
      </c>
      <c r="E31" s="126" t="str">
        <f t="shared" si="38"/>
        <v>D</v>
      </c>
      <c r="F31" s="149">
        <f t="shared" si="39"/>
        <v>0.89100000000000001</v>
      </c>
      <c r="G31" s="150">
        <f t="shared" si="40"/>
        <v>1.782</v>
      </c>
      <c r="H31" s="151">
        <f t="shared" si="41"/>
        <v>2</v>
      </c>
      <c r="I31" s="152">
        <f t="shared" si="42"/>
        <v>6465.3519999999999</v>
      </c>
      <c r="J31" s="153">
        <f t="shared" si="43"/>
        <v>1.7944352988394283E-2</v>
      </c>
      <c r="K31" s="153">
        <f t="shared" si="44"/>
        <v>0.36202475716034704</v>
      </c>
      <c r="L31" s="153">
        <f t="shared" si="45"/>
        <v>0.11368290543190843</v>
      </c>
      <c r="M31" s="154">
        <f t="shared" si="46"/>
        <v>17.146999999999998</v>
      </c>
      <c r="N31" s="155">
        <f t="shared" si="47"/>
        <v>3.1E-2</v>
      </c>
      <c r="O31" s="155">
        <f t="shared" si="48"/>
        <v>30.238</v>
      </c>
      <c r="P31" s="156">
        <f t="shared" si="49"/>
        <v>0.41499999999999998</v>
      </c>
      <c r="Q31" s="157">
        <f t="shared" si="50"/>
        <v>88</v>
      </c>
      <c r="R31" s="158">
        <f t="shared" si="51"/>
        <v>27.057240743003025</v>
      </c>
      <c r="S31" s="143">
        <f t="shared" si="52"/>
        <v>2</v>
      </c>
      <c r="T31" s="143">
        <f t="shared" si="53"/>
        <v>1955</v>
      </c>
      <c r="U31" t="s">
        <v>117</v>
      </c>
      <c r="V31" t="s">
        <v>119</v>
      </c>
      <c r="W31" t="s">
        <v>117</v>
      </c>
      <c r="X31" s="4" t="s">
        <v>119</v>
      </c>
      <c r="Y31" s="4" t="s">
        <v>218</v>
      </c>
      <c r="Z31" s="4" t="s">
        <v>138</v>
      </c>
      <c r="AA31" s="4" t="s">
        <v>48</v>
      </c>
      <c r="AB31" s="4">
        <v>521</v>
      </c>
      <c r="AC31" s="4">
        <v>6465.3519999999999</v>
      </c>
      <c r="AD31" s="4">
        <v>3628.4059999999999</v>
      </c>
      <c r="AE31" s="4">
        <v>1.782</v>
      </c>
      <c r="AF31" s="4">
        <v>2</v>
      </c>
      <c r="AG31" s="4">
        <v>17.146999999999998</v>
      </c>
      <c r="AH31" s="4">
        <v>385.38547499999999</v>
      </c>
      <c r="AI31" s="4">
        <v>6.9154929999999997</v>
      </c>
      <c r="AJ31" s="4">
        <v>139.51908299999999</v>
      </c>
      <c r="AK31" s="4">
        <v>735</v>
      </c>
      <c r="AL31" s="4">
        <v>2</v>
      </c>
      <c r="AM31" s="4">
        <v>1955</v>
      </c>
      <c r="AN31" s="4">
        <v>88</v>
      </c>
      <c r="AO31" s="4">
        <v>16.776325</v>
      </c>
      <c r="AP31" s="4">
        <v>1821.8</v>
      </c>
      <c r="AQ31" s="4">
        <v>24.9</v>
      </c>
      <c r="AR31" s="4">
        <v>89</v>
      </c>
      <c r="AS31" s="4">
        <v>31154</v>
      </c>
      <c r="AT31" s="4">
        <v>3.1E-2</v>
      </c>
      <c r="AU31" s="4">
        <v>30.238</v>
      </c>
      <c r="AV31" s="4">
        <v>55965</v>
      </c>
      <c r="AW31" s="4">
        <v>0</v>
      </c>
      <c r="AX31" s="4">
        <v>0.53</v>
      </c>
      <c r="AY31">
        <v>0.84840000000000004</v>
      </c>
      <c r="AZ31" t="s">
        <v>67</v>
      </c>
      <c r="BA31" t="s">
        <v>550</v>
      </c>
      <c r="BB31">
        <v>1</v>
      </c>
      <c r="BC31" t="s">
        <v>559</v>
      </c>
      <c r="BD31">
        <v>12</v>
      </c>
      <c r="BE31">
        <v>159883.37400000001</v>
      </c>
      <c r="BF31">
        <v>4.793016189413165E-2</v>
      </c>
      <c r="BG31">
        <v>4.066394935098129E-2</v>
      </c>
      <c r="BH31">
        <v>364076.85700000002</v>
      </c>
      <c r="BI31">
        <v>2.1048401876310418E-2</v>
      </c>
      <c r="BJ31">
        <v>1.7857464151861759E-2</v>
      </c>
      <c r="BK31">
        <v>1</v>
      </c>
      <c r="BL31" t="s">
        <v>69</v>
      </c>
      <c r="BM31">
        <v>-1</v>
      </c>
      <c r="BN31" t="s">
        <v>528</v>
      </c>
    </row>
    <row r="32" spans="1:66">
      <c r="A32" s="138" t="str">
        <f t="shared" si="35"/>
        <v>송도버스</v>
      </c>
      <c r="B32" s="138" t="str">
        <f t="shared" si="1"/>
        <v>8</v>
      </c>
      <c r="C32" s="139" t="str">
        <f t="shared" si="36"/>
        <v>70바2232</v>
      </c>
      <c r="D32" s="114" t="str">
        <f t="shared" si="37"/>
        <v>대형</v>
      </c>
      <c r="E32" s="110" t="str">
        <f t="shared" si="38"/>
        <v>D</v>
      </c>
      <c r="F32" s="159">
        <f t="shared" si="39"/>
        <v>0.85</v>
      </c>
      <c r="G32" s="160">
        <f t="shared" si="40"/>
        <v>1.7849999999999999</v>
      </c>
      <c r="H32" s="161">
        <f t="shared" si="41"/>
        <v>2.1</v>
      </c>
      <c r="I32" s="162">
        <f t="shared" si="42"/>
        <v>5327.0720000000001</v>
      </c>
      <c r="J32" s="163">
        <f t="shared" si="43"/>
        <v>1.5292991945736989E-2</v>
      </c>
      <c r="K32" s="163">
        <f t="shared" si="44"/>
        <v>0.35399408032833662</v>
      </c>
      <c r="L32" s="163">
        <f t="shared" si="45"/>
        <v>0.20048536982417359</v>
      </c>
      <c r="M32" s="164">
        <f t="shared" si="46"/>
        <v>12.048</v>
      </c>
      <c r="N32" s="165">
        <f t="shared" si="47"/>
        <v>1.9E-2</v>
      </c>
      <c r="O32" s="165">
        <f t="shared" si="48"/>
        <v>22.207000000000001</v>
      </c>
      <c r="P32" s="166">
        <f t="shared" si="49"/>
        <v>0.51333333333333331</v>
      </c>
      <c r="Q32" s="167">
        <f t="shared" si="50"/>
        <v>89</v>
      </c>
      <c r="R32" s="168">
        <f t="shared" si="51"/>
        <v>26.978693415379997</v>
      </c>
      <c r="S32" s="140">
        <f t="shared" si="52"/>
        <v>1</v>
      </c>
      <c r="T32" s="140">
        <f t="shared" si="53"/>
        <v>1183</v>
      </c>
      <c r="U32" t="s">
        <v>117</v>
      </c>
      <c r="V32" t="s">
        <v>119</v>
      </c>
      <c r="W32" t="s">
        <v>117</v>
      </c>
      <c r="X32" s="4" t="s">
        <v>119</v>
      </c>
      <c r="Y32" s="4" t="s">
        <v>219</v>
      </c>
      <c r="Z32" s="4" t="s">
        <v>138</v>
      </c>
      <c r="AA32" s="4" t="s">
        <v>48</v>
      </c>
      <c r="AB32" s="4">
        <v>521</v>
      </c>
      <c r="AC32" s="4">
        <v>5327.0720000000001</v>
      </c>
      <c r="AD32" s="4">
        <v>2984.9859999999999</v>
      </c>
      <c r="AE32" s="4">
        <v>1.7849999999999999</v>
      </c>
      <c r="AF32" s="4">
        <v>2.1</v>
      </c>
      <c r="AG32" s="4">
        <v>12.048</v>
      </c>
      <c r="AH32" s="4">
        <v>313.066012</v>
      </c>
      <c r="AI32" s="4">
        <v>4.7877159999999996</v>
      </c>
      <c r="AJ32" s="4">
        <v>110.823515</v>
      </c>
      <c r="AK32" s="4">
        <v>1068</v>
      </c>
      <c r="AL32" s="4">
        <v>1</v>
      </c>
      <c r="AM32" s="4">
        <v>1183</v>
      </c>
      <c r="AN32" s="4">
        <v>89</v>
      </c>
      <c r="AO32" s="4">
        <v>17.015809999999998</v>
      </c>
      <c r="AP32" s="4">
        <v>985</v>
      </c>
      <c r="AQ32" s="4">
        <v>30.8</v>
      </c>
      <c r="AR32" s="4">
        <v>48</v>
      </c>
      <c r="AS32" s="4">
        <v>15856</v>
      </c>
      <c r="AT32" s="4">
        <v>1.9E-2</v>
      </c>
      <c r="AU32" s="4">
        <v>22.207000000000001</v>
      </c>
      <c r="AV32" s="4">
        <v>49654</v>
      </c>
      <c r="AW32" s="4">
        <v>0</v>
      </c>
      <c r="AX32" s="4">
        <v>0.42</v>
      </c>
      <c r="AY32">
        <v>0.80399999999999994</v>
      </c>
      <c r="AZ32" t="s">
        <v>67</v>
      </c>
      <c r="BA32" t="s">
        <v>550</v>
      </c>
      <c r="BB32">
        <v>5</v>
      </c>
      <c r="BC32" t="s">
        <v>560</v>
      </c>
      <c r="BD32">
        <v>17</v>
      </c>
      <c r="BE32">
        <v>159883.37400000001</v>
      </c>
      <c r="BF32">
        <v>4.811824899316923E-2</v>
      </c>
      <c r="BG32">
        <v>3.8687072190508057E-2</v>
      </c>
      <c r="BH32">
        <v>364076.85700000002</v>
      </c>
      <c r="BI32">
        <v>2.1130999820732906E-2</v>
      </c>
      <c r="BJ32">
        <v>1.6989323855869255E-2</v>
      </c>
      <c r="BK32">
        <v>1</v>
      </c>
      <c r="BL32" t="s">
        <v>67</v>
      </c>
      <c r="BM32">
        <v>0</v>
      </c>
      <c r="BN32" t="s">
        <v>526</v>
      </c>
    </row>
    <row r="33" spans="1:66">
      <c r="A33" s="141" t="str">
        <f t="shared" si="35"/>
        <v>송도버스</v>
      </c>
      <c r="B33" s="141" t="str">
        <f t="shared" si="1"/>
        <v>8</v>
      </c>
      <c r="C33" s="142" t="str">
        <f t="shared" si="36"/>
        <v>70바2234</v>
      </c>
      <c r="D33" s="130" t="str">
        <f t="shared" si="37"/>
        <v>대형</v>
      </c>
      <c r="E33" s="126" t="str">
        <f t="shared" si="38"/>
        <v>C</v>
      </c>
      <c r="F33" s="149">
        <f t="shared" si="39"/>
        <v>0.92149999999999999</v>
      </c>
      <c r="G33" s="150">
        <f t="shared" si="40"/>
        <v>1.843</v>
      </c>
      <c r="H33" s="151">
        <f t="shared" si="41"/>
        <v>2</v>
      </c>
      <c r="I33" s="152">
        <f t="shared" si="42"/>
        <v>5063.7870000000003</v>
      </c>
      <c r="J33" s="153">
        <f t="shared" si="43"/>
        <v>1.6382165445183911E-2</v>
      </c>
      <c r="K33" s="153">
        <f t="shared" si="44"/>
        <v>0.35093453846251038</v>
      </c>
      <c r="L33" s="153">
        <f t="shared" si="45"/>
        <v>0.15482483761659011</v>
      </c>
      <c r="M33" s="154">
        <f t="shared" si="46"/>
        <v>14.464</v>
      </c>
      <c r="N33" s="155">
        <f t="shared" si="47"/>
        <v>0</v>
      </c>
      <c r="O33" s="155">
        <f t="shared" si="48"/>
        <v>19.827000000000002</v>
      </c>
      <c r="P33" s="156">
        <f t="shared" si="49"/>
        <v>0.24000000000000002</v>
      </c>
      <c r="Q33" s="157">
        <f t="shared" si="50"/>
        <v>90</v>
      </c>
      <c r="R33" s="158">
        <f t="shared" si="51"/>
        <v>26.370222142534232</v>
      </c>
      <c r="S33" s="143">
        <f t="shared" si="52"/>
        <v>0</v>
      </c>
      <c r="T33" s="143">
        <f t="shared" si="53"/>
        <v>1004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220</v>
      </c>
      <c r="Z33" s="4" t="s">
        <v>138</v>
      </c>
      <c r="AA33" s="4" t="s">
        <v>48</v>
      </c>
      <c r="AB33" s="4">
        <v>521</v>
      </c>
      <c r="AC33" s="4">
        <v>5063.7870000000003</v>
      </c>
      <c r="AD33" s="4">
        <v>2747.5059999999999</v>
      </c>
      <c r="AE33" s="4">
        <v>1.843</v>
      </c>
      <c r="AF33" s="4">
        <v>2</v>
      </c>
      <c r="AG33" s="4">
        <v>14.464</v>
      </c>
      <c r="AH33" s="4">
        <v>303.51158500000003</v>
      </c>
      <c r="AI33" s="4">
        <v>4.9721770000000003</v>
      </c>
      <c r="AJ33" s="4">
        <v>106.512698</v>
      </c>
      <c r="AK33" s="4">
        <v>784</v>
      </c>
      <c r="AL33" s="4">
        <v>0</v>
      </c>
      <c r="AM33" s="4">
        <v>1004</v>
      </c>
      <c r="AN33" s="4">
        <v>90</v>
      </c>
      <c r="AO33" s="4">
        <v>16.683999</v>
      </c>
      <c r="AP33" s="4">
        <v>763.1</v>
      </c>
      <c r="AQ33" s="4">
        <v>14.4</v>
      </c>
      <c r="AR33" s="4">
        <v>41</v>
      </c>
      <c r="AS33" s="4">
        <v>12083</v>
      </c>
      <c r="AT33" s="4">
        <v>0</v>
      </c>
      <c r="AU33" s="4">
        <v>19.827000000000002</v>
      </c>
      <c r="AV33" s="4">
        <v>45129</v>
      </c>
      <c r="AW33" s="4">
        <v>0</v>
      </c>
      <c r="AX33" s="4">
        <v>0.5</v>
      </c>
      <c r="AY33">
        <v>0.87280000000000002</v>
      </c>
      <c r="AZ33" t="s">
        <v>69</v>
      </c>
      <c r="BA33" t="s">
        <v>550</v>
      </c>
      <c r="BB33">
        <v>3</v>
      </c>
      <c r="BC33" t="s">
        <v>561</v>
      </c>
      <c r="BD33">
        <v>10</v>
      </c>
      <c r="BE33">
        <v>159883.37400000001</v>
      </c>
      <c r="BF33">
        <v>5.2055262481513556E-2</v>
      </c>
      <c r="BG33">
        <v>4.5433833093865034E-2</v>
      </c>
      <c r="BH33">
        <v>364076.85700000002</v>
      </c>
      <c r="BI33">
        <v>2.2859928721039251E-2</v>
      </c>
      <c r="BJ33">
        <v>1.9952145787723058E-2</v>
      </c>
      <c r="BK33">
        <v>1</v>
      </c>
      <c r="BL33" t="s">
        <v>68</v>
      </c>
      <c r="BM33">
        <v>-1</v>
      </c>
      <c r="BN33" t="s">
        <v>528</v>
      </c>
    </row>
    <row r="34" spans="1:66">
      <c r="A34" s="138" t="str">
        <f t="shared" si="35"/>
        <v>송도버스</v>
      </c>
      <c r="B34" s="138" t="str">
        <f t="shared" si="1"/>
        <v>8</v>
      </c>
      <c r="C34" s="139" t="str">
        <f t="shared" si="36"/>
        <v>70바2235</v>
      </c>
      <c r="D34" s="114" t="str">
        <f t="shared" si="37"/>
        <v>대형</v>
      </c>
      <c r="E34" s="110" t="str">
        <f t="shared" si="38"/>
        <v>A</v>
      </c>
      <c r="F34" s="159">
        <f t="shared" si="39"/>
        <v>0.89449999999999996</v>
      </c>
      <c r="G34" s="160">
        <f t="shared" si="40"/>
        <v>1.7889999999999999</v>
      </c>
      <c r="H34" s="161">
        <f t="shared" si="41"/>
        <v>2</v>
      </c>
      <c r="I34" s="162">
        <f t="shared" si="42"/>
        <v>3616.259</v>
      </c>
      <c r="J34" s="163">
        <f t="shared" si="43"/>
        <v>1.984829519675101E-2</v>
      </c>
      <c r="K34" s="163">
        <f t="shared" si="44"/>
        <v>0.35475753237618896</v>
      </c>
      <c r="L34" s="163">
        <f t="shared" si="45"/>
        <v>0.18333863807874382</v>
      </c>
      <c r="M34" s="164">
        <f t="shared" si="46"/>
        <v>14.786</v>
      </c>
      <c r="N34" s="165">
        <f t="shared" si="47"/>
        <v>2.8000000000000001E-2</v>
      </c>
      <c r="O34" s="165">
        <f t="shared" si="48"/>
        <v>26.021000000000001</v>
      </c>
      <c r="P34" s="166">
        <f t="shared" si="49"/>
        <v>0</v>
      </c>
      <c r="Q34" s="167">
        <f t="shared" si="50"/>
        <v>84</v>
      </c>
      <c r="R34" s="168">
        <f t="shared" si="51"/>
        <v>27.651990368681833</v>
      </c>
      <c r="S34" s="140">
        <f t="shared" si="52"/>
        <v>1</v>
      </c>
      <c r="T34" s="140">
        <f t="shared" si="53"/>
        <v>941</v>
      </c>
      <c r="U34" t="s">
        <v>117</v>
      </c>
      <c r="V34" t="s">
        <v>119</v>
      </c>
      <c r="W34" t="s">
        <v>117</v>
      </c>
      <c r="X34" s="4" t="s">
        <v>119</v>
      </c>
      <c r="Y34" s="4" t="s">
        <v>221</v>
      </c>
      <c r="Z34" s="4" t="s">
        <v>138</v>
      </c>
      <c r="AA34" s="4" t="s">
        <v>48</v>
      </c>
      <c r="AB34" s="4">
        <v>521</v>
      </c>
      <c r="AC34" s="4">
        <v>3616.259</v>
      </c>
      <c r="AD34" s="4">
        <v>2021</v>
      </c>
      <c r="AE34" s="4">
        <v>1.7889999999999999</v>
      </c>
      <c r="AF34" s="4">
        <v>2</v>
      </c>
      <c r="AG34" s="4">
        <v>14.786</v>
      </c>
      <c r="AH34" s="4">
        <v>209.112166</v>
      </c>
      <c r="AI34" s="4">
        <v>4.1505200000000002</v>
      </c>
      <c r="AJ34" s="4">
        <v>74.184116000000003</v>
      </c>
      <c r="AK34" s="4">
        <v>663</v>
      </c>
      <c r="AL34" s="4">
        <v>1</v>
      </c>
      <c r="AM34" s="4">
        <v>941</v>
      </c>
      <c r="AN34" s="4">
        <v>84</v>
      </c>
      <c r="AO34" s="4">
        <v>17.293392999999998</v>
      </c>
      <c r="AP34" s="4">
        <v>853.7</v>
      </c>
      <c r="AQ34" s="4">
        <v>0</v>
      </c>
      <c r="AR34" s="4">
        <v>37</v>
      </c>
      <c r="AS34" s="4">
        <v>16435</v>
      </c>
      <c r="AT34" s="4">
        <v>2.8000000000000001E-2</v>
      </c>
      <c r="AU34" s="4">
        <v>26.021000000000001</v>
      </c>
      <c r="AV34" s="4">
        <v>33252</v>
      </c>
      <c r="AW34" s="4">
        <v>0</v>
      </c>
      <c r="AX34" s="4">
        <v>0.47</v>
      </c>
      <c r="AY34">
        <v>0.96839999999999993</v>
      </c>
      <c r="AZ34" t="s">
        <v>66</v>
      </c>
      <c r="BA34" t="s">
        <v>550</v>
      </c>
      <c r="BB34">
        <v>1</v>
      </c>
      <c r="BC34" t="s">
        <v>562</v>
      </c>
      <c r="BD34">
        <v>10</v>
      </c>
      <c r="BE34">
        <v>159883.37400000001</v>
      </c>
      <c r="BF34">
        <v>4.4822502932668901E-2</v>
      </c>
      <c r="BG34">
        <v>4.3406111839996563E-2</v>
      </c>
      <c r="BH34">
        <v>364076.85700000002</v>
      </c>
      <c r="BI34">
        <v>1.9683681789199797E-2</v>
      </c>
      <c r="BJ34">
        <v>1.9061677444661081E-2</v>
      </c>
      <c r="BK34">
        <v>1</v>
      </c>
      <c r="BL34" t="s">
        <v>66</v>
      </c>
      <c r="BM34">
        <v>0</v>
      </c>
      <c r="BN34" t="s">
        <v>526</v>
      </c>
    </row>
    <row r="35" spans="1:66">
      <c r="A35" s="141" t="str">
        <f t="shared" si="35"/>
        <v>송도버스</v>
      </c>
      <c r="B35" s="141" t="str">
        <f t="shared" si="1"/>
        <v>8</v>
      </c>
      <c r="C35" s="142" t="str">
        <f t="shared" si="36"/>
        <v>70바2238</v>
      </c>
      <c r="D35" s="130" t="str">
        <f t="shared" si="37"/>
        <v>대형</v>
      </c>
      <c r="E35" s="126" t="str">
        <f t="shared" si="38"/>
        <v>D</v>
      </c>
      <c r="F35" s="149">
        <f t="shared" si="39"/>
        <v>0.88400000000000001</v>
      </c>
      <c r="G35" s="150">
        <f t="shared" si="40"/>
        <v>1.768</v>
      </c>
      <c r="H35" s="151">
        <f t="shared" si="41"/>
        <v>2</v>
      </c>
      <c r="I35" s="152">
        <f t="shared" si="42"/>
        <v>5040.9480000000003</v>
      </c>
      <c r="J35" s="153">
        <f t="shared" si="43"/>
        <v>2.2081893264925066E-2</v>
      </c>
      <c r="K35" s="153">
        <f t="shared" si="44"/>
        <v>0.35644797081484469</v>
      </c>
      <c r="L35" s="153">
        <f t="shared" si="45"/>
        <v>0.19123387108932682</v>
      </c>
      <c r="M35" s="154">
        <f t="shared" si="46"/>
        <v>15.157999999999999</v>
      </c>
      <c r="N35" s="155">
        <f t="shared" si="47"/>
        <v>7.9000000000000001E-2</v>
      </c>
      <c r="O35" s="155">
        <f t="shared" si="48"/>
        <v>18.469000000000001</v>
      </c>
      <c r="P35" s="156">
        <f t="shared" si="49"/>
        <v>0.52166666666666672</v>
      </c>
      <c r="Q35" s="157">
        <f t="shared" si="50"/>
        <v>88</v>
      </c>
      <c r="R35" s="158">
        <f t="shared" si="51"/>
        <v>27.207384275764802</v>
      </c>
      <c r="S35" s="143">
        <f t="shared" si="52"/>
        <v>4</v>
      </c>
      <c r="T35" s="143">
        <f t="shared" si="53"/>
        <v>931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223</v>
      </c>
      <c r="Z35" s="4" t="s">
        <v>138</v>
      </c>
      <c r="AA35" s="4" t="s">
        <v>48</v>
      </c>
      <c r="AB35" s="4">
        <v>521</v>
      </c>
      <c r="AC35" s="4">
        <v>5040.9480000000003</v>
      </c>
      <c r="AD35" s="4">
        <v>2851.1610000000001</v>
      </c>
      <c r="AE35" s="4">
        <v>1.768</v>
      </c>
      <c r="AF35" s="4">
        <v>2</v>
      </c>
      <c r="AG35" s="4">
        <v>15.157999999999999</v>
      </c>
      <c r="AH35" s="4">
        <v>298.12964499999998</v>
      </c>
      <c r="AI35" s="4">
        <v>6.5832670000000002</v>
      </c>
      <c r="AJ35" s="4">
        <v>106.267707</v>
      </c>
      <c r="AK35" s="4">
        <v>964</v>
      </c>
      <c r="AL35" s="4">
        <v>4</v>
      </c>
      <c r="AM35" s="4">
        <v>931</v>
      </c>
      <c r="AN35" s="4">
        <v>88</v>
      </c>
      <c r="AO35" s="4">
        <v>16.908576</v>
      </c>
      <c r="AP35" s="4">
        <v>1559.3</v>
      </c>
      <c r="AQ35" s="4">
        <v>31.3</v>
      </c>
      <c r="AR35" s="4">
        <v>46</v>
      </c>
      <c r="AS35" s="4">
        <v>16597</v>
      </c>
      <c r="AT35" s="4">
        <v>7.9000000000000001E-2</v>
      </c>
      <c r="AU35" s="4">
        <v>18.469000000000001</v>
      </c>
      <c r="AV35" s="4">
        <v>44432</v>
      </c>
      <c r="AW35" s="4">
        <v>0</v>
      </c>
      <c r="AX35" s="4">
        <v>0.48</v>
      </c>
      <c r="AY35">
        <v>0.84760000000000013</v>
      </c>
      <c r="AZ35" t="s">
        <v>67</v>
      </c>
      <c r="BA35" t="s">
        <v>550</v>
      </c>
      <c r="BB35">
        <v>2</v>
      </c>
      <c r="BC35" t="s">
        <v>563</v>
      </c>
      <c r="BD35">
        <v>10</v>
      </c>
      <c r="BE35">
        <v>159883.37400000001</v>
      </c>
      <c r="BF35">
        <v>5.5278280529656568E-2</v>
      </c>
      <c r="BG35">
        <v>4.6853870576936914E-2</v>
      </c>
      <c r="BH35">
        <v>364076.85700000002</v>
      </c>
      <c r="BI35">
        <v>2.4275308441261342E-2</v>
      </c>
      <c r="BJ35">
        <v>2.0575751434813116E-2</v>
      </c>
      <c r="BK35">
        <v>1</v>
      </c>
      <c r="BL35" t="s">
        <v>66</v>
      </c>
      <c r="BM35">
        <v>-3</v>
      </c>
      <c r="BN35" t="s">
        <v>528</v>
      </c>
    </row>
    <row r="36" spans="1:66">
      <c r="A36" s="138" t="str">
        <f t="shared" si="35"/>
        <v>송도버스</v>
      </c>
      <c r="B36" s="138" t="str">
        <f t="shared" si="1"/>
        <v>8</v>
      </c>
      <c r="C36" s="139" t="str">
        <f t="shared" si="36"/>
        <v>70바2240</v>
      </c>
      <c r="D36" s="114" t="str">
        <f t="shared" si="37"/>
        <v>대형</v>
      </c>
      <c r="E36" s="110" t="str">
        <f t="shared" si="38"/>
        <v>C</v>
      </c>
      <c r="F36" s="159">
        <f t="shared" si="39"/>
        <v>0.878</v>
      </c>
      <c r="G36" s="160">
        <f t="shared" si="40"/>
        <v>1.756</v>
      </c>
      <c r="H36" s="161">
        <f t="shared" si="41"/>
        <v>2</v>
      </c>
      <c r="I36" s="162">
        <f t="shared" si="42"/>
        <v>5547.558</v>
      </c>
      <c r="J36" s="163">
        <f t="shared" si="43"/>
        <v>3.0452970825528145E-2</v>
      </c>
      <c r="K36" s="163">
        <f t="shared" si="44"/>
        <v>0.35261964896495473</v>
      </c>
      <c r="L36" s="163">
        <f t="shared" si="45"/>
        <v>0.17827663991976289</v>
      </c>
      <c r="M36" s="164">
        <f t="shared" si="46"/>
        <v>13.337</v>
      </c>
      <c r="N36" s="165">
        <f t="shared" si="47"/>
        <v>0.16200000000000001</v>
      </c>
      <c r="O36" s="165">
        <f t="shared" si="48"/>
        <v>14.367000000000001</v>
      </c>
      <c r="P36" s="166">
        <f t="shared" si="49"/>
        <v>0.6333333333333333</v>
      </c>
      <c r="Q36" s="167">
        <f t="shared" si="50"/>
        <v>87</v>
      </c>
      <c r="R36" s="168">
        <f t="shared" si="51"/>
        <v>27.052783757205429</v>
      </c>
      <c r="S36" s="140">
        <f t="shared" si="52"/>
        <v>9</v>
      </c>
      <c r="T36" s="140">
        <f t="shared" si="53"/>
        <v>797</v>
      </c>
      <c r="U36" t="s">
        <v>117</v>
      </c>
      <c r="V36" t="s">
        <v>119</v>
      </c>
      <c r="W36" t="s">
        <v>117</v>
      </c>
      <c r="X36" s="4" t="s">
        <v>119</v>
      </c>
      <c r="Y36" s="4" t="s">
        <v>224</v>
      </c>
      <c r="Z36" s="4" t="s">
        <v>138</v>
      </c>
      <c r="AA36" s="4" t="s">
        <v>48</v>
      </c>
      <c r="AB36" s="4">
        <v>521</v>
      </c>
      <c r="AC36" s="4">
        <v>5547.558</v>
      </c>
      <c r="AD36" s="4">
        <v>3159.9630000000002</v>
      </c>
      <c r="AE36" s="4">
        <v>1.756</v>
      </c>
      <c r="AF36" s="4">
        <v>2</v>
      </c>
      <c r="AG36" s="4">
        <v>13.337</v>
      </c>
      <c r="AH36" s="4">
        <v>332.39604300000002</v>
      </c>
      <c r="AI36" s="4">
        <v>10.122446999999999</v>
      </c>
      <c r="AJ36" s="4">
        <v>117.20937600000001</v>
      </c>
      <c r="AK36" s="4">
        <v>989</v>
      </c>
      <c r="AL36" s="4">
        <v>9</v>
      </c>
      <c r="AM36" s="4">
        <v>797</v>
      </c>
      <c r="AN36" s="4">
        <v>87</v>
      </c>
      <c r="AO36" s="4">
        <v>16.689603000000002</v>
      </c>
      <c r="AP36" s="4">
        <v>1673.4</v>
      </c>
      <c r="AQ36" s="4">
        <v>38</v>
      </c>
      <c r="AR36" s="4">
        <v>61</v>
      </c>
      <c r="AS36" s="4">
        <v>18469</v>
      </c>
      <c r="AT36" s="4">
        <v>0.16200000000000001</v>
      </c>
      <c r="AU36" s="4">
        <v>14.367000000000001</v>
      </c>
      <c r="AV36" s="4">
        <v>48930</v>
      </c>
      <c r="AW36" s="4">
        <v>0</v>
      </c>
      <c r="AX36" s="4">
        <v>0.44</v>
      </c>
      <c r="AY36">
        <v>0.89399999999999991</v>
      </c>
      <c r="AZ36" t="s">
        <v>69</v>
      </c>
      <c r="BA36" t="s">
        <v>550</v>
      </c>
      <c r="BB36">
        <v>1</v>
      </c>
      <c r="BC36" t="s">
        <v>564</v>
      </c>
      <c r="BD36">
        <v>9</v>
      </c>
      <c r="BE36">
        <v>159883.37400000001</v>
      </c>
      <c r="BF36">
        <v>3.796371597712217E-2</v>
      </c>
      <c r="BG36">
        <v>3.3939562083547217E-2</v>
      </c>
      <c r="BH36">
        <v>364076.85700000002</v>
      </c>
      <c r="BI36">
        <v>1.667166391737995E-2</v>
      </c>
      <c r="BJ36">
        <v>1.4904467542137673E-2</v>
      </c>
      <c r="BK36">
        <v>1</v>
      </c>
      <c r="BL36" t="s">
        <v>68</v>
      </c>
      <c r="BM36">
        <v>-1</v>
      </c>
      <c r="BN36" t="s">
        <v>528</v>
      </c>
    </row>
    <row r="37" spans="1:66">
      <c r="A37" s="141" t="str">
        <f t="shared" si="35"/>
        <v>송도버스</v>
      </c>
      <c r="B37" s="141" t="str">
        <f t="shared" si="1"/>
        <v>8</v>
      </c>
      <c r="C37" s="142" t="str">
        <f t="shared" si="36"/>
        <v>70바2241</v>
      </c>
      <c r="D37" s="130" t="str">
        <f t="shared" si="37"/>
        <v>대형</v>
      </c>
      <c r="E37" s="126" t="str">
        <f t="shared" si="38"/>
        <v>F</v>
      </c>
      <c r="F37" s="149">
        <f t="shared" si="39"/>
        <v>0.878</v>
      </c>
      <c r="G37" s="150">
        <f t="shared" si="40"/>
        <v>1.756</v>
      </c>
      <c r="H37" s="151">
        <f t="shared" si="41"/>
        <v>2</v>
      </c>
      <c r="I37" s="152">
        <f t="shared" si="42"/>
        <v>4610.7359999999999</v>
      </c>
      <c r="J37" s="153">
        <f t="shared" si="43"/>
        <v>2.2460699839622896E-2</v>
      </c>
      <c r="K37" s="153">
        <f t="shared" si="44"/>
        <v>0.38409850839187804</v>
      </c>
      <c r="L37" s="153">
        <f t="shared" si="45"/>
        <v>0.22447609232018489</v>
      </c>
      <c r="M37" s="154">
        <f t="shared" si="46"/>
        <v>14.746</v>
      </c>
      <c r="N37" s="155">
        <f t="shared" si="47"/>
        <v>2.1999999999999999E-2</v>
      </c>
      <c r="O37" s="155">
        <f t="shared" si="48"/>
        <v>20.713000000000001</v>
      </c>
      <c r="P37" s="156">
        <f t="shared" si="49"/>
        <v>0</v>
      </c>
      <c r="Q37" s="157">
        <f t="shared" si="50"/>
        <v>84</v>
      </c>
      <c r="R37" s="158">
        <f t="shared" si="51"/>
        <v>27.666990136762323</v>
      </c>
      <c r="S37" s="143">
        <f t="shared" si="52"/>
        <v>1</v>
      </c>
      <c r="T37" s="143">
        <f t="shared" si="53"/>
        <v>955</v>
      </c>
      <c r="U37" t="s">
        <v>117</v>
      </c>
      <c r="V37" t="s">
        <v>119</v>
      </c>
      <c r="W37" t="s">
        <v>117</v>
      </c>
      <c r="X37" s="4" t="s">
        <v>119</v>
      </c>
      <c r="Y37" s="4" t="s">
        <v>225</v>
      </c>
      <c r="Z37" s="4" t="s">
        <v>138</v>
      </c>
      <c r="AA37" s="4" t="s">
        <v>48</v>
      </c>
      <c r="AB37" s="4">
        <v>521</v>
      </c>
      <c r="AC37" s="4">
        <v>4610.7359999999999</v>
      </c>
      <c r="AD37" s="4">
        <v>2626.3539999999998</v>
      </c>
      <c r="AE37" s="4">
        <v>1.756</v>
      </c>
      <c r="AF37" s="4">
        <v>2</v>
      </c>
      <c r="AG37" s="4">
        <v>14.746</v>
      </c>
      <c r="AH37" s="4">
        <v>280.82188200000002</v>
      </c>
      <c r="AI37" s="4">
        <v>6.3074560000000002</v>
      </c>
      <c r="AJ37" s="4">
        <v>107.863266</v>
      </c>
      <c r="AK37" s="4">
        <v>1035</v>
      </c>
      <c r="AL37" s="4">
        <v>1</v>
      </c>
      <c r="AM37" s="4">
        <v>955</v>
      </c>
      <c r="AN37" s="4">
        <v>84</v>
      </c>
      <c r="AO37" s="4">
        <v>16.41872</v>
      </c>
      <c r="AP37" s="4">
        <v>880.9</v>
      </c>
      <c r="AQ37" s="4">
        <v>0</v>
      </c>
      <c r="AR37" s="4">
        <v>74</v>
      </c>
      <c r="AS37" s="4">
        <v>30321</v>
      </c>
      <c r="AT37" s="4">
        <v>2.1999999999999999E-2</v>
      </c>
      <c r="AU37" s="4">
        <v>20.713000000000001</v>
      </c>
      <c r="AV37" s="4">
        <v>39164</v>
      </c>
      <c r="AW37" s="4">
        <v>0</v>
      </c>
      <c r="AX37" s="4">
        <v>0.46</v>
      </c>
      <c r="AY37">
        <v>0.74541666666666662</v>
      </c>
      <c r="AZ37" t="s">
        <v>70</v>
      </c>
      <c r="BA37" t="s">
        <v>550</v>
      </c>
      <c r="BB37">
        <v>2</v>
      </c>
      <c r="BC37" t="s">
        <v>565</v>
      </c>
      <c r="BD37">
        <v>8</v>
      </c>
      <c r="BE37">
        <v>159883.37400000001</v>
      </c>
      <c r="BF37">
        <v>4.1504703297042006E-2</v>
      </c>
      <c r="BG37">
        <v>3.0938297582670062E-2</v>
      </c>
      <c r="BH37">
        <v>364076.85700000002</v>
      </c>
      <c r="BI37">
        <v>1.8226678989376136E-2</v>
      </c>
      <c r="BJ37">
        <v>1.3586470296664127E-2</v>
      </c>
      <c r="BK37">
        <v>1</v>
      </c>
      <c r="BL37" t="s">
        <v>70</v>
      </c>
      <c r="BM37">
        <v>0</v>
      </c>
      <c r="BN37" t="s">
        <v>526</v>
      </c>
    </row>
    <row r="38" spans="1:66">
      <c r="A38" s="138" t="str">
        <f t="shared" si="35"/>
        <v>송도버스</v>
      </c>
      <c r="B38" s="138" t="str">
        <f t="shared" si="1"/>
        <v>8</v>
      </c>
      <c r="C38" s="139" t="str">
        <f t="shared" si="36"/>
        <v>70바2242</v>
      </c>
      <c r="D38" s="114" t="str">
        <f t="shared" si="37"/>
        <v>대형</v>
      </c>
      <c r="E38" s="110" t="str">
        <f t="shared" si="38"/>
        <v>B</v>
      </c>
      <c r="F38" s="159">
        <f t="shared" si="39"/>
        <v>0.90249999999999997</v>
      </c>
      <c r="G38" s="160">
        <f t="shared" si="40"/>
        <v>1.8049999999999999</v>
      </c>
      <c r="H38" s="161">
        <f t="shared" si="41"/>
        <v>2</v>
      </c>
      <c r="I38" s="162">
        <f t="shared" si="42"/>
        <v>3298.5459999999998</v>
      </c>
      <c r="J38" s="163">
        <f t="shared" si="43"/>
        <v>2.1477123390699644E-2</v>
      </c>
      <c r="K38" s="163">
        <f t="shared" si="44"/>
        <v>0.33504822514163873</v>
      </c>
      <c r="L38" s="163">
        <f t="shared" si="45"/>
        <v>0.14279018694903756</v>
      </c>
      <c r="M38" s="164">
        <f t="shared" si="46"/>
        <v>11.571</v>
      </c>
      <c r="N38" s="165">
        <f t="shared" si="47"/>
        <v>0.152</v>
      </c>
      <c r="O38" s="165">
        <f t="shared" si="48"/>
        <v>11.337999999999999</v>
      </c>
      <c r="P38" s="166">
        <f t="shared" si="49"/>
        <v>0.71000000000000008</v>
      </c>
      <c r="Q38" s="167">
        <f t="shared" si="50"/>
        <v>87</v>
      </c>
      <c r="R38" s="168">
        <f t="shared" si="51"/>
        <v>26.596762142349192</v>
      </c>
      <c r="S38" s="140">
        <f t="shared" si="52"/>
        <v>5</v>
      </c>
      <c r="T38" s="140">
        <f t="shared" si="53"/>
        <v>374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226</v>
      </c>
      <c r="Z38" s="4" t="s">
        <v>138</v>
      </c>
      <c r="AA38" s="4" t="s">
        <v>48</v>
      </c>
      <c r="AB38" s="4">
        <v>521</v>
      </c>
      <c r="AC38" s="4">
        <v>3298.5459999999998</v>
      </c>
      <c r="AD38" s="4">
        <v>1827.68</v>
      </c>
      <c r="AE38" s="4">
        <v>1.8049999999999999</v>
      </c>
      <c r="AF38" s="4">
        <v>2</v>
      </c>
      <c r="AG38" s="4">
        <v>11.571</v>
      </c>
      <c r="AH38" s="4">
        <v>192.73577399999999</v>
      </c>
      <c r="AI38" s="4">
        <v>4.1394099999999998</v>
      </c>
      <c r="AJ38" s="4">
        <v>64.575778999999997</v>
      </c>
      <c r="AK38" s="4">
        <v>471</v>
      </c>
      <c r="AL38" s="4">
        <v>5</v>
      </c>
      <c r="AM38" s="4">
        <v>374</v>
      </c>
      <c r="AN38" s="4">
        <v>87</v>
      </c>
      <c r="AO38" s="4">
        <v>17.114342000000001</v>
      </c>
      <c r="AP38" s="4">
        <v>933.1</v>
      </c>
      <c r="AQ38" s="4">
        <v>42.6</v>
      </c>
      <c r="AR38" s="4">
        <v>37</v>
      </c>
      <c r="AS38" s="4">
        <v>16598</v>
      </c>
      <c r="AT38" s="4">
        <v>0.152</v>
      </c>
      <c r="AU38" s="4">
        <v>11.337999999999999</v>
      </c>
      <c r="AV38" s="4">
        <v>30059</v>
      </c>
      <c r="AW38" s="4">
        <v>0</v>
      </c>
      <c r="AX38" s="4">
        <v>0.42</v>
      </c>
      <c r="AY38">
        <v>0.92920000000000003</v>
      </c>
      <c r="AZ38" t="s">
        <v>68</v>
      </c>
      <c r="BA38" t="s">
        <v>550</v>
      </c>
      <c r="BB38">
        <v>3</v>
      </c>
      <c r="BC38" t="s">
        <v>566</v>
      </c>
      <c r="BD38">
        <v>15</v>
      </c>
      <c r="BE38">
        <v>159883.37400000001</v>
      </c>
      <c r="BF38">
        <v>5.0035552789872942E-2</v>
      </c>
      <c r="BG38">
        <v>4.649303565234994E-2</v>
      </c>
      <c r="BH38">
        <v>364076.85700000002</v>
      </c>
      <c r="BI38">
        <v>2.1972978634014081E-2</v>
      </c>
      <c r="BJ38">
        <v>2.0417291746725887E-2</v>
      </c>
      <c r="BK38">
        <v>1</v>
      </c>
      <c r="BL38" t="s">
        <v>68</v>
      </c>
      <c r="BM38">
        <v>0</v>
      </c>
      <c r="BN38" t="s">
        <v>526</v>
      </c>
    </row>
    <row r="39" spans="1:66">
      <c r="A39" s="141" t="str">
        <f t="shared" si="35"/>
        <v>송도버스</v>
      </c>
      <c r="B39" s="141" t="str">
        <f t="shared" si="1"/>
        <v>8</v>
      </c>
      <c r="C39" s="142" t="str">
        <f t="shared" si="36"/>
        <v>70바2246</v>
      </c>
      <c r="D39" s="130" t="str">
        <f t="shared" si="37"/>
        <v>대형</v>
      </c>
      <c r="E39" s="126" t="str">
        <f t="shared" si="38"/>
        <v>C</v>
      </c>
      <c r="F39" s="149">
        <f t="shared" si="39"/>
        <v>0.88200000000000001</v>
      </c>
      <c r="G39" s="150">
        <f t="shared" si="40"/>
        <v>1.764</v>
      </c>
      <c r="H39" s="151">
        <f t="shared" si="41"/>
        <v>2</v>
      </c>
      <c r="I39" s="152">
        <f t="shared" si="42"/>
        <v>4746.777</v>
      </c>
      <c r="J39" s="153">
        <f t="shared" si="43"/>
        <v>2.2865789228748719E-2</v>
      </c>
      <c r="K39" s="153">
        <f t="shared" si="44"/>
        <v>0.35636200436796084</v>
      </c>
      <c r="L39" s="153">
        <f t="shared" si="45"/>
        <v>0.1847569413941291</v>
      </c>
      <c r="M39" s="154">
        <f t="shared" si="46"/>
        <v>14.125999999999999</v>
      </c>
      <c r="N39" s="155">
        <f t="shared" si="47"/>
        <v>0</v>
      </c>
      <c r="O39" s="155">
        <f t="shared" si="48"/>
        <v>12.472</v>
      </c>
      <c r="P39" s="156">
        <f t="shared" si="49"/>
        <v>0</v>
      </c>
      <c r="Q39" s="157">
        <f t="shared" si="50"/>
        <v>79</v>
      </c>
      <c r="R39" s="158">
        <f t="shared" si="51"/>
        <v>27.006718332086852</v>
      </c>
      <c r="S39" s="143">
        <f t="shared" si="52"/>
        <v>0</v>
      </c>
      <c r="T39" s="143">
        <f t="shared" si="53"/>
        <v>592</v>
      </c>
      <c r="U39" t="s">
        <v>117</v>
      </c>
      <c r="V39" t="s">
        <v>119</v>
      </c>
      <c r="W39" t="s">
        <v>117</v>
      </c>
      <c r="X39" s="4" t="s">
        <v>119</v>
      </c>
      <c r="Y39" s="4" t="s">
        <v>227</v>
      </c>
      <c r="Z39" s="4" t="s">
        <v>138</v>
      </c>
      <c r="AA39" s="4" t="s">
        <v>48</v>
      </c>
      <c r="AB39" s="4">
        <v>521</v>
      </c>
      <c r="AC39" s="4">
        <v>4746.777</v>
      </c>
      <c r="AD39" s="4">
        <v>2690.8739999999998</v>
      </c>
      <c r="AE39" s="4">
        <v>1.764</v>
      </c>
      <c r="AF39" s="4">
        <v>2</v>
      </c>
      <c r="AG39" s="4">
        <v>14.125999999999999</v>
      </c>
      <c r="AH39" s="4">
        <v>283.13577700000002</v>
      </c>
      <c r="AI39" s="4">
        <v>6.4741229999999996</v>
      </c>
      <c r="AJ39" s="4">
        <v>100.898833</v>
      </c>
      <c r="AK39" s="4">
        <v>877</v>
      </c>
      <c r="AL39" s="4">
        <v>0</v>
      </c>
      <c r="AM39" s="4">
        <v>592</v>
      </c>
      <c r="AN39" s="4">
        <v>79</v>
      </c>
      <c r="AO39" s="4">
        <v>16.76502</v>
      </c>
      <c r="AP39" s="4">
        <v>743.9</v>
      </c>
      <c r="AQ39" s="4">
        <v>0</v>
      </c>
      <c r="AR39" s="4">
        <v>44</v>
      </c>
      <c r="AS39" s="4">
        <v>19035</v>
      </c>
      <c r="AT39" s="4">
        <v>0</v>
      </c>
      <c r="AU39" s="4">
        <v>12.472</v>
      </c>
      <c r="AV39" s="4">
        <v>43148</v>
      </c>
      <c r="AW39" s="4">
        <v>0</v>
      </c>
      <c r="AX39" s="4">
        <v>0.46</v>
      </c>
      <c r="AY39">
        <v>0.87759999999999994</v>
      </c>
      <c r="AZ39" t="s">
        <v>69</v>
      </c>
      <c r="BA39" t="s">
        <v>550</v>
      </c>
      <c r="BB39">
        <v>2</v>
      </c>
      <c r="BC39" t="s">
        <v>567</v>
      </c>
      <c r="BD39">
        <v>13</v>
      </c>
      <c r="BE39">
        <v>159883.37400000001</v>
      </c>
      <c r="BF39">
        <v>4.5790696160815318E-2</v>
      </c>
      <c r="BG39">
        <v>4.0185914950731517E-2</v>
      </c>
      <c r="BH39">
        <v>364076.85700000002</v>
      </c>
      <c r="BI39">
        <v>2.0108861245195817E-2</v>
      </c>
      <c r="BJ39">
        <v>1.7647536628783846E-2</v>
      </c>
      <c r="BK39">
        <v>1</v>
      </c>
      <c r="BL39" t="s">
        <v>66</v>
      </c>
      <c r="BM39">
        <v>-2</v>
      </c>
      <c r="BN39" t="s">
        <v>528</v>
      </c>
    </row>
    <row r="40" spans="1:66">
      <c r="A40" s="138" t="str">
        <f t="shared" si="35"/>
        <v>송도버스</v>
      </c>
      <c r="B40" s="138" t="str">
        <f t="shared" si="1"/>
        <v>8</v>
      </c>
      <c r="C40" s="139" t="str">
        <f t="shared" si="36"/>
        <v>70바2247</v>
      </c>
      <c r="D40" s="114" t="str">
        <f t="shared" si="37"/>
        <v>대형</v>
      </c>
      <c r="E40" s="110" t="str">
        <f t="shared" si="38"/>
        <v>B</v>
      </c>
      <c r="F40" s="159">
        <f t="shared" si="39"/>
        <v>0.86699999999999999</v>
      </c>
      <c r="G40" s="160">
        <f t="shared" si="40"/>
        <v>1.734</v>
      </c>
      <c r="H40" s="161">
        <f t="shared" si="41"/>
        <v>2</v>
      </c>
      <c r="I40" s="162">
        <f t="shared" si="42"/>
        <v>2905.6410000000001</v>
      </c>
      <c r="J40" s="163">
        <f t="shared" si="43"/>
        <v>2.782417054590277E-2</v>
      </c>
      <c r="K40" s="163">
        <f t="shared" si="44"/>
        <v>0.32563377297607393</v>
      </c>
      <c r="L40" s="163">
        <f t="shared" si="45"/>
        <v>0.14523473477969231</v>
      </c>
      <c r="M40" s="164">
        <f t="shared" si="46"/>
        <v>15.301</v>
      </c>
      <c r="N40" s="165">
        <f t="shared" si="47"/>
        <v>0.10299999999999999</v>
      </c>
      <c r="O40" s="165">
        <f t="shared" si="48"/>
        <v>8.7759999999999998</v>
      </c>
      <c r="P40" s="166">
        <f t="shared" si="49"/>
        <v>0.14833333333333334</v>
      </c>
      <c r="Q40" s="167">
        <f t="shared" si="50"/>
        <v>81</v>
      </c>
      <c r="R40" s="168">
        <f t="shared" si="51"/>
        <v>26.857998489517723</v>
      </c>
      <c r="S40" s="140">
        <f t="shared" si="52"/>
        <v>3</v>
      </c>
      <c r="T40" s="140">
        <f t="shared" si="53"/>
        <v>255</v>
      </c>
      <c r="U40" t="s">
        <v>117</v>
      </c>
      <c r="V40" t="s">
        <v>119</v>
      </c>
      <c r="W40" t="s">
        <v>117</v>
      </c>
      <c r="X40" s="4" t="s">
        <v>119</v>
      </c>
      <c r="Y40" s="4" t="s">
        <v>228</v>
      </c>
      <c r="Z40" s="4" t="s">
        <v>138</v>
      </c>
      <c r="AA40" s="4" t="s">
        <v>48</v>
      </c>
      <c r="AB40" s="4">
        <v>521</v>
      </c>
      <c r="AC40" s="4">
        <v>2905.6410000000001</v>
      </c>
      <c r="AD40" s="4">
        <v>1675.6890000000001</v>
      </c>
      <c r="AE40" s="4">
        <v>1.734</v>
      </c>
      <c r="AF40" s="4">
        <v>2</v>
      </c>
      <c r="AG40" s="4">
        <v>15.301</v>
      </c>
      <c r="AH40" s="4">
        <v>167.32912099999999</v>
      </c>
      <c r="AI40" s="4">
        <v>4.6557940000000002</v>
      </c>
      <c r="AJ40" s="4">
        <v>54.488013000000002</v>
      </c>
      <c r="AK40" s="4">
        <v>422</v>
      </c>
      <c r="AL40" s="4">
        <v>3</v>
      </c>
      <c r="AM40" s="4">
        <v>255</v>
      </c>
      <c r="AN40" s="4">
        <v>81</v>
      </c>
      <c r="AO40" s="4">
        <v>17.364825</v>
      </c>
      <c r="AP40" s="4">
        <v>307.2</v>
      </c>
      <c r="AQ40" s="4">
        <v>8.9</v>
      </c>
      <c r="AR40" s="4">
        <v>24</v>
      </c>
      <c r="AS40" s="4">
        <v>8162</v>
      </c>
      <c r="AT40" s="4">
        <v>0.10299999999999999</v>
      </c>
      <c r="AU40" s="4">
        <v>8.7759999999999998</v>
      </c>
      <c r="AV40" s="4">
        <v>26557</v>
      </c>
      <c r="AW40" s="4">
        <v>0</v>
      </c>
      <c r="AX40" s="4">
        <v>0.48</v>
      </c>
      <c r="AY40">
        <v>0.94458333333333333</v>
      </c>
      <c r="AZ40" t="s">
        <v>68</v>
      </c>
      <c r="BA40" t="s">
        <v>550</v>
      </c>
      <c r="BB40">
        <v>1</v>
      </c>
      <c r="BC40" t="s">
        <v>568</v>
      </c>
      <c r="BD40">
        <v>8</v>
      </c>
      <c r="BE40">
        <v>159883.37400000001</v>
      </c>
      <c r="BF40">
        <v>4.8254548343469407E-2</v>
      </c>
      <c r="BG40">
        <v>4.5580442122768808E-2</v>
      </c>
      <c r="BH40">
        <v>364076.85700000002</v>
      </c>
      <c r="BI40">
        <v>2.1190855314376655E-2</v>
      </c>
      <c r="BJ40">
        <v>2.0016528749038281E-2</v>
      </c>
      <c r="BK40">
        <v>1</v>
      </c>
      <c r="BL40" t="s">
        <v>66</v>
      </c>
      <c r="BM40">
        <v>-1</v>
      </c>
      <c r="BN40" t="s">
        <v>528</v>
      </c>
    </row>
    <row r="41" spans="1:66">
      <c r="A41" s="141" t="str">
        <f t="shared" si="35"/>
        <v>송도버스</v>
      </c>
      <c r="B41" s="141" t="str">
        <f t="shared" si="1"/>
        <v>8</v>
      </c>
      <c r="C41" s="142" t="str">
        <f t="shared" si="36"/>
        <v>70바2251</v>
      </c>
      <c r="D41" s="130" t="str">
        <f t="shared" si="37"/>
        <v>대형</v>
      </c>
      <c r="E41" s="126" t="str">
        <f t="shared" si="38"/>
        <v>F</v>
      </c>
      <c r="F41" s="149">
        <f t="shared" si="39"/>
        <v>0.85476190476190472</v>
      </c>
      <c r="G41" s="150">
        <f t="shared" si="40"/>
        <v>1.7949999999999999</v>
      </c>
      <c r="H41" s="151">
        <f t="shared" si="41"/>
        <v>2.1</v>
      </c>
      <c r="I41" s="152">
        <f t="shared" si="42"/>
        <v>6299.37</v>
      </c>
      <c r="J41" s="153">
        <f t="shared" si="43"/>
        <v>1.9069231480534611E-2</v>
      </c>
      <c r="K41" s="153">
        <f t="shared" si="44"/>
        <v>0.35278578822611795</v>
      </c>
      <c r="L41" s="153">
        <f t="shared" si="45"/>
        <v>0.11207469953344541</v>
      </c>
      <c r="M41" s="154">
        <f t="shared" si="46"/>
        <v>12.271000000000001</v>
      </c>
      <c r="N41" s="155">
        <f t="shared" si="47"/>
        <v>7.9000000000000001E-2</v>
      </c>
      <c r="O41" s="155">
        <f t="shared" si="48"/>
        <v>9.5570000000000004</v>
      </c>
      <c r="P41" s="156">
        <f t="shared" si="49"/>
        <v>7.6666666666666661E-2</v>
      </c>
      <c r="Q41" s="157">
        <f t="shared" si="50"/>
        <v>86</v>
      </c>
      <c r="R41" s="158">
        <f t="shared" si="51"/>
        <v>26.201029527262612</v>
      </c>
      <c r="S41" s="143">
        <f t="shared" si="52"/>
        <v>5</v>
      </c>
      <c r="T41" s="143">
        <f t="shared" si="53"/>
        <v>602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229</v>
      </c>
      <c r="Z41" s="4" t="s">
        <v>138</v>
      </c>
      <c r="AA41" s="4" t="s">
        <v>48</v>
      </c>
      <c r="AB41" s="4">
        <v>521</v>
      </c>
      <c r="AC41" s="4">
        <v>6299.37</v>
      </c>
      <c r="AD41" s="4">
        <v>3509.4940000000001</v>
      </c>
      <c r="AE41" s="4">
        <v>1.7949999999999999</v>
      </c>
      <c r="AF41" s="4">
        <v>2.1</v>
      </c>
      <c r="AG41" s="4">
        <v>12.271000000000001</v>
      </c>
      <c r="AH41" s="4">
        <v>382.75323300000002</v>
      </c>
      <c r="AI41" s="4">
        <v>7.2988099999999996</v>
      </c>
      <c r="AJ41" s="4">
        <v>135.029901</v>
      </c>
      <c r="AK41" s="4">
        <v>706</v>
      </c>
      <c r="AL41" s="4">
        <v>5</v>
      </c>
      <c r="AM41" s="4">
        <v>602</v>
      </c>
      <c r="AN41" s="4">
        <v>86</v>
      </c>
      <c r="AO41" s="4">
        <v>16.458044999999998</v>
      </c>
      <c r="AP41" s="4">
        <v>681.6</v>
      </c>
      <c r="AQ41" s="4">
        <v>4.5999999999999996</v>
      </c>
      <c r="AR41" s="4">
        <v>111</v>
      </c>
      <c r="AS41" s="4">
        <v>31066</v>
      </c>
      <c r="AT41" s="4">
        <v>7.9000000000000001E-2</v>
      </c>
      <c r="AU41" s="4">
        <v>9.5570000000000004</v>
      </c>
      <c r="AV41" s="4">
        <v>56727</v>
      </c>
      <c r="AW41" s="4">
        <v>0</v>
      </c>
      <c r="AX41" s="4">
        <v>0.44</v>
      </c>
      <c r="AY41">
        <v>0.71960000000000002</v>
      </c>
      <c r="AZ41" t="s">
        <v>70</v>
      </c>
      <c r="BA41" t="s">
        <v>550</v>
      </c>
      <c r="BB41">
        <v>3</v>
      </c>
      <c r="BC41" t="s">
        <v>569</v>
      </c>
      <c r="BD41">
        <v>24</v>
      </c>
      <c r="BE41">
        <v>159883.37400000001</v>
      </c>
      <c r="BF41">
        <v>2.487797136430208E-2</v>
      </c>
      <c r="BG41">
        <v>1.7902188193751778E-2</v>
      </c>
      <c r="BH41">
        <v>364076.85700000002</v>
      </c>
      <c r="BI41">
        <v>1.0925094313259246E-2</v>
      </c>
      <c r="BJ41">
        <v>7.8616978678213538E-3</v>
      </c>
      <c r="BK41">
        <v>1</v>
      </c>
      <c r="BL41" t="s">
        <v>70</v>
      </c>
      <c r="BM41">
        <v>0</v>
      </c>
      <c r="BN41" t="s">
        <v>526</v>
      </c>
    </row>
    <row r="42" spans="1:66">
      <c r="A42" s="138" t="str">
        <f t="shared" si="35"/>
        <v>송도버스</v>
      </c>
      <c r="B42" s="138" t="str">
        <f t="shared" si="1"/>
        <v>8</v>
      </c>
      <c r="C42" s="139" t="str">
        <f t="shared" si="36"/>
        <v>70바2253</v>
      </c>
      <c r="D42" s="114" t="str">
        <f t="shared" si="37"/>
        <v>대형</v>
      </c>
      <c r="E42" s="110" t="str">
        <f t="shared" si="38"/>
        <v>A</v>
      </c>
      <c r="F42" s="159">
        <f t="shared" si="39"/>
        <v>0.85285714285714276</v>
      </c>
      <c r="G42" s="160">
        <f t="shared" si="40"/>
        <v>1.7909999999999999</v>
      </c>
      <c r="H42" s="161">
        <f t="shared" si="41"/>
        <v>2.1</v>
      </c>
      <c r="I42" s="162">
        <f t="shared" si="42"/>
        <v>5044.17</v>
      </c>
      <c r="J42" s="163">
        <f t="shared" si="43"/>
        <v>2.0117808038587322E-2</v>
      </c>
      <c r="K42" s="163">
        <f t="shared" si="44"/>
        <v>0.37224912174191321</v>
      </c>
      <c r="L42" s="163">
        <f t="shared" si="45"/>
        <v>0.15780594230567169</v>
      </c>
      <c r="M42" s="164">
        <f t="shared" si="46"/>
        <v>15.057</v>
      </c>
      <c r="N42" s="165">
        <f t="shared" si="47"/>
        <v>0.02</v>
      </c>
      <c r="O42" s="165">
        <f t="shared" si="48"/>
        <v>33.286000000000001</v>
      </c>
      <c r="P42" s="166">
        <f t="shared" si="49"/>
        <v>0.31333333333333335</v>
      </c>
      <c r="Q42" s="167">
        <f t="shared" si="50"/>
        <v>91</v>
      </c>
      <c r="R42" s="168">
        <f t="shared" si="51"/>
        <v>28.012090686009415</v>
      </c>
      <c r="S42" s="140">
        <f t="shared" si="52"/>
        <v>1</v>
      </c>
      <c r="T42" s="140">
        <f t="shared" si="53"/>
        <v>1679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231</v>
      </c>
      <c r="Z42" s="4" t="s">
        <v>138</v>
      </c>
      <c r="AA42" s="4" t="s">
        <v>48</v>
      </c>
      <c r="AB42" s="4">
        <v>521</v>
      </c>
      <c r="AC42" s="4">
        <v>5044.17</v>
      </c>
      <c r="AD42" s="4">
        <v>2816.8939999999998</v>
      </c>
      <c r="AE42" s="4">
        <v>1.7909999999999999</v>
      </c>
      <c r="AF42" s="4">
        <v>2.1</v>
      </c>
      <c r="AG42" s="4">
        <v>15.057</v>
      </c>
      <c r="AH42" s="4">
        <v>296.34853800000002</v>
      </c>
      <c r="AI42" s="4">
        <v>5.9618830000000003</v>
      </c>
      <c r="AJ42" s="4">
        <v>110.315483</v>
      </c>
      <c r="AK42" s="4">
        <v>796</v>
      </c>
      <c r="AL42" s="4">
        <v>1</v>
      </c>
      <c r="AM42" s="4">
        <v>1679</v>
      </c>
      <c r="AN42" s="4">
        <v>91</v>
      </c>
      <c r="AO42" s="4">
        <v>17.021072</v>
      </c>
      <c r="AP42" s="4">
        <v>1383.8</v>
      </c>
      <c r="AQ42" s="4">
        <v>18.8</v>
      </c>
      <c r="AR42" s="4">
        <v>55</v>
      </c>
      <c r="AS42" s="4">
        <v>17688</v>
      </c>
      <c r="AT42" s="4">
        <v>0.02</v>
      </c>
      <c r="AU42" s="4">
        <v>33.286000000000001</v>
      </c>
      <c r="AV42" s="4">
        <v>46881</v>
      </c>
      <c r="AW42" s="4">
        <v>0</v>
      </c>
      <c r="AX42" s="4">
        <v>0.47</v>
      </c>
      <c r="AY42">
        <v>0.95120000000000005</v>
      </c>
      <c r="AZ42" t="s">
        <v>66</v>
      </c>
      <c r="BA42" t="s">
        <v>550</v>
      </c>
      <c r="BB42">
        <v>2</v>
      </c>
      <c r="BC42" t="s">
        <v>570</v>
      </c>
      <c r="BD42">
        <v>11</v>
      </c>
      <c r="BE42">
        <v>159883.37400000001</v>
      </c>
      <c r="BF42">
        <v>5.2206591537153825E-2</v>
      </c>
      <c r="BG42">
        <v>4.9658909870140718E-2</v>
      </c>
      <c r="BH42">
        <v>364076.85700000002</v>
      </c>
      <c r="BI42">
        <v>2.2926384469419872E-2</v>
      </c>
      <c r="BJ42">
        <v>2.1807576907312182E-2</v>
      </c>
      <c r="BK42">
        <v>1</v>
      </c>
      <c r="BL42" t="s">
        <v>68</v>
      </c>
      <c r="BM42">
        <v>1</v>
      </c>
      <c r="BN42" t="s">
        <v>535</v>
      </c>
    </row>
    <row r="43" spans="1:66">
      <c r="A43" s="141" t="str">
        <f t="shared" si="35"/>
        <v>송도버스</v>
      </c>
      <c r="B43" s="141" t="str">
        <f t="shared" si="1"/>
        <v>8</v>
      </c>
      <c r="C43" s="142" t="str">
        <f t="shared" si="36"/>
        <v>70바2255</v>
      </c>
      <c r="D43" s="130" t="str">
        <f t="shared" si="37"/>
        <v>대형</v>
      </c>
      <c r="E43" s="126" t="str">
        <f t="shared" si="38"/>
        <v>B</v>
      </c>
      <c r="F43" s="149">
        <f t="shared" si="39"/>
        <v>0.9325</v>
      </c>
      <c r="G43" s="150">
        <f t="shared" si="40"/>
        <v>1.865</v>
      </c>
      <c r="H43" s="151">
        <f t="shared" si="41"/>
        <v>2</v>
      </c>
      <c r="I43" s="152">
        <f t="shared" si="42"/>
        <v>7294.8149999999996</v>
      </c>
      <c r="J43" s="153">
        <f t="shared" si="43"/>
        <v>1.7016645800466135E-2</v>
      </c>
      <c r="K43" s="153">
        <f t="shared" si="44"/>
        <v>0.35513122694091814</v>
      </c>
      <c r="L43" s="153">
        <f t="shared" si="45"/>
        <v>0.1771120994843598</v>
      </c>
      <c r="M43" s="154">
        <f t="shared" si="46"/>
        <v>13.579000000000001</v>
      </c>
      <c r="N43" s="155">
        <f t="shared" si="47"/>
        <v>0</v>
      </c>
      <c r="O43" s="155">
        <f t="shared" si="48"/>
        <v>30.158000000000001</v>
      </c>
      <c r="P43" s="156">
        <f t="shared" si="49"/>
        <v>0.18666666666666665</v>
      </c>
      <c r="Q43" s="157">
        <f t="shared" si="50"/>
        <v>87</v>
      </c>
      <c r="R43" s="158">
        <f t="shared" si="51"/>
        <v>26.651910888539302</v>
      </c>
      <c r="S43" s="143">
        <f t="shared" si="52"/>
        <v>0</v>
      </c>
      <c r="T43" s="143">
        <f t="shared" si="53"/>
        <v>2200</v>
      </c>
      <c r="U43" t="s">
        <v>117</v>
      </c>
      <c r="V43" t="s">
        <v>119</v>
      </c>
      <c r="W43" t="s">
        <v>117</v>
      </c>
      <c r="X43" s="4" t="s">
        <v>119</v>
      </c>
      <c r="Y43" s="4" t="s">
        <v>232</v>
      </c>
      <c r="Z43" s="4" t="s">
        <v>138</v>
      </c>
      <c r="AA43" s="4" t="s">
        <v>48</v>
      </c>
      <c r="AB43" s="4">
        <v>521</v>
      </c>
      <c r="AC43" s="4">
        <v>7294.8149999999996</v>
      </c>
      <c r="AD43" s="4">
        <v>3911.5039999999999</v>
      </c>
      <c r="AE43" s="4">
        <v>1.865</v>
      </c>
      <c r="AF43" s="4">
        <v>2</v>
      </c>
      <c r="AG43" s="4">
        <v>13.579000000000001</v>
      </c>
      <c r="AH43" s="4">
        <v>435.941847</v>
      </c>
      <c r="AI43" s="4">
        <v>7.4182680000000003</v>
      </c>
      <c r="AJ43" s="4">
        <v>154.816563</v>
      </c>
      <c r="AK43" s="4">
        <v>1292</v>
      </c>
      <c r="AL43" s="4">
        <v>0</v>
      </c>
      <c r="AM43" s="4">
        <v>2200</v>
      </c>
      <c r="AN43" s="4">
        <v>87</v>
      </c>
      <c r="AO43" s="4">
        <v>16.733457999999999</v>
      </c>
      <c r="AP43" s="4">
        <v>1037.2</v>
      </c>
      <c r="AQ43" s="4">
        <v>11.2</v>
      </c>
      <c r="AR43" s="4">
        <v>57</v>
      </c>
      <c r="AS43" s="4">
        <v>16637</v>
      </c>
      <c r="AT43" s="4">
        <v>0</v>
      </c>
      <c r="AU43" s="4">
        <v>30.158000000000001</v>
      </c>
      <c r="AV43" s="4">
        <v>67233</v>
      </c>
      <c r="AW43" s="4">
        <v>0</v>
      </c>
      <c r="AX43" s="4">
        <v>0.48</v>
      </c>
      <c r="AY43">
        <v>0.93359999999999999</v>
      </c>
      <c r="AZ43" t="s">
        <v>68</v>
      </c>
      <c r="BA43" t="s">
        <v>550</v>
      </c>
      <c r="BB43">
        <v>2</v>
      </c>
      <c r="BC43" t="s">
        <v>571</v>
      </c>
      <c r="BD43">
        <v>15</v>
      </c>
      <c r="BE43">
        <v>159883.37400000001</v>
      </c>
      <c r="BF43">
        <v>5.2009060053986596E-2</v>
      </c>
      <c r="BG43">
        <v>4.8555658466401884E-2</v>
      </c>
      <c r="BH43">
        <v>364076.85700000002</v>
      </c>
      <c r="BI43">
        <v>2.2839639049070343E-2</v>
      </c>
      <c r="BJ43">
        <v>2.1323087016212071E-2</v>
      </c>
      <c r="BK43">
        <v>1</v>
      </c>
      <c r="BL43" t="s">
        <v>66</v>
      </c>
      <c r="BM43">
        <v>-1</v>
      </c>
      <c r="BN43" t="s">
        <v>528</v>
      </c>
    </row>
    <row r="44" spans="1:66">
      <c r="A44" s="138" t="str">
        <f t="shared" si="35"/>
        <v>송도버스</v>
      </c>
      <c r="B44" s="138" t="str">
        <f t="shared" si="1"/>
        <v>8</v>
      </c>
      <c r="C44" s="139" t="str">
        <f t="shared" si="36"/>
        <v>70바2256</v>
      </c>
      <c r="D44" s="114" t="str">
        <f t="shared" si="37"/>
        <v>대형</v>
      </c>
      <c r="E44" s="110" t="str">
        <f t="shared" si="38"/>
        <v>D</v>
      </c>
      <c r="F44" s="159">
        <f t="shared" si="39"/>
        <v>0.89400000000000002</v>
      </c>
      <c r="G44" s="160">
        <f t="shared" si="40"/>
        <v>1.788</v>
      </c>
      <c r="H44" s="161">
        <f t="shared" si="41"/>
        <v>2</v>
      </c>
      <c r="I44" s="162">
        <f t="shared" si="42"/>
        <v>6066.65</v>
      </c>
      <c r="J44" s="163">
        <f t="shared" si="43"/>
        <v>3.7068375326382109E-2</v>
      </c>
      <c r="K44" s="163">
        <f t="shared" si="44"/>
        <v>0.36161053792693792</v>
      </c>
      <c r="L44" s="163">
        <f t="shared" si="45"/>
        <v>0.17802246709468983</v>
      </c>
      <c r="M44" s="164">
        <f t="shared" si="46"/>
        <v>13.486000000000001</v>
      </c>
      <c r="N44" s="165">
        <f t="shared" si="47"/>
        <v>4.9000000000000002E-2</v>
      </c>
      <c r="O44" s="165">
        <f t="shared" si="48"/>
        <v>21.396000000000001</v>
      </c>
      <c r="P44" s="166">
        <f t="shared" si="49"/>
        <v>0</v>
      </c>
      <c r="Q44" s="167">
        <f t="shared" si="50"/>
        <v>80</v>
      </c>
      <c r="R44" s="168">
        <f t="shared" si="51"/>
        <v>27.129475564674344</v>
      </c>
      <c r="S44" s="140">
        <f t="shared" si="52"/>
        <v>3</v>
      </c>
      <c r="T44" s="140">
        <f t="shared" si="53"/>
        <v>1298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233</v>
      </c>
      <c r="Z44" s="4" t="s">
        <v>138</v>
      </c>
      <c r="AA44" s="4" t="s">
        <v>48</v>
      </c>
      <c r="AB44" s="4">
        <v>521</v>
      </c>
      <c r="AC44" s="4">
        <v>6066.65</v>
      </c>
      <c r="AD44" s="4">
        <v>3392.91</v>
      </c>
      <c r="AE44" s="4">
        <v>1.788</v>
      </c>
      <c r="AF44" s="4">
        <v>2</v>
      </c>
      <c r="AG44" s="4">
        <v>13.486000000000001</v>
      </c>
      <c r="AH44" s="4">
        <v>371.87853200000001</v>
      </c>
      <c r="AI44" s="4">
        <v>13.784933000000001</v>
      </c>
      <c r="AJ44" s="4">
        <v>134.47519600000001</v>
      </c>
      <c r="AK44" s="4">
        <v>1080</v>
      </c>
      <c r="AL44" s="4">
        <v>3</v>
      </c>
      <c r="AM44" s="4">
        <v>1298</v>
      </c>
      <c r="AN44" s="4">
        <v>80</v>
      </c>
      <c r="AO44" s="4">
        <v>16.313524999999998</v>
      </c>
      <c r="AP44" s="4">
        <v>885.5</v>
      </c>
      <c r="AQ44" s="4">
        <v>0</v>
      </c>
      <c r="AR44" s="4">
        <v>88</v>
      </c>
      <c r="AS44" s="4">
        <v>31664</v>
      </c>
      <c r="AT44" s="4">
        <v>4.9000000000000002E-2</v>
      </c>
      <c r="AU44" s="4">
        <v>21.396000000000001</v>
      </c>
      <c r="AV44" s="4">
        <v>52961</v>
      </c>
      <c r="AW44" s="4">
        <v>0</v>
      </c>
      <c r="AX44" s="4">
        <v>0.45</v>
      </c>
      <c r="AY44">
        <v>0.80239999999999989</v>
      </c>
      <c r="AZ44" t="s">
        <v>67</v>
      </c>
      <c r="BA44" t="s">
        <v>550</v>
      </c>
      <c r="BB44">
        <v>6</v>
      </c>
      <c r="BC44" t="s">
        <v>572</v>
      </c>
      <c r="BD44">
        <v>16</v>
      </c>
      <c r="BE44">
        <v>159883.37400000001</v>
      </c>
      <c r="BF44">
        <v>5.2174086593894373E-2</v>
      </c>
      <c r="BG44">
        <v>4.1864487082940841E-2</v>
      </c>
      <c r="BH44">
        <v>364076.85700000002</v>
      </c>
      <c r="BI44">
        <v>2.2912110010881576E-2</v>
      </c>
      <c r="BJ44">
        <v>1.8384677072731375E-2</v>
      </c>
      <c r="BK44">
        <v>1</v>
      </c>
      <c r="BL44" t="s">
        <v>69</v>
      </c>
      <c r="BM44">
        <v>-1</v>
      </c>
      <c r="BN44" t="s">
        <v>528</v>
      </c>
    </row>
    <row r="45" spans="1:66">
      <c r="A45" s="141" t="str">
        <f t="shared" si="35"/>
        <v>송도버스</v>
      </c>
      <c r="B45" s="141" t="str">
        <f t="shared" si="1"/>
        <v>8</v>
      </c>
      <c r="C45" s="142" t="str">
        <f t="shared" si="36"/>
        <v>70바2264</v>
      </c>
      <c r="D45" s="130" t="str">
        <f t="shared" si="37"/>
        <v>대형</v>
      </c>
      <c r="E45" s="126" t="str">
        <f t="shared" si="38"/>
        <v>C</v>
      </c>
      <c r="F45" s="149">
        <f t="shared" si="39"/>
        <v>0.83619047619047615</v>
      </c>
      <c r="G45" s="150">
        <f t="shared" si="40"/>
        <v>1.756</v>
      </c>
      <c r="H45" s="151">
        <f t="shared" si="41"/>
        <v>2.1</v>
      </c>
      <c r="I45" s="152">
        <f t="shared" si="42"/>
        <v>4406.2359999999999</v>
      </c>
      <c r="J45" s="153">
        <f t="shared" si="43"/>
        <v>2.6966556638440935E-2</v>
      </c>
      <c r="K45" s="153">
        <f t="shared" si="44"/>
        <v>0.36728280792226431</v>
      </c>
      <c r="L45" s="153">
        <f t="shared" si="45"/>
        <v>0.18859634390895086</v>
      </c>
      <c r="M45" s="154">
        <f t="shared" si="46"/>
        <v>13.797000000000001</v>
      </c>
      <c r="N45" s="155">
        <f t="shared" si="47"/>
        <v>0</v>
      </c>
      <c r="O45" s="155">
        <f t="shared" si="48"/>
        <v>18.632999999999999</v>
      </c>
      <c r="P45" s="156">
        <f t="shared" si="49"/>
        <v>1.4733333333333334</v>
      </c>
      <c r="Q45" s="157">
        <f t="shared" si="50"/>
        <v>90</v>
      </c>
      <c r="R45" s="158">
        <f t="shared" si="51"/>
        <v>27.049817096613047</v>
      </c>
      <c r="S45" s="143">
        <f t="shared" si="52"/>
        <v>0</v>
      </c>
      <c r="T45" s="143">
        <f t="shared" si="53"/>
        <v>821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234</v>
      </c>
      <c r="Z45" s="4" t="s">
        <v>138</v>
      </c>
      <c r="AA45" s="4" t="s">
        <v>48</v>
      </c>
      <c r="AB45" s="4">
        <v>521</v>
      </c>
      <c r="AC45" s="4">
        <v>4406.2359999999999</v>
      </c>
      <c r="AD45" s="4">
        <v>2509.0630000000001</v>
      </c>
      <c r="AE45" s="4">
        <v>1.756</v>
      </c>
      <c r="AF45" s="4">
        <v>2.1</v>
      </c>
      <c r="AG45" s="4">
        <v>13.797000000000001</v>
      </c>
      <c r="AH45" s="4">
        <v>268.91160400000001</v>
      </c>
      <c r="AI45" s="4">
        <v>7.25162</v>
      </c>
      <c r="AJ45" s="4">
        <v>98.766609000000003</v>
      </c>
      <c r="AK45" s="4">
        <v>831</v>
      </c>
      <c r="AL45" s="4">
        <v>0</v>
      </c>
      <c r="AM45" s="4">
        <v>821</v>
      </c>
      <c r="AN45" s="4">
        <v>90</v>
      </c>
      <c r="AO45" s="4">
        <v>16.385442999999999</v>
      </c>
      <c r="AP45" s="4">
        <v>1389.7</v>
      </c>
      <c r="AQ45" s="4">
        <v>88.4</v>
      </c>
      <c r="AR45" s="4">
        <v>73</v>
      </c>
      <c r="AS45" s="4">
        <v>31304</v>
      </c>
      <c r="AT45" s="4">
        <v>0</v>
      </c>
      <c r="AU45" s="4">
        <v>18.632999999999999</v>
      </c>
      <c r="AV45" s="4">
        <v>39561</v>
      </c>
      <c r="AW45" s="4">
        <v>0</v>
      </c>
      <c r="AX45" s="4">
        <v>0.45</v>
      </c>
      <c r="AY45">
        <v>0.8671428571428571</v>
      </c>
      <c r="AZ45" t="s">
        <v>69</v>
      </c>
      <c r="BA45" t="s">
        <v>213</v>
      </c>
      <c r="BB45">
        <v>17</v>
      </c>
      <c r="BC45" t="s">
        <v>573</v>
      </c>
      <c r="BD45">
        <v>12</v>
      </c>
      <c r="BE45">
        <v>204193.48300000001</v>
      </c>
      <c r="BF45">
        <v>2.3247500019381129E-2</v>
      </c>
      <c r="BG45">
        <v>2.0158903588234779E-2</v>
      </c>
      <c r="BH45">
        <v>364076.85700000002</v>
      </c>
      <c r="BI45">
        <v>1.3038422818509445E-2</v>
      </c>
      <c r="BJ45">
        <v>1.1306175215478904E-2</v>
      </c>
      <c r="BK45">
        <v>1</v>
      </c>
      <c r="BL45" t="s">
        <v>67</v>
      </c>
      <c r="BM45">
        <v>1</v>
      </c>
      <c r="BN45" t="s">
        <v>535</v>
      </c>
    </row>
    <row r="46" spans="1:66">
      <c r="A46" s="138" t="str">
        <f t="shared" si="35"/>
        <v>송도버스</v>
      </c>
      <c r="B46" s="138" t="str">
        <f t="shared" si="1"/>
        <v>8</v>
      </c>
      <c r="C46" s="139" t="str">
        <f t="shared" si="36"/>
        <v>70바2265</v>
      </c>
      <c r="D46" s="114" t="str">
        <f t="shared" si="37"/>
        <v>대형</v>
      </c>
      <c r="E46" s="110" t="str">
        <f t="shared" si="38"/>
        <v>C</v>
      </c>
      <c r="F46" s="159">
        <f t="shared" si="39"/>
        <v>0.88809523809523805</v>
      </c>
      <c r="G46" s="160">
        <f t="shared" si="40"/>
        <v>1.865</v>
      </c>
      <c r="H46" s="161">
        <f t="shared" si="41"/>
        <v>2.1</v>
      </c>
      <c r="I46" s="162">
        <f t="shared" si="42"/>
        <v>7508.2340000000004</v>
      </c>
      <c r="J46" s="163">
        <f t="shared" si="43"/>
        <v>2.0085357034687938E-2</v>
      </c>
      <c r="K46" s="163">
        <f t="shared" si="44"/>
        <v>0.35123224341953518</v>
      </c>
      <c r="L46" s="163">
        <f t="shared" si="45"/>
        <v>0.16568476688393036</v>
      </c>
      <c r="M46" s="164">
        <f t="shared" si="46"/>
        <v>17.881</v>
      </c>
      <c r="N46" s="165">
        <f t="shared" si="47"/>
        <v>1.2999999999999999E-2</v>
      </c>
      <c r="O46" s="165">
        <f t="shared" si="48"/>
        <v>22.442</v>
      </c>
      <c r="P46" s="166">
        <f t="shared" si="49"/>
        <v>0.6183333333333334</v>
      </c>
      <c r="Q46" s="167">
        <f t="shared" si="50"/>
        <v>89</v>
      </c>
      <c r="R46" s="168">
        <f t="shared" si="51"/>
        <v>26.673675310503633</v>
      </c>
      <c r="S46" s="140">
        <f t="shared" si="52"/>
        <v>1</v>
      </c>
      <c r="T46" s="140">
        <f t="shared" si="53"/>
        <v>1685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235</v>
      </c>
      <c r="Z46" s="4" t="s">
        <v>138</v>
      </c>
      <c r="AA46" s="4" t="s">
        <v>48</v>
      </c>
      <c r="AB46" s="4">
        <v>521</v>
      </c>
      <c r="AC46" s="4">
        <v>7508.2340000000004</v>
      </c>
      <c r="AD46" s="4">
        <v>4025.36</v>
      </c>
      <c r="AE46" s="4">
        <v>1.865</v>
      </c>
      <c r="AF46" s="4">
        <v>2.1</v>
      </c>
      <c r="AG46" s="4">
        <v>17.881</v>
      </c>
      <c r="AH46" s="4">
        <v>447.73767199999998</v>
      </c>
      <c r="AI46" s="4">
        <v>8.9929710000000007</v>
      </c>
      <c r="AJ46" s="4">
        <v>157.259907</v>
      </c>
      <c r="AK46" s="4">
        <v>1244</v>
      </c>
      <c r="AL46" s="4">
        <v>1</v>
      </c>
      <c r="AM46" s="4">
        <v>1685</v>
      </c>
      <c r="AN46" s="4">
        <v>89</v>
      </c>
      <c r="AO46" s="4">
        <v>16.769269999999999</v>
      </c>
      <c r="AP46" s="4">
        <v>1729</v>
      </c>
      <c r="AQ46" s="4">
        <v>37.1</v>
      </c>
      <c r="AR46" s="4">
        <v>79</v>
      </c>
      <c r="AS46" s="4">
        <v>30655</v>
      </c>
      <c r="AT46" s="4">
        <v>1.2999999999999999E-2</v>
      </c>
      <c r="AU46" s="4">
        <v>22.442</v>
      </c>
      <c r="AV46" s="4">
        <v>67523</v>
      </c>
      <c r="AW46" s="4">
        <v>0</v>
      </c>
      <c r="AX46" s="4">
        <v>0.57999999999999996</v>
      </c>
      <c r="AY46">
        <v>0.89904761904761898</v>
      </c>
      <c r="AZ46" t="s">
        <v>69</v>
      </c>
      <c r="BA46" t="s">
        <v>213</v>
      </c>
      <c r="BB46">
        <v>2</v>
      </c>
      <c r="BC46" t="s">
        <v>236</v>
      </c>
      <c r="BD46">
        <v>13</v>
      </c>
      <c r="BE46">
        <v>204193.48300000001</v>
      </c>
      <c r="BF46">
        <v>2.7687847412838341E-2</v>
      </c>
      <c r="BG46">
        <v>2.4892693293066089E-2</v>
      </c>
      <c r="BH46">
        <v>364076.85700000002</v>
      </c>
      <c r="BI46">
        <v>1.5528803578965196E-2</v>
      </c>
      <c r="BJ46">
        <v>1.3961133884326803E-2</v>
      </c>
      <c r="BK46">
        <v>1</v>
      </c>
      <c r="BL46" t="s">
        <v>69</v>
      </c>
      <c r="BM46">
        <v>0</v>
      </c>
      <c r="BN46" t="s">
        <v>526</v>
      </c>
    </row>
    <row r="47" spans="1:66">
      <c r="A47" s="141" t="str">
        <f t="shared" si="35"/>
        <v>송도버스</v>
      </c>
      <c r="B47" s="141" t="str">
        <f t="shared" si="1"/>
        <v>8</v>
      </c>
      <c r="C47" s="142" t="str">
        <f t="shared" si="36"/>
        <v>70바2271</v>
      </c>
      <c r="D47" s="130" t="str">
        <f t="shared" si="37"/>
        <v>대형</v>
      </c>
      <c r="E47" s="126" t="str">
        <f t="shared" si="38"/>
        <v>B</v>
      </c>
      <c r="F47" s="149">
        <f t="shared" si="39"/>
        <v>0.93149999999999999</v>
      </c>
      <c r="G47" s="150">
        <f t="shared" si="40"/>
        <v>1.863</v>
      </c>
      <c r="H47" s="151">
        <f t="shared" si="41"/>
        <v>2</v>
      </c>
      <c r="I47" s="152">
        <f t="shared" si="42"/>
        <v>7593.5309999999999</v>
      </c>
      <c r="J47" s="153">
        <f t="shared" si="43"/>
        <v>2.7045415426915256E-2</v>
      </c>
      <c r="K47" s="153">
        <f t="shared" si="44"/>
        <v>0.36407898492668023</v>
      </c>
      <c r="L47" s="153">
        <f t="shared" si="45"/>
        <v>0.22440153335780152</v>
      </c>
      <c r="M47" s="154">
        <f t="shared" si="46"/>
        <v>16.143999999999998</v>
      </c>
      <c r="N47" s="155">
        <f t="shared" si="47"/>
        <v>0.04</v>
      </c>
      <c r="O47" s="155">
        <f t="shared" si="48"/>
        <v>21.4</v>
      </c>
      <c r="P47" s="156">
        <f t="shared" si="49"/>
        <v>0.115</v>
      </c>
      <c r="Q47" s="157">
        <f t="shared" si="50"/>
        <v>86</v>
      </c>
      <c r="R47" s="158">
        <f t="shared" si="51"/>
        <v>27.1199330472712</v>
      </c>
      <c r="S47" s="143">
        <f t="shared" si="52"/>
        <v>3</v>
      </c>
      <c r="T47" s="143">
        <f t="shared" si="53"/>
        <v>1625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237</v>
      </c>
      <c r="Z47" s="4" t="s">
        <v>138</v>
      </c>
      <c r="AA47" s="4" t="s">
        <v>48</v>
      </c>
      <c r="AB47" s="4">
        <v>521</v>
      </c>
      <c r="AC47" s="4">
        <v>7593.5309999999999</v>
      </c>
      <c r="AD47" s="4">
        <v>4076.19</v>
      </c>
      <c r="AE47" s="4">
        <v>1.863</v>
      </c>
      <c r="AF47" s="4">
        <v>2</v>
      </c>
      <c r="AG47" s="4">
        <v>16.143999999999998</v>
      </c>
      <c r="AH47" s="4">
        <v>459.86100800000003</v>
      </c>
      <c r="AI47" s="4">
        <v>12.437132</v>
      </c>
      <c r="AJ47" s="4">
        <v>167.42572899999999</v>
      </c>
      <c r="AK47" s="4">
        <v>1704</v>
      </c>
      <c r="AL47" s="4">
        <v>3</v>
      </c>
      <c r="AM47" s="4">
        <v>1625</v>
      </c>
      <c r="AN47" s="4">
        <v>86</v>
      </c>
      <c r="AO47" s="4">
        <v>16.512664999999998</v>
      </c>
      <c r="AP47" s="4">
        <v>973</v>
      </c>
      <c r="AQ47" s="4">
        <v>6.9</v>
      </c>
      <c r="AR47" s="4">
        <v>72</v>
      </c>
      <c r="AS47" s="4">
        <v>28331</v>
      </c>
      <c r="AT47" s="4">
        <v>0.04</v>
      </c>
      <c r="AU47" s="4">
        <v>21.4</v>
      </c>
      <c r="AV47" s="4">
        <v>69794</v>
      </c>
      <c r="AW47" s="4">
        <v>0</v>
      </c>
      <c r="AX47" s="4">
        <v>0.53</v>
      </c>
      <c r="AY47">
        <v>0.90800000000000003</v>
      </c>
      <c r="AZ47" t="s">
        <v>68</v>
      </c>
      <c r="BA47" t="s">
        <v>213</v>
      </c>
      <c r="BB47">
        <v>12</v>
      </c>
      <c r="BC47" t="s">
        <v>574</v>
      </c>
      <c r="BD47">
        <v>8</v>
      </c>
      <c r="BE47">
        <v>204193.48300000001</v>
      </c>
      <c r="BF47">
        <v>2.1162790978985359E-2</v>
      </c>
      <c r="BG47">
        <v>1.9215814208918706E-2</v>
      </c>
      <c r="BH47">
        <v>364076.85700000002</v>
      </c>
      <c r="BI47">
        <v>1.1869208154584789E-2</v>
      </c>
      <c r="BJ47">
        <v>1.0777241004362989E-2</v>
      </c>
      <c r="BK47">
        <v>1</v>
      </c>
      <c r="BL47" t="s">
        <v>69</v>
      </c>
      <c r="BM47">
        <v>1</v>
      </c>
      <c r="BN47" t="s">
        <v>535</v>
      </c>
    </row>
    <row r="48" spans="1:66">
      <c r="A48" s="138" t="str">
        <f t="shared" si="35"/>
        <v>송도버스</v>
      </c>
      <c r="B48" s="138" t="str">
        <f t="shared" si="1"/>
        <v>8</v>
      </c>
      <c r="C48" s="139" t="str">
        <f t="shared" si="36"/>
        <v>70바2276</v>
      </c>
      <c r="D48" s="114" t="str">
        <f t="shared" si="37"/>
        <v>대형</v>
      </c>
      <c r="E48" s="110" t="str">
        <f t="shared" si="38"/>
        <v>B</v>
      </c>
      <c r="F48" s="159">
        <f t="shared" si="39"/>
        <v>0.92714285714285716</v>
      </c>
      <c r="G48" s="160">
        <f t="shared" si="40"/>
        <v>1.9470000000000001</v>
      </c>
      <c r="H48" s="161">
        <f t="shared" si="41"/>
        <v>2.1</v>
      </c>
      <c r="I48" s="162">
        <f t="shared" si="42"/>
        <v>7458.5249999999996</v>
      </c>
      <c r="J48" s="163">
        <f t="shared" si="43"/>
        <v>2.2206364491172571E-2</v>
      </c>
      <c r="K48" s="163">
        <f t="shared" si="44"/>
        <v>0.35915359636731781</v>
      </c>
      <c r="L48" s="163">
        <f t="shared" si="45"/>
        <v>0.21559222500427364</v>
      </c>
      <c r="M48" s="164">
        <f t="shared" si="46"/>
        <v>12.177</v>
      </c>
      <c r="N48" s="165">
        <f t="shared" si="47"/>
        <v>0.161</v>
      </c>
      <c r="O48" s="165">
        <f t="shared" si="48"/>
        <v>15.686999999999999</v>
      </c>
      <c r="P48" s="166">
        <f t="shared" si="49"/>
        <v>1.6066666666666667</v>
      </c>
      <c r="Q48" s="167">
        <f t="shared" si="50"/>
        <v>90</v>
      </c>
      <c r="R48" s="168">
        <f t="shared" si="51"/>
        <v>26.475811017291885</v>
      </c>
      <c r="S48" s="140">
        <f t="shared" si="52"/>
        <v>12</v>
      </c>
      <c r="T48" s="140">
        <f t="shared" si="53"/>
        <v>1170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238</v>
      </c>
      <c r="Z48" s="4" t="s">
        <v>138</v>
      </c>
      <c r="AA48" s="4" t="s">
        <v>48</v>
      </c>
      <c r="AB48" s="4">
        <v>521</v>
      </c>
      <c r="AC48" s="4">
        <v>7458.5249999999996</v>
      </c>
      <c r="AD48" s="4">
        <v>3831.4490000000001</v>
      </c>
      <c r="AE48" s="4">
        <v>1.9470000000000001</v>
      </c>
      <c r="AF48" s="4">
        <v>2.1</v>
      </c>
      <c r="AG48" s="4">
        <v>12.177</v>
      </c>
      <c r="AH48" s="4">
        <v>455.37129700000003</v>
      </c>
      <c r="AI48" s="4">
        <v>10.112140999999999</v>
      </c>
      <c r="AJ48" s="4">
        <v>163.548239</v>
      </c>
      <c r="AK48" s="4">
        <v>1608</v>
      </c>
      <c r="AL48" s="4">
        <v>12</v>
      </c>
      <c r="AM48" s="4">
        <v>1170</v>
      </c>
      <c r="AN48" s="4">
        <v>90</v>
      </c>
      <c r="AO48" s="4">
        <v>16.378996000000001</v>
      </c>
      <c r="AP48" s="4">
        <v>1751</v>
      </c>
      <c r="AQ48" s="4">
        <v>96.4</v>
      </c>
      <c r="AR48" s="4">
        <v>95</v>
      </c>
      <c r="AS48" s="4">
        <v>28902</v>
      </c>
      <c r="AT48" s="4">
        <v>0.161</v>
      </c>
      <c r="AU48" s="4">
        <v>15.686999999999999</v>
      </c>
      <c r="AV48" s="4">
        <v>67255</v>
      </c>
      <c r="AW48" s="4">
        <v>0</v>
      </c>
      <c r="AX48" s="4">
        <v>0.47</v>
      </c>
      <c r="AY48">
        <v>0.91349999999999998</v>
      </c>
      <c r="AZ48" t="s">
        <v>68</v>
      </c>
      <c r="BA48" t="s">
        <v>213</v>
      </c>
      <c r="BB48">
        <v>11</v>
      </c>
      <c r="BC48" t="s">
        <v>575</v>
      </c>
      <c r="BD48">
        <v>17</v>
      </c>
      <c r="BE48">
        <v>204193.48300000001</v>
      </c>
      <c r="BF48">
        <v>1.9264140765942073E-2</v>
      </c>
      <c r="BG48">
        <v>1.7597792589688084E-2</v>
      </c>
      <c r="BH48">
        <v>364076.85700000002</v>
      </c>
      <c r="BI48">
        <v>1.0804345083653587E-2</v>
      </c>
      <c r="BJ48">
        <v>9.8697692339175525E-3</v>
      </c>
      <c r="BK48">
        <v>1</v>
      </c>
      <c r="BL48" t="s">
        <v>69</v>
      </c>
      <c r="BM48">
        <v>1</v>
      </c>
      <c r="BN48" t="s">
        <v>535</v>
      </c>
    </row>
    <row r="49" spans="1:66">
      <c r="A49" s="141" t="str">
        <f t="shared" ref="A49:A61" si="54">W49</f>
        <v>송도버스</v>
      </c>
      <c r="B49" s="141" t="str">
        <f t="shared" si="1"/>
        <v>8</v>
      </c>
      <c r="C49" s="142" t="str">
        <f t="shared" ref="C49:C61" si="55">Y49</f>
        <v>70바2282</v>
      </c>
      <c r="D49" s="130" t="str">
        <f t="shared" ref="D49:D61" si="56">Z49</f>
        <v>대형</v>
      </c>
      <c r="E49" s="126" t="str">
        <f t="shared" ref="E49:E61" si="57">AZ49</f>
        <v>B</v>
      </c>
      <c r="F49" s="149">
        <f t="shared" ref="F49:F61" si="58">G49/H49</f>
        <v>0.86899999999999999</v>
      </c>
      <c r="G49" s="150">
        <f t="shared" ref="G49:G61" si="59">AE49</f>
        <v>1.738</v>
      </c>
      <c r="H49" s="151">
        <f t="shared" ref="H49:H61" si="60">AF49</f>
        <v>2</v>
      </c>
      <c r="I49" s="152">
        <f t="shared" ref="I49:I61" si="61">AC49</f>
        <v>3124.857</v>
      </c>
      <c r="J49" s="153">
        <f t="shared" ref="J49:J61" si="62">AI49/AH49</f>
        <v>2.1943146669940738E-2</v>
      </c>
      <c r="K49" s="153">
        <f t="shared" ref="K49:K61" si="63">AJ49/AH49</f>
        <v>0.38368141741056566</v>
      </c>
      <c r="L49" s="153">
        <f t="shared" ref="L49:L61" si="64">AK49/AC49</f>
        <v>0.21472982603683946</v>
      </c>
      <c r="M49" s="154">
        <f t="shared" ref="M49:M61" si="65">AG49</f>
        <v>12.753</v>
      </c>
      <c r="N49" s="155">
        <f t="shared" ref="N49:N61" si="66">IF(AW49=0,AT49,"속도계이상")</f>
        <v>3.2000000000000001E-2</v>
      </c>
      <c r="O49" s="155">
        <f t="shared" ref="O49:O61" si="67">IF(AW49=0,AU49,"속도계이상")</f>
        <v>23.041</v>
      </c>
      <c r="P49" s="156">
        <f t="shared" ref="P49:P61" si="68">AQ49/60</f>
        <v>0</v>
      </c>
      <c r="Q49" s="157">
        <f t="shared" ref="Q49:Q61" si="69">AN49</f>
        <v>78</v>
      </c>
      <c r="R49" s="158">
        <f t="shared" ref="R49:R61" si="70">AC49/(AH49-AI49-AJ49)</f>
        <v>27.249605865464854</v>
      </c>
      <c r="S49" s="143">
        <f t="shared" ref="S49:S61" si="71">IF(AW49=0,AL49,"속도계이상")</f>
        <v>1</v>
      </c>
      <c r="T49" s="143">
        <f t="shared" ref="T49:T61" si="72">IF(AW49=0,AM49,"속도계이상")</f>
        <v>720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239</v>
      </c>
      <c r="Z49" s="4" t="s">
        <v>138</v>
      </c>
      <c r="AA49" s="4" t="s">
        <v>48</v>
      </c>
      <c r="AB49" s="4">
        <v>521</v>
      </c>
      <c r="AC49" s="4">
        <v>3124.857</v>
      </c>
      <c r="AD49" s="4">
        <v>1797.9549999999999</v>
      </c>
      <c r="AE49" s="4">
        <v>1.738</v>
      </c>
      <c r="AF49" s="4">
        <v>2</v>
      </c>
      <c r="AG49" s="4">
        <v>12.753</v>
      </c>
      <c r="AH49" s="4">
        <v>192.934134</v>
      </c>
      <c r="AI49" s="4">
        <v>4.2335820000000002</v>
      </c>
      <c r="AJ49" s="4">
        <v>74.025242000000006</v>
      </c>
      <c r="AK49" s="4">
        <v>671</v>
      </c>
      <c r="AL49" s="4">
        <v>1</v>
      </c>
      <c r="AM49" s="4">
        <v>720</v>
      </c>
      <c r="AN49" s="4">
        <v>78</v>
      </c>
      <c r="AO49" s="4">
        <v>16.196496</v>
      </c>
      <c r="AP49" s="4">
        <v>614</v>
      </c>
      <c r="AQ49" s="4">
        <v>0</v>
      </c>
      <c r="AR49" s="4">
        <v>44</v>
      </c>
      <c r="AS49" s="4">
        <v>24008</v>
      </c>
      <c r="AT49" s="4">
        <v>3.2000000000000001E-2</v>
      </c>
      <c r="AU49" s="4">
        <v>23.041</v>
      </c>
      <c r="AV49" s="4">
        <v>29257</v>
      </c>
      <c r="AW49" s="4">
        <v>0</v>
      </c>
      <c r="AX49" s="4">
        <v>0.42</v>
      </c>
      <c r="AY49">
        <v>0.90700000000000003</v>
      </c>
      <c r="AZ49" t="s">
        <v>68</v>
      </c>
      <c r="BA49" t="s">
        <v>213</v>
      </c>
      <c r="BB49">
        <v>13</v>
      </c>
      <c r="BC49" t="s">
        <v>576</v>
      </c>
      <c r="BD49">
        <v>16</v>
      </c>
      <c r="BE49">
        <v>204193.48300000001</v>
      </c>
      <c r="BF49">
        <v>2.8388418253289697E-2</v>
      </c>
      <c r="BG49">
        <v>2.5748295355733756E-2</v>
      </c>
      <c r="BH49">
        <v>364076.85700000002</v>
      </c>
      <c r="BI49">
        <v>1.5921720616259877E-2</v>
      </c>
      <c r="BJ49">
        <v>1.4441000598947708E-2</v>
      </c>
      <c r="BK49">
        <v>1</v>
      </c>
      <c r="BL49" t="s">
        <v>68</v>
      </c>
      <c r="BM49">
        <v>0</v>
      </c>
      <c r="BN49" t="s">
        <v>526</v>
      </c>
    </row>
    <row r="50" spans="1:66">
      <c r="A50" s="138" t="str">
        <f t="shared" si="54"/>
        <v>송도버스</v>
      </c>
      <c r="B50" s="138" t="str">
        <f t="shared" si="1"/>
        <v>8</v>
      </c>
      <c r="C50" s="139" t="str">
        <f t="shared" si="55"/>
        <v>70바2287</v>
      </c>
      <c r="D50" s="114" t="str">
        <f t="shared" si="56"/>
        <v>대형</v>
      </c>
      <c r="E50" s="110" t="str">
        <f t="shared" si="57"/>
        <v>C</v>
      </c>
      <c r="F50" s="159">
        <f t="shared" si="58"/>
        <v>0.8509523809523809</v>
      </c>
      <c r="G50" s="160">
        <f t="shared" si="59"/>
        <v>1.7869999999999999</v>
      </c>
      <c r="H50" s="161">
        <f t="shared" si="60"/>
        <v>2.1</v>
      </c>
      <c r="I50" s="162">
        <f t="shared" si="61"/>
        <v>3440.404</v>
      </c>
      <c r="J50" s="163">
        <f t="shared" si="62"/>
        <v>1.7988272057444982E-2</v>
      </c>
      <c r="K50" s="163">
        <f t="shared" si="63"/>
        <v>0.34554868168261549</v>
      </c>
      <c r="L50" s="163">
        <f t="shared" si="64"/>
        <v>0.14591309625264939</v>
      </c>
      <c r="M50" s="164">
        <f t="shared" si="65"/>
        <v>14.839</v>
      </c>
      <c r="N50" s="165">
        <f t="shared" si="66"/>
        <v>0.46500000000000002</v>
      </c>
      <c r="O50" s="165">
        <f t="shared" si="67"/>
        <v>14.94</v>
      </c>
      <c r="P50" s="166">
        <f t="shared" si="68"/>
        <v>6.0000000000000005E-2</v>
      </c>
      <c r="Q50" s="167">
        <f t="shared" si="69"/>
        <v>87</v>
      </c>
      <c r="R50" s="168">
        <f t="shared" si="70"/>
        <v>26.547174375873606</v>
      </c>
      <c r="S50" s="140">
        <f t="shared" si="71"/>
        <v>16</v>
      </c>
      <c r="T50" s="140">
        <f t="shared" si="72"/>
        <v>514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240</v>
      </c>
      <c r="Z50" s="4" t="s">
        <v>138</v>
      </c>
      <c r="AA50" s="4" t="s">
        <v>48</v>
      </c>
      <c r="AB50" s="4">
        <v>521</v>
      </c>
      <c r="AC50" s="4">
        <v>3440.404</v>
      </c>
      <c r="AD50" s="4">
        <v>1925.4380000000001</v>
      </c>
      <c r="AE50" s="4">
        <v>1.7869999999999999</v>
      </c>
      <c r="AF50" s="4">
        <v>2.1</v>
      </c>
      <c r="AG50" s="4">
        <v>14.839</v>
      </c>
      <c r="AH50" s="4">
        <v>203.61883499999999</v>
      </c>
      <c r="AI50" s="4">
        <v>3.6627510000000001</v>
      </c>
      <c r="AJ50" s="4">
        <v>70.360219999999998</v>
      </c>
      <c r="AK50" s="4">
        <v>502</v>
      </c>
      <c r="AL50" s="4">
        <v>16</v>
      </c>
      <c r="AM50" s="4">
        <v>514</v>
      </c>
      <c r="AN50" s="4">
        <v>87</v>
      </c>
      <c r="AO50" s="4">
        <v>16.896294999999999</v>
      </c>
      <c r="AP50" s="4">
        <v>637.9</v>
      </c>
      <c r="AQ50" s="4">
        <v>3.6</v>
      </c>
      <c r="AR50" s="4">
        <v>39</v>
      </c>
      <c r="AS50" s="4">
        <v>11974</v>
      </c>
      <c r="AT50" s="4">
        <v>0.46500000000000002</v>
      </c>
      <c r="AU50" s="4">
        <v>14.94</v>
      </c>
      <c r="AV50" s="4">
        <v>29859</v>
      </c>
      <c r="AW50" s="4">
        <v>0</v>
      </c>
      <c r="AX50" s="4">
        <v>0.49</v>
      </c>
      <c r="AY50">
        <v>0.89749999999999996</v>
      </c>
      <c r="AZ50" t="s">
        <v>69</v>
      </c>
      <c r="BA50" t="s">
        <v>213</v>
      </c>
      <c r="BB50">
        <v>4</v>
      </c>
      <c r="BC50" t="s">
        <v>253</v>
      </c>
      <c r="BD50">
        <v>15</v>
      </c>
      <c r="BE50">
        <v>204193.48300000001</v>
      </c>
      <c r="BF50">
        <v>2.6723605081950631E-2</v>
      </c>
      <c r="BG50">
        <v>2.398443556105069E-2</v>
      </c>
      <c r="BH50">
        <v>364076.85700000002</v>
      </c>
      <c r="BI50">
        <v>1.4988005678152731E-2</v>
      </c>
      <c r="BJ50">
        <v>1.3451735096142075E-2</v>
      </c>
      <c r="BK50">
        <v>1</v>
      </c>
      <c r="BL50" t="s">
        <v>69</v>
      </c>
      <c r="BM50">
        <v>0</v>
      </c>
      <c r="BN50" t="s">
        <v>526</v>
      </c>
    </row>
    <row r="51" spans="1:66">
      <c r="A51" s="141" t="str">
        <f t="shared" si="54"/>
        <v>송도버스</v>
      </c>
      <c r="B51" s="141" t="str">
        <f t="shared" si="1"/>
        <v>8</v>
      </c>
      <c r="C51" s="142" t="str">
        <f t="shared" si="55"/>
        <v>70바2289</v>
      </c>
      <c r="D51" s="130" t="str">
        <f t="shared" si="56"/>
        <v>대형</v>
      </c>
      <c r="E51" s="126" t="str">
        <f t="shared" si="57"/>
        <v>B</v>
      </c>
      <c r="F51" s="149">
        <f t="shared" si="58"/>
        <v>0.87047619047619051</v>
      </c>
      <c r="G51" s="150">
        <f t="shared" si="59"/>
        <v>1.8280000000000001</v>
      </c>
      <c r="H51" s="151">
        <f t="shared" si="60"/>
        <v>2.1</v>
      </c>
      <c r="I51" s="152">
        <f t="shared" si="61"/>
        <v>5536.16</v>
      </c>
      <c r="J51" s="153">
        <f t="shared" si="62"/>
        <v>2.880644470861508E-2</v>
      </c>
      <c r="K51" s="153">
        <f t="shared" si="63"/>
        <v>0.35448169433201909</v>
      </c>
      <c r="L51" s="153">
        <f t="shared" si="64"/>
        <v>0.18930088725759373</v>
      </c>
      <c r="M51" s="154">
        <f t="shared" si="65"/>
        <v>13.913</v>
      </c>
      <c r="N51" s="155">
        <f t="shared" si="66"/>
        <v>3.5999999999999997E-2</v>
      </c>
      <c r="O51" s="155">
        <f t="shared" si="67"/>
        <v>23.753</v>
      </c>
      <c r="P51" s="156">
        <f t="shared" si="68"/>
        <v>0.46666666666666667</v>
      </c>
      <c r="Q51" s="157">
        <f t="shared" si="69"/>
        <v>105</v>
      </c>
      <c r="R51" s="158">
        <f t="shared" si="70"/>
        <v>27.10787532606242</v>
      </c>
      <c r="S51" s="143">
        <f t="shared" si="71"/>
        <v>2</v>
      </c>
      <c r="T51" s="143">
        <f t="shared" si="72"/>
        <v>1315</v>
      </c>
      <c r="U51" t="s">
        <v>117</v>
      </c>
      <c r="V51" t="s">
        <v>119</v>
      </c>
      <c r="W51" t="s">
        <v>117</v>
      </c>
      <c r="X51" s="4" t="s">
        <v>119</v>
      </c>
      <c r="Y51" s="4" t="s">
        <v>241</v>
      </c>
      <c r="Z51" s="4" t="s">
        <v>138</v>
      </c>
      <c r="AA51" s="4" t="s">
        <v>48</v>
      </c>
      <c r="AB51" s="4">
        <v>521</v>
      </c>
      <c r="AC51" s="4">
        <v>5536.16</v>
      </c>
      <c r="AD51" s="4">
        <v>3028.875</v>
      </c>
      <c r="AE51" s="4">
        <v>1.8280000000000001</v>
      </c>
      <c r="AF51" s="4">
        <v>2.1</v>
      </c>
      <c r="AG51" s="4">
        <v>13.913</v>
      </c>
      <c r="AH51" s="4">
        <v>331.15464600000001</v>
      </c>
      <c r="AI51" s="4">
        <v>9.5393880000000006</v>
      </c>
      <c r="AJ51" s="4">
        <v>117.38826</v>
      </c>
      <c r="AK51" s="4">
        <v>1048</v>
      </c>
      <c r="AL51" s="4">
        <v>2</v>
      </c>
      <c r="AM51" s="4">
        <v>1315</v>
      </c>
      <c r="AN51" s="4">
        <v>105</v>
      </c>
      <c r="AO51" s="4">
        <v>16.717748</v>
      </c>
      <c r="AP51" s="4">
        <v>855.7</v>
      </c>
      <c r="AQ51" s="4">
        <v>28</v>
      </c>
      <c r="AR51" s="4">
        <v>62</v>
      </c>
      <c r="AS51" s="4">
        <v>22480</v>
      </c>
      <c r="AT51" s="4">
        <v>3.5999999999999997E-2</v>
      </c>
      <c r="AU51" s="4">
        <v>23.753</v>
      </c>
      <c r="AV51" s="4">
        <v>46346</v>
      </c>
      <c r="AW51" s="4">
        <v>0</v>
      </c>
      <c r="AX51" s="4">
        <v>0.47</v>
      </c>
      <c r="AY51">
        <v>0.92200000000000004</v>
      </c>
      <c r="AZ51" t="s">
        <v>68</v>
      </c>
      <c r="BA51" t="s">
        <v>213</v>
      </c>
      <c r="BB51">
        <v>5</v>
      </c>
      <c r="BC51" t="s">
        <v>577</v>
      </c>
      <c r="BD51">
        <v>26</v>
      </c>
      <c r="BE51">
        <v>204193.48300000001</v>
      </c>
      <c r="BF51">
        <v>2.985695189890071E-2</v>
      </c>
      <c r="BG51">
        <v>2.7528109650786458E-2</v>
      </c>
      <c r="BH51">
        <v>364076.85700000002</v>
      </c>
      <c r="BI51">
        <v>1.6745351655241301E-2</v>
      </c>
      <c r="BJ51">
        <v>1.5439214226132481E-2</v>
      </c>
      <c r="BK51">
        <v>1</v>
      </c>
      <c r="BL51" t="s">
        <v>69</v>
      </c>
      <c r="BM51">
        <v>1</v>
      </c>
      <c r="BN51" t="s">
        <v>535</v>
      </c>
    </row>
    <row r="52" spans="1:66">
      <c r="A52" s="138" t="str">
        <f t="shared" si="54"/>
        <v>송도버스</v>
      </c>
      <c r="B52" s="138" t="str">
        <f t="shared" si="1"/>
        <v>8</v>
      </c>
      <c r="C52" s="139" t="str">
        <f t="shared" si="55"/>
        <v>70바2291</v>
      </c>
      <c r="D52" s="114" t="str">
        <f t="shared" si="56"/>
        <v>대형</v>
      </c>
      <c r="E52" s="110" t="str">
        <f t="shared" si="57"/>
        <v>C</v>
      </c>
      <c r="F52" s="159">
        <f t="shared" si="58"/>
        <v>0.96150000000000002</v>
      </c>
      <c r="G52" s="160">
        <f t="shared" si="59"/>
        <v>1.923</v>
      </c>
      <c r="H52" s="161">
        <f t="shared" si="60"/>
        <v>2</v>
      </c>
      <c r="I52" s="162">
        <f t="shared" si="61"/>
        <v>2236.17</v>
      </c>
      <c r="J52" s="163">
        <f t="shared" si="62"/>
        <v>2.2749399727603471E-2</v>
      </c>
      <c r="K52" s="163">
        <f t="shared" si="63"/>
        <v>0.35278056688558135</v>
      </c>
      <c r="L52" s="163">
        <f t="shared" si="64"/>
        <v>0.18379640188357771</v>
      </c>
      <c r="M52" s="164">
        <f t="shared" si="65"/>
        <v>13.278</v>
      </c>
      <c r="N52" s="165">
        <f t="shared" si="66"/>
        <v>4.4999999999999998E-2</v>
      </c>
      <c r="O52" s="165">
        <f t="shared" si="67"/>
        <v>14.757</v>
      </c>
      <c r="P52" s="166">
        <f t="shared" si="68"/>
        <v>0</v>
      </c>
      <c r="Q52" s="167">
        <f t="shared" si="69"/>
        <v>77</v>
      </c>
      <c r="R52" s="168">
        <f t="shared" si="70"/>
        <v>27.079549478023246</v>
      </c>
      <c r="S52" s="140">
        <f t="shared" si="71"/>
        <v>1</v>
      </c>
      <c r="T52" s="140">
        <f t="shared" si="72"/>
        <v>330</v>
      </c>
      <c r="U52" t="s">
        <v>117</v>
      </c>
      <c r="V52" t="s">
        <v>119</v>
      </c>
      <c r="W52" t="s">
        <v>117</v>
      </c>
      <c r="X52" s="4" t="s">
        <v>119</v>
      </c>
      <c r="Y52" s="4" t="s">
        <v>242</v>
      </c>
      <c r="Z52" s="4" t="s">
        <v>138</v>
      </c>
      <c r="AA52" s="4" t="s">
        <v>48</v>
      </c>
      <c r="AB52" s="4">
        <v>521</v>
      </c>
      <c r="AC52" s="4">
        <v>2236.17</v>
      </c>
      <c r="AD52" s="4">
        <v>1162.921</v>
      </c>
      <c r="AE52" s="4">
        <v>1.923</v>
      </c>
      <c r="AF52" s="4">
        <v>2</v>
      </c>
      <c r="AG52" s="4">
        <v>13.278</v>
      </c>
      <c r="AH52" s="4">
        <v>132.23663199999999</v>
      </c>
      <c r="AI52" s="4">
        <v>3.0083039999999999</v>
      </c>
      <c r="AJ52" s="4">
        <v>46.650514000000001</v>
      </c>
      <c r="AK52" s="4">
        <v>411</v>
      </c>
      <c r="AL52" s="4">
        <v>1</v>
      </c>
      <c r="AM52" s="4">
        <v>330</v>
      </c>
      <c r="AN52" s="4">
        <v>77</v>
      </c>
      <c r="AO52" s="4">
        <v>16.910367000000001</v>
      </c>
      <c r="AP52" s="4">
        <v>260.89999999999998</v>
      </c>
      <c r="AQ52" s="4">
        <v>0</v>
      </c>
      <c r="AR52" s="4">
        <v>23</v>
      </c>
      <c r="AS52" s="4">
        <v>8064</v>
      </c>
      <c r="AT52" s="4">
        <v>4.4999999999999998E-2</v>
      </c>
      <c r="AU52" s="4">
        <v>14.757</v>
      </c>
      <c r="AV52" s="4">
        <v>19450</v>
      </c>
      <c r="AW52" s="4">
        <v>0</v>
      </c>
      <c r="AX52" s="4">
        <v>0.48</v>
      </c>
      <c r="AY52">
        <v>0.89049999999999996</v>
      </c>
      <c r="AZ52" t="s">
        <v>69</v>
      </c>
      <c r="BA52" t="s">
        <v>213</v>
      </c>
      <c r="BB52">
        <v>7</v>
      </c>
      <c r="BC52" t="s">
        <v>230</v>
      </c>
      <c r="BD52">
        <v>15</v>
      </c>
      <c r="BE52">
        <v>204193.48300000001</v>
      </c>
      <c r="BF52">
        <v>3.1777409859843567E-3</v>
      </c>
      <c r="BG52">
        <v>2.8297783480190695E-3</v>
      </c>
      <c r="BH52">
        <v>364076.85700000002</v>
      </c>
      <c r="BI52">
        <v>1.7822445660148072E-3</v>
      </c>
      <c r="BJ52">
        <v>1.5870887860361857E-3</v>
      </c>
      <c r="BK52">
        <v>1</v>
      </c>
      <c r="BL52" t="s">
        <v>67</v>
      </c>
      <c r="BM52">
        <v>1</v>
      </c>
      <c r="BN52" t="s">
        <v>535</v>
      </c>
    </row>
    <row r="53" spans="1:66">
      <c r="A53" s="141" t="str">
        <f t="shared" si="54"/>
        <v>송도버스</v>
      </c>
      <c r="B53" s="141" t="str">
        <f t="shared" si="1"/>
        <v>8</v>
      </c>
      <c r="C53" s="142" t="str">
        <f t="shared" si="55"/>
        <v>70바2293</v>
      </c>
      <c r="D53" s="130" t="str">
        <f t="shared" si="56"/>
        <v>대형</v>
      </c>
      <c r="E53" s="126" t="str">
        <f t="shared" si="57"/>
        <v>C</v>
      </c>
      <c r="F53" s="149">
        <f t="shared" si="58"/>
        <v>0.95368421052631591</v>
      </c>
      <c r="G53" s="150">
        <f t="shared" si="59"/>
        <v>1.8120000000000001</v>
      </c>
      <c r="H53" s="151">
        <f t="shared" si="60"/>
        <v>1.9</v>
      </c>
      <c r="I53" s="152">
        <f t="shared" si="61"/>
        <v>5987.107</v>
      </c>
      <c r="J53" s="153">
        <f t="shared" si="62"/>
        <v>2.7380488123164265E-2</v>
      </c>
      <c r="K53" s="153">
        <f t="shared" si="63"/>
        <v>0.36478911528145447</v>
      </c>
      <c r="L53" s="153">
        <f t="shared" si="64"/>
        <v>0.21345868714222077</v>
      </c>
      <c r="M53" s="154">
        <f t="shared" si="65"/>
        <v>15.340999999999999</v>
      </c>
      <c r="N53" s="155">
        <f t="shared" si="66"/>
        <v>1.7000000000000001E-2</v>
      </c>
      <c r="O53" s="155">
        <f t="shared" si="67"/>
        <v>20.693999999999999</v>
      </c>
      <c r="P53" s="156">
        <f t="shared" si="68"/>
        <v>0.14166666666666666</v>
      </c>
      <c r="Q53" s="157">
        <f t="shared" si="69"/>
        <v>88</v>
      </c>
      <c r="R53" s="158">
        <f t="shared" si="70"/>
        <v>26.993869074644479</v>
      </c>
      <c r="S53" s="143">
        <f t="shared" si="71"/>
        <v>1</v>
      </c>
      <c r="T53" s="143">
        <f t="shared" si="72"/>
        <v>1239</v>
      </c>
      <c r="U53" t="s">
        <v>117</v>
      </c>
      <c r="V53" t="s">
        <v>119</v>
      </c>
      <c r="W53" t="s">
        <v>117</v>
      </c>
      <c r="X53" s="4" t="s">
        <v>119</v>
      </c>
      <c r="Y53" s="4" t="s">
        <v>244</v>
      </c>
      <c r="Z53" s="4" t="s">
        <v>138</v>
      </c>
      <c r="AA53" s="4" t="s">
        <v>48</v>
      </c>
      <c r="AB53" s="4">
        <v>521</v>
      </c>
      <c r="AC53" s="4">
        <v>5987.107</v>
      </c>
      <c r="AD53" s="4">
        <v>3303.297</v>
      </c>
      <c r="AE53" s="4">
        <v>1.8120000000000001</v>
      </c>
      <c r="AF53" s="4">
        <v>1.9</v>
      </c>
      <c r="AG53" s="4">
        <v>15.340999999999999</v>
      </c>
      <c r="AH53" s="4">
        <v>364.89630699999998</v>
      </c>
      <c r="AI53" s="4">
        <v>9.9910390000000007</v>
      </c>
      <c r="AJ53" s="4">
        <v>133.11020099999999</v>
      </c>
      <c r="AK53" s="4">
        <v>1278</v>
      </c>
      <c r="AL53" s="4">
        <v>1</v>
      </c>
      <c r="AM53" s="4">
        <v>1239</v>
      </c>
      <c r="AN53" s="4">
        <v>88</v>
      </c>
      <c r="AO53" s="4">
        <v>16.407693999999999</v>
      </c>
      <c r="AP53" s="4">
        <v>1213.9000000000001</v>
      </c>
      <c r="AQ53" s="4">
        <v>8.5</v>
      </c>
      <c r="AR53" s="4">
        <v>85</v>
      </c>
      <c r="AS53" s="4">
        <v>31236</v>
      </c>
      <c r="AT53" s="4">
        <v>1.7000000000000001E-2</v>
      </c>
      <c r="AU53" s="4">
        <v>20.693999999999999</v>
      </c>
      <c r="AV53" s="4">
        <v>50149</v>
      </c>
      <c r="AW53" s="4">
        <v>0</v>
      </c>
      <c r="AX53" s="4">
        <v>0.5</v>
      </c>
      <c r="AY53">
        <v>0.89238095238095239</v>
      </c>
      <c r="AZ53" t="s">
        <v>69</v>
      </c>
      <c r="BA53" t="s">
        <v>213</v>
      </c>
      <c r="BB53">
        <v>6</v>
      </c>
      <c r="BC53" t="s">
        <v>222</v>
      </c>
      <c r="BD53">
        <v>13</v>
      </c>
      <c r="BE53">
        <v>204193.48300000001</v>
      </c>
      <c r="BF53">
        <v>2.4292792929145539E-2</v>
      </c>
      <c r="BG53">
        <v>2.1678425690104162E-2</v>
      </c>
      <c r="BH53">
        <v>364076.85700000002</v>
      </c>
      <c r="BI53">
        <v>1.3624678154151391E-2</v>
      </c>
      <c r="BJ53">
        <v>1.2158403267085574E-2</v>
      </c>
      <c r="BK53">
        <v>1</v>
      </c>
      <c r="BL53" t="s">
        <v>69</v>
      </c>
      <c r="BM53">
        <v>0</v>
      </c>
      <c r="BN53" t="s">
        <v>526</v>
      </c>
    </row>
    <row r="54" spans="1:66">
      <c r="A54" s="138" t="str">
        <f t="shared" si="54"/>
        <v>송도버스</v>
      </c>
      <c r="B54" s="138" t="str">
        <f t="shared" si="1"/>
        <v>8</v>
      </c>
      <c r="C54" s="139" t="str">
        <f t="shared" si="55"/>
        <v>70바2295</v>
      </c>
      <c r="D54" s="114" t="str">
        <f t="shared" si="56"/>
        <v>대형</v>
      </c>
      <c r="E54" s="110" t="str">
        <f t="shared" si="57"/>
        <v>A</v>
      </c>
      <c r="F54" s="159">
        <f t="shared" si="58"/>
        <v>0.88049999999999995</v>
      </c>
      <c r="G54" s="160">
        <f t="shared" si="59"/>
        <v>1.7609999999999999</v>
      </c>
      <c r="H54" s="161">
        <f t="shared" si="60"/>
        <v>2</v>
      </c>
      <c r="I54" s="162">
        <f t="shared" si="61"/>
        <v>5513.2089999999998</v>
      </c>
      <c r="J54" s="163">
        <f t="shared" si="62"/>
        <v>1.5032490841879183E-2</v>
      </c>
      <c r="K54" s="163">
        <f t="shared" si="63"/>
        <v>0.37078881272404018</v>
      </c>
      <c r="L54" s="163">
        <f t="shared" si="64"/>
        <v>0.21493834171713788</v>
      </c>
      <c r="M54" s="164">
        <f t="shared" si="65"/>
        <v>14.372999999999999</v>
      </c>
      <c r="N54" s="165">
        <f t="shared" si="66"/>
        <v>0</v>
      </c>
      <c r="O54" s="165">
        <f t="shared" si="67"/>
        <v>12.044</v>
      </c>
      <c r="P54" s="166">
        <f t="shared" si="68"/>
        <v>0.66499999999999992</v>
      </c>
      <c r="Q54" s="167">
        <f t="shared" si="69"/>
        <v>90</v>
      </c>
      <c r="R54" s="168">
        <f t="shared" si="70"/>
        <v>27.273154098070396</v>
      </c>
      <c r="S54" s="140">
        <f t="shared" si="71"/>
        <v>0</v>
      </c>
      <c r="T54" s="140">
        <f t="shared" si="72"/>
        <v>664</v>
      </c>
      <c r="U54" t="s">
        <v>117</v>
      </c>
      <c r="V54" t="s">
        <v>119</v>
      </c>
      <c r="W54" t="s">
        <v>117</v>
      </c>
      <c r="X54" s="4" t="s">
        <v>119</v>
      </c>
      <c r="Y54" s="4" t="s">
        <v>245</v>
      </c>
      <c r="Z54" s="4" t="s">
        <v>138</v>
      </c>
      <c r="AA54" s="4" t="s">
        <v>48</v>
      </c>
      <c r="AB54" s="4">
        <v>521</v>
      </c>
      <c r="AC54" s="4">
        <v>5513.2089999999998</v>
      </c>
      <c r="AD54" s="4">
        <v>3130.3739999999998</v>
      </c>
      <c r="AE54" s="4">
        <v>1.7609999999999999</v>
      </c>
      <c r="AF54" s="4">
        <v>2</v>
      </c>
      <c r="AG54" s="4">
        <v>14.372999999999999</v>
      </c>
      <c r="AH54" s="4">
        <v>329.13520799999998</v>
      </c>
      <c r="AI54" s="4">
        <v>4.9477219999999997</v>
      </c>
      <c r="AJ54" s="4">
        <v>122.039653</v>
      </c>
      <c r="AK54" s="4">
        <v>1185</v>
      </c>
      <c r="AL54" s="4">
        <v>0</v>
      </c>
      <c r="AM54" s="4">
        <v>664</v>
      </c>
      <c r="AN54" s="4">
        <v>90</v>
      </c>
      <c r="AO54" s="4">
        <v>16.750589999999999</v>
      </c>
      <c r="AP54" s="4">
        <v>1592</v>
      </c>
      <c r="AQ54" s="4">
        <v>39.9</v>
      </c>
      <c r="AR54" s="4">
        <v>78</v>
      </c>
      <c r="AS54" s="4">
        <v>31355</v>
      </c>
      <c r="AT54" s="4">
        <v>0</v>
      </c>
      <c r="AU54" s="4">
        <v>12.044</v>
      </c>
      <c r="AV54" s="4">
        <v>50668</v>
      </c>
      <c r="AW54" s="4">
        <v>0</v>
      </c>
      <c r="AX54" s="4">
        <v>0.46</v>
      </c>
      <c r="AY54">
        <v>0.95599999999999996</v>
      </c>
      <c r="AZ54" t="s">
        <v>66</v>
      </c>
      <c r="BA54" t="s">
        <v>213</v>
      </c>
      <c r="BB54">
        <v>4</v>
      </c>
      <c r="BC54" t="s">
        <v>578</v>
      </c>
      <c r="BD54">
        <v>17</v>
      </c>
      <c r="BE54">
        <v>204193.48300000001</v>
      </c>
      <c r="BF54">
        <v>3.1055726690356715E-2</v>
      </c>
      <c r="BG54">
        <v>2.9689274715981019E-2</v>
      </c>
      <c r="BH54">
        <v>364076.85700000002</v>
      </c>
      <c r="BI54">
        <v>1.7417687716415328E-2</v>
      </c>
      <c r="BJ54">
        <v>1.6651309456893051E-2</v>
      </c>
      <c r="BK54">
        <v>1</v>
      </c>
      <c r="BL54" t="s">
        <v>68</v>
      </c>
      <c r="BM54">
        <v>1</v>
      </c>
      <c r="BN54" t="s">
        <v>535</v>
      </c>
    </row>
    <row r="55" spans="1:66">
      <c r="A55" s="141" t="str">
        <f t="shared" si="54"/>
        <v>송도버스</v>
      </c>
      <c r="B55" s="141" t="str">
        <f t="shared" si="1"/>
        <v>8</v>
      </c>
      <c r="C55" s="142" t="str">
        <f t="shared" si="55"/>
        <v>70바2296</v>
      </c>
      <c r="D55" s="130" t="str">
        <f t="shared" si="56"/>
        <v>대형</v>
      </c>
      <c r="E55" s="126" t="str">
        <f t="shared" si="57"/>
        <v>B</v>
      </c>
      <c r="F55" s="149">
        <f t="shared" si="58"/>
        <v>0.88049999999999995</v>
      </c>
      <c r="G55" s="150">
        <f t="shared" si="59"/>
        <v>1.7609999999999999</v>
      </c>
      <c r="H55" s="151">
        <f t="shared" si="60"/>
        <v>2</v>
      </c>
      <c r="I55" s="152">
        <f t="shared" si="61"/>
        <v>4624.442</v>
      </c>
      <c r="J55" s="153">
        <f t="shared" si="62"/>
        <v>2.6387780872328907E-2</v>
      </c>
      <c r="K55" s="153">
        <f t="shared" si="63"/>
        <v>0.36305193252781143</v>
      </c>
      <c r="L55" s="153">
        <f t="shared" si="64"/>
        <v>0.21797224400262777</v>
      </c>
      <c r="M55" s="154">
        <f t="shared" si="65"/>
        <v>13.115</v>
      </c>
      <c r="N55" s="155">
        <f t="shared" si="66"/>
        <v>2.1999999999999999E-2</v>
      </c>
      <c r="O55" s="155">
        <f t="shared" si="67"/>
        <v>16.672000000000001</v>
      </c>
      <c r="P55" s="156">
        <f t="shared" si="68"/>
        <v>0.12333333333333334</v>
      </c>
      <c r="Q55" s="157">
        <f t="shared" si="69"/>
        <v>85</v>
      </c>
      <c r="R55" s="158">
        <f t="shared" si="70"/>
        <v>27.451857211628631</v>
      </c>
      <c r="S55" s="143">
        <f t="shared" si="71"/>
        <v>1</v>
      </c>
      <c r="T55" s="143">
        <f t="shared" si="72"/>
        <v>771</v>
      </c>
      <c r="U55" t="s">
        <v>117</v>
      </c>
      <c r="V55" t="s">
        <v>119</v>
      </c>
      <c r="W55" t="s">
        <v>117</v>
      </c>
      <c r="X55" s="4" t="s">
        <v>119</v>
      </c>
      <c r="Y55" s="4" t="s">
        <v>246</v>
      </c>
      <c r="Z55" s="4" t="s">
        <v>138</v>
      </c>
      <c r="AA55" s="4" t="s">
        <v>48</v>
      </c>
      <c r="AB55" s="4">
        <v>521</v>
      </c>
      <c r="AC55" s="4">
        <v>4624.442</v>
      </c>
      <c r="AD55" s="4">
        <v>2626.663</v>
      </c>
      <c r="AE55" s="4">
        <v>1.7609999999999999</v>
      </c>
      <c r="AF55" s="4">
        <v>2</v>
      </c>
      <c r="AG55" s="4">
        <v>13.115</v>
      </c>
      <c r="AH55" s="4">
        <v>275.90467100000001</v>
      </c>
      <c r="AI55" s="4">
        <v>7.2805119999999999</v>
      </c>
      <c r="AJ55" s="4">
        <v>100.16772400000001</v>
      </c>
      <c r="AK55" s="4">
        <v>1008</v>
      </c>
      <c r="AL55" s="4">
        <v>1</v>
      </c>
      <c r="AM55" s="4">
        <v>771</v>
      </c>
      <c r="AN55" s="4">
        <v>85</v>
      </c>
      <c r="AO55" s="4">
        <v>16.761012999999998</v>
      </c>
      <c r="AP55" s="4">
        <v>1039.8</v>
      </c>
      <c r="AQ55" s="4">
        <v>7.4</v>
      </c>
      <c r="AR55" s="4">
        <v>82</v>
      </c>
      <c r="AS55" s="4">
        <v>32272</v>
      </c>
      <c r="AT55" s="4">
        <v>2.1999999999999999E-2</v>
      </c>
      <c r="AU55" s="4">
        <v>16.672000000000001</v>
      </c>
      <c r="AV55" s="4">
        <v>40203</v>
      </c>
      <c r="AW55" s="4">
        <v>0</v>
      </c>
      <c r="AX55" s="4">
        <v>0.43</v>
      </c>
      <c r="AY55">
        <v>0.91800000000000004</v>
      </c>
      <c r="AZ55" t="s">
        <v>68</v>
      </c>
      <c r="BA55" t="s">
        <v>213</v>
      </c>
      <c r="BB55">
        <v>8</v>
      </c>
      <c r="BC55" t="s">
        <v>579</v>
      </c>
      <c r="BD55">
        <v>10</v>
      </c>
      <c r="BE55">
        <v>204193.48300000001</v>
      </c>
      <c r="BF55">
        <v>2.1633927464766344E-2</v>
      </c>
      <c r="BG55">
        <v>1.9859945412655504E-2</v>
      </c>
      <c r="BH55">
        <v>364076.85700000002</v>
      </c>
      <c r="BI55">
        <v>1.2133446317902046E-2</v>
      </c>
      <c r="BJ55">
        <v>1.1138503719834079E-2</v>
      </c>
      <c r="BK55">
        <v>1</v>
      </c>
      <c r="BL55" t="s">
        <v>68</v>
      </c>
      <c r="BM55">
        <v>0</v>
      </c>
      <c r="BN55" t="s">
        <v>526</v>
      </c>
    </row>
    <row r="56" spans="1:66">
      <c r="A56" s="138" t="str">
        <f t="shared" si="54"/>
        <v>송도버스</v>
      </c>
      <c r="B56" s="138" t="str">
        <f t="shared" si="1"/>
        <v>8</v>
      </c>
      <c r="C56" s="139" t="str">
        <f t="shared" si="55"/>
        <v>70바2307</v>
      </c>
      <c r="D56" s="114" t="str">
        <f t="shared" si="56"/>
        <v>대형</v>
      </c>
      <c r="E56" s="110" t="str">
        <f t="shared" si="57"/>
        <v>B</v>
      </c>
      <c r="F56" s="159">
        <f t="shared" si="58"/>
        <v>0.91549999999999998</v>
      </c>
      <c r="G56" s="160">
        <f t="shared" si="59"/>
        <v>1.831</v>
      </c>
      <c r="H56" s="161">
        <f t="shared" si="60"/>
        <v>2</v>
      </c>
      <c r="I56" s="162">
        <f t="shared" si="61"/>
        <v>5722.3680000000004</v>
      </c>
      <c r="J56" s="163">
        <f t="shared" si="62"/>
        <v>2.1621074843967598E-2</v>
      </c>
      <c r="K56" s="163">
        <f t="shared" si="63"/>
        <v>0.37191612431471721</v>
      </c>
      <c r="L56" s="163">
        <f t="shared" si="64"/>
        <v>0.21651875587169506</v>
      </c>
      <c r="M56" s="164">
        <f t="shared" si="65"/>
        <v>15.685</v>
      </c>
      <c r="N56" s="165">
        <f t="shared" si="66"/>
        <v>7.0000000000000007E-2</v>
      </c>
      <c r="O56" s="165">
        <f t="shared" si="67"/>
        <v>25.776</v>
      </c>
      <c r="P56" s="166">
        <f t="shared" si="68"/>
        <v>0.13666666666666666</v>
      </c>
      <c r="Q56" s="167">
        <f t="shared" si="69"/>
        <v>89</v>
      </c>
      <c r="R56" s="168">
        <f t="shared" si="70"/>
        <v>27.152139874273466</v>
      </c>
      <c r="S56" s="140">
        <f t="shared" si="71"/>
        <v>4</v>
      </c>
      <c r="T56" s="140">
        <f t="shared" si="72"/>
        <v>1475</v>
      </c>
      <c r="U56" t="s">
        <v>117</v>
      </c>
      <c r="V56" t="s">
        <v>119</v>
      </c>
      <c r="W56" t="s">
        <v>117</v>
      </c>
      <c r="X56" s="4" t="s">
        <v>119</v>
      </c>
      <c r="Y56" s="4" t="s">
        <v>247</v>
      </c>
      <c r="Z56" s="4" t="s">
        <v>138</v>
      </c>
      <c r="AA56" s="4" t="s">
        <v>48</v>
      </c>
      <c r="AB56" s="4">
        <v>521</v>
      </c>
      <c r="AC56" s="4">
        <v>5722.3680000000004</v>
      </c>
      <c r="AD56" s="4">
        <v>3124.7840000000001</v>
      </c>
      <c r="AE56" s="4">
        <v>1.831</v>
      </c>
      <c r="AF56" s="4">
        <v>2</v>
      </c>
      <c r="AG56" s="4">
        <v>15.685</v>
      </c>
      <c r="AH56" s="4">
        <v>347.510198</v>
      </c>
      <c r="AI56" s="4">
        <v>7.5135439999999996</v>
      </c>
      <c r="AJ56" s="4">
        <v>129.24464599999999</v>
      </c>
      <c r="AK56" s="4">
        <v>1239</v>
      </c>
      <c r="AL56" s="4">
        <v>4</v>
      </c>
      <c r="AM56" s="4">
        <v>1475</v>
      </c>
      <c r="AN56" s="4">
        <v>89</v>
      </c>
      <c r="AO56" s="4">
        <v>16.466761999999999</v>
      </c>
      <c r="AP56" s="4">
        <v>1048.5</v>
      </c>
      <c r="AQ56" s="4">
        <v>8.1999999999999993</v>
      </c>
      <c r="AR56" s="4">
        <v>74</v>
      </c>
      <c r="AS56" s="4">
        <v>27174</v>
      </c>
      <c r="AT56" s="4">
        <v>7.0000000000000007E-2</v>
      </c>
      <c r="AU56" s="4">
        <v>25.776</v>
      </c>
      <c r="AV56" s="4">
        <v>50788</v>
      </c>
      <c r="AW56" s="4">
        <v>0</v>
      </c>
      <c r="AX56" s="4">
        <v>0.51</v>
      </c>
      <c r="AY56">
        <v>0.91900000000000004</v>
      </c>
      <c r="AZ56" t="s">
        <v>68</v>
      </c>
      <c r="BA56" t="s">
        <v>213</v>
      </c>
      <c r="BB56">
        <v>7</v>
      </c>
      <c r="BC56" t="s">
        <v>580</v>
      </c>
      <c r="BD56">
        <v>14</v>
      </c>
      <c r="BE56">
        <v>204193.48300000001</v>
      </c>
      <c r="BF56">
        <v>2.1765337143497376E-2</v>
      </c>
      <c r="BG56">
        <v>2.0002344834874088E-2</v>
      </c>
      <c r="BH56">
        <v>364076.85700000002</v>
      </c>
      <c r="BI56">
        <v>1.2207147789127393E-2</v>
      </c>
      <c r="BJ56">
        <v>1.1218368818208075E-2</v>
      </c>
      <c r="BK56">
        <v>1</v>
      </c>
      <c r="BL56" t="s">
        <v>68</v>
      </c>
      <c r="BM56">
        <v>0</v>
      </c>
      <c r="BN56" t="s">
        <v>526</v>
      </c>
    </row>
    <row r="57" spans="1:66">
      <c r="A57" s="141" t="str">
        <f t="shared" si="54"/>
        <v>송도버스</v>
      </c>
      <c r="B57" s="141" t="str">
        <f t="shared" si="1"/>
        <v>8</v>
      </c>
      <c r="C57" s="142" t="str">
        <f t="shared" si="55"/>
        <v>70바2308</v>
      </c>
      <c r="D57" s="130" t="str">
        <f t="shared" si="56"/>
        <v>대형</v>
      </c>
      <c r="E57" s="126" t="str">
        <f t="shared" si="57"/>
        <v>C</v>
      </c>
      <c r="F57" s="149">
        <f t="shared" si="58"/>
        <v>0.8738095238095237</v>
      </c>
      <c r="G57" s="150">
        <f t="shared" si="59"/>
        <v>1.835</v>
      </c>
      <c r="H57" s="151">
        <f t="shared" si="60"/>
        <v>2.1</v>
      </c>
      <c r="I57" s="152">
        <f t="shared" si="61"/>
        <v>6360.7690000000002</v>
      </c>
      <c r="J57" s="153">
        <f t="shared" si="62"/>
        <v>2.1775343967515917E-2</v>
      </c>
      <c r="K57" s="153">
        <f t="shared" si="63"/>
        <v>0.35489279883447294</v>
      </c>
      <c r="L57" s="153">
        <f t="shared" si="64"/>
        <v>0.19966139314287312</v>
      </c>
      <c r="M57" s="154">
        <f t="shared" si="65"/>
        <v>16.305</v>
      </c>
      <c r="N57" s="155">
        <f t="shared" si="66"/>
        <v>4.7E-2</v>
      </c>
      <c r="O57" s="155">
        <f t="shared" si="67"/>
        <v>26.396000000000001</v>
      </c>
      <c r="P57" s="156">
        <f t="shared" si="68"/>
        <v>0.16666666666666666</v>
      </c>
      <c r="Q57" s="157">
        <f t="shared" si="69"/>
        <v>88</v>
      </c>
      <c r="R57" s="158">
        <f t="shared" si="70"/>
        <v>26.890840677059106</v>
      </c>
      <c r="S57" s="143">
        <f t="shared" si="71"/>
        <v>3</v>
      </c>
      <c r="T57" s="143">
        <f t="shared" si="72"/>
        <v>1679</v>
      </c>
      <c r="U57" t="s">
        <v>117</v>
      </c>
      <c r="V57" t="s">
        <v>119</v>
      </c>
      <c r="W57" t="s">
        <v>117</v>
      </c>
      <c r="X57" s="4" t="s">
        <v>119</v>
      </c>
      <c r="Y57" s="4" t="s">
        <v>248</v>
      </c>
      <c r="Z57" s="4" t="s">
        <v>138</v>
      </c>
      <c r="AA57" s="4" t="s">
        <v>48</v>
      </c>
      <c r="AB57" s="4">
        <v>521</v>
      </c>
      <c r="AC57" s="4">
        <v>6360.7690000000002</v>
      </c>
      <c r="AD57" s="4">
        <v>3466.9929999999999</v>
      </c>
      <c r="AE57" s="4">
        <v>1.835</v>
      </c>
      <c r="AF57" s="4">
        <v>2.1</v>
      </c>
      <c r="AG57" s="4">
        <v>16.305</v>
      </c>
      <c r="AH57" s="4">
        <v>379.47740399999998</v>
      </c>
      <c r="AI57" s="4">
        <v>8.2632510000000003</v>
      </c>
      <c r="AJ57" s="4">
        <v>134.67379800000001</v>
      </c>
      <c r="AK57" s="4">
        <v>1270</v>
      </c>
      <c r="AL57" s="4">
        <v>3</v>
      </c>
      <c r="AM57" s="4">
        <v>1679</v>
      </c>
      <c r="AN57" s="4">
        <v>88</v>
      </c>
      <c r="AO57" s="4">
        <v>16.761917</v>
      </c>
      <c r="AP57" s="4">
        <v>788.7</v>
      </c>
      <c r="AQ57" s="4">
        <v>10</v>
      </c>
      <c r="AR57" s="4">
        <v>67</v>
      </c>
      <c r="AS57" s="4">
        <v>23215</v>
      </c>
      <c r="AT57" s="4">
        <v>4.7E-2</v>
      </c>
      <c r="AU57" s="4">
        <v>26.396000000000001</v>
      </c>
      <c r="AV57" s="4">
        <v>55214</v>
      </c>
      <c r="AW57" s="4">
        <v>0</v>
      </c>
      <c r="AX57" s="4">
        <v>0.53</v>
      </c>
      <c r="AY57">
        <v>0.874</v>
      </c>
      <c r="AZ57" t="s">
        <v>69</v>
      </c>
      <c r="BA57" t="s">
        <v>213</v>
      </c>
      <c r="BB57">
        <v>14</v>
      </c>
      <c r="BC57" t="s">
        <v>581</v>
      </c>
      <c r="BD57">
        <v>10</v>
      </c>
      <c r="BE57">
        <v>204193.48300000001</v>
      </c>
      <c r="BF57">
        <v>1.8131416074625654E-2</v>
      </c>
      <c r="BG57">
        <v>1.584685764922282E-2</v>
      </c>
      <c r="BH57">
        <v>364076.85700000002</v>
      </c>
      <c r="BI57">
        <v>1.0169053398524586E-2</v>
      </c>
      <c r="BJ57">
        <v>8.8877526703104882E-3</v>
      </c>
      <c r="BK57">
        <v>1</v>
      </c>
      <c r="BL57" t="s">
        <v>69</v>
      </c>
      <c r="BM57">
        <v>0</v>
      </c>
      <c r="BN57" t="s">
        <v>526</v>
      </c>
    </row>
    <row r="58" spans="1:66">
      <c r="A58" s="138" t="str">
        <f t="shared" si="54"/>
        <v>송도버스</v>
      </c>
      <c r="B58" s="138" t="str">
        <f t="shared" si="1"/>
        <v>8</v>
      </c>
      <c r="C58" s="139" t="str">
        <f t="shared" si="55"/>
        <v>70바2309</v>
      </c>
      <c r="D58" s="114" t="str">
        <f t="shared" si="56"/>
        <v>대형</v>
      </c>
      <c r="E58" s="110" t="str">
        <f t="shared" si="57"/>
        <v>B</v>
      </c>
      <c r="F58" s="159">
        <f t="shared" si="58"/>
        <v>0.84714285714285709</v>
      </c>
      <c r="G58" s="160">
        <f t="shared" si="59"/>
        <v>1.7789999999999999</v>
      </c>
      <c r="H58" s="161">
        <f t="shared" si="60"/>
        <v>2.1</v>
      </c>
      <c r="I58" s="162">
        <f t="shared" si="61"/>
        <v>6712.759</v>
      </c>
      <c r="J58" s="163">
        <f t="shared" si="62"/>
        <v>1.680003544699089E-2</v>
      </c>
      <c r="K58" s="163">
        <f t="shared" si="63"/>
        <v>0.36513667085329815</v>
      </c>
      <c r="L58" s="163">
        <f t="shared" si="64"/>
        <v>0.20304616924278079</v>
      </c>
      <c r="M58" s="164">
        <f t="shared" si="65"/>
        <v>15.631</v>
      </c>
      <c r="N58" s="165">
        <f t="shared" si="66"/>
        <v>0</v>
      </c>
      <c r="O58" s="165">
        <f t="shared" si="67"/>
        <v>14.747999999999999</v>
      </c>
      <c r="P58" s="166">
        <f t="shared" si="68"/>
        <v>0.45</v>
      </c>
      <c r="Q58" s="167">
        <f t="shared" si="69"/>
        <v>89</v>
      </c>
      <c r="R58" s="168">
        <f t="shared" si="70"/>
        <v>25.814575427167533</v>
      </c>
      <c r="S58" s="140">
        <f t="shared" si="71"/>
        <v>0</v>
      </c>
      <c r="T58" s="140">
        <f t="shared" si="72"/>
        <v>990</v>
      </c>
      <c r="U58" t="s">
        <v>117</v>
      </c>
      <c r="V58" t="s">
        <v>119</v>
      </c>
      <c r="W58" t="s">
        <v>117</v>
      </c>
      <c r="X58" s="4" t="s">
        <v>119</v>
      </c>
      <c r="Y58" s="4" t="s">
        <v>249</v>
      </c>
      <c r="Z58" s="4" t="s">
        <v>138</v>
      </c>
      <c r="AA58" s="4" t="s">
        <v>48</v>
      </c>
      <c r="AB58" s="4">
        <v>521</v>
      </c>
      <c r="AC58" s="4">
        <v>6712.759</v>
      </c>
      <c r="AD58" s="4">
        <v>3772.8609999999999</v>
      </c>
      <c r="AE58" s="4">
        <v>1.7789999999999999</v>
      </c>
      <c r="AF58" s="4">
        <v>2.1</v>
      </c>
      <c r="AG58" s="4">
        <v>15.631</v>
      </c>
      <c r="AH58" s="4">
        <v>420.729648</v>
      </c>
      <c r="AI58" s="4">
        <v>7.0682729999999996</v>
      </c>
      <c r="AJ58" s="4">
        <v>153.62382299999999</v>
      </c>
      <c r="AK58" s="4">
        <v>1363</v>
      </c>
      <c r="AL58" s="4">
        <v>0</v>
      </c>
      <c r="AM58" s="4">
        <v>990</v>
      </c>
      <c r="AN58" s="4">
        <v>89</v>
      </c>
      <c r="AO58" s="4">
        <v>15.955041</v>
      </c>
      <c r="AP58" s="4">
        <v>1214.4000000000001</v>
      </c>
      <c r="AQ58" s="4">
        <v>27</v>
      </c>
      <c r="AR58" s="4">
        <v>99</v>
      </c>
      <c r="AS58" s="4">
        <v>40342</v>
      </c>
      <c r="AT58" s="4">
        <v>0</v>
      </c>
      <c r="AU58" s="4">
        <v>14.747999999999999</v>
      </c>
      <c r="AV58" s="4">
        <v>61323</v>
      </c>
      <c r="AW58" s="4">
        <v>0</v>
      </c>
      <c r="AX58" s="4">
        <v>0.52</v>
      </c>
      <c r="AY58">
        <v>0.9</v>
      </c>
      <c r="AZ58" t="s">
        <v>68</v>
      </c>
      <c r="BA58" t="s">
        <v>213</v>
      </c>
      <c r="BB58">
        <v>14</v>
      </c>
      <c r="BC58" t="s">
        <v>582</v>
      </c>
      <c r="BD58">
        <v>14</v>
      </c>
      <c r="BE58">
        <v>204193.48300000001</v>
      </c>
      <c r="BF58">
        <v>2.8422694567583236E-2</v>
      </c>
      <c r="BG58">
        <v>2.5580425110824912E-2</v>
      </c>
      <c r="BH58">
        <v>364076.85700000002</v>
      </c>
      <c r="BI58">
        <v>1.5940944579182631E-2</v>
      </c>
      <c r="BJ58">
        <v>1.4346850121264368E-2</v>
      </c>
      <c r="BK58">
        <v>1</v>
      </c>
      <c r="BL58" t="s">
        <v>68</v>
      </c>
      <c r="BM58">
        <v>0</v>
      </c>
      <c r="BN58" t="s">
        <v>526</v>
      </c>
    </row>
    <row r="59" spans="1:66">
      <c r="A59" s="141" t="str">
        <f t="shared" si="54"/>
        <v>송도버스</v>
      </c>
      <c r="B59" s="141" t="str">
        <f t="shared" si="1"/>
        <v>8</v>
      </c>
      <c r="C59" s="142" t="str">
        <f t="shared" si="55"/>
        <v>70바2313</v>
      </c>
      <c r="D59" s="130" t="str">
        <f t="shared" si="56"/>
        <v>대형</v>
      </c>
      <c r="E59" s="126" t="str">
        <f t="shared" si="57"/>
        <v>C</v>
      </c>
      <c r="F59" s="149">
        <f t="shared" si="58"/>
        <v>0.8671428571428571</v>
      </c>
      <c r="G59" s="150">
        <f t="shared" si="59"/>
        <v>1.821</v>
      </c>
      <c r="H59" s="151">
        <f t="shared" si="60"/>
        <v>2.1</v>
      </c>
      <c r="I59" s="152">
        <f t="shared" si="61"/>
        <v>5768.2719999999999</v>
      </c>
      <c r="J59" s="153">
        <f t="shared" si="62"/>
        <v>2.3149159754910421E-2</v>
      </c>
      <c r="K59" s="153">
        <f t="shared" si="63"/>
        <v>0.36883598300115034</v>
      </c>
      <c r="L59" s="153">
        <f t="shared" si="64"/>
        <v>0.21080836687312943</v>
      </c>
      <c r="M59" s="154">
        <f t="shared" si="65"/>
        <v>13.385</v>
      </c>
      <c r="N59" s="155">
        <f t="shared" si="66"/>
        <v>8.6999999999999994E-2</v>
      </c>
      <c r="O59" s="155">
        <f t="shared" si="67"/>
        <v>19.954000000000001</v>
      </c>
      <c r="P59" s="156">
        <f t="shared" si="68"/>
        <v>0.16333333333333336</v>
      </c>
      <c r="Q59" s="157">
        <f t="shared" si="69"/>
        <v>92</v>
      </c>
      <c r="R59" s="158">
        <f t="shared" si="70"/>
        <v>26.898530893252353</v>
      </c>
      <c r="S59" s="143">
        <f t="shared" si="71"/>
        <v>5</v>
      </c>
      <c r="T59" s="143">
        <f t="shared" si="72"/>
        <v>1151</v>
      </c>
      <c r="U59" t="s">
        <v>117</v>
      </c>
      <c r="V59" t="s">
        <v>119</v>
      </c>
      <c r="W59" t="s">
        <v>117</v>
      </c>
      <c r="X59" s="4" t="s">
        <v>119</v>
      </c>
      <c r="Y59" s="4" t="s">
        <v>251</v>
      </c>
      <c r="Z59" s="4" t="s">
        <v>138</v>
      </c>
      <c r="AA59" s="4" t="s">
        <v>48</v>
      </c>
      <c r="AB59" s="4">
        <v>521</v>
      </c>
      <c r="AC59" s="4">
        <v>5768.2719999999999</v>
      </c>
      <c r="AD59" s="4">
        <v>3167.7190000000001</v>
      </c>
      <c r="AE59" s="4">
        <v>1.821</v>
      </c>
      <c r="AF59" s="4">
        <v>2.1</v>
      </c>
      <c r="AG59" s="4">
        <v>13.385</v>
      </c>
      <c r="AH59" s="4">
        <v>352.69798500000002</v>
      </c>
      <c r="AI59" s="4">
        <v>8.1646619999999999</v>
      </c>
      <c r="AJ59" s="4">
        <v>130.08770799999999</v>
      </c>
      <c r="AK59" s="4">
        <v>1216</v>
      </c>
      <c r="AL59" s="4">
        <v>5</v>
      </c>
      <c r="AM59" s="4">
        <v>1151</v>
      </c>
      <c r="AN59" s="4">
        <v>92</v>
      </c>
      <c r="AO59" s="4">
        <v>16.354706</v>
      </c>
      <c r="AP59" s="4">
        <v>1243.9000000000001</v>
      </c>
      <c r="AQ59" s="4">
        <v>9.8000000000000007</v>
      </c>
      <c r="AR59" s="4">
        <v>75</v>
      </c>
      <c r="AS59" s="4">
        <v>35020</v>
      </c>
      <c r="AT59" s="4">
        <v>8.6999999999999994E-2</v>
      </c>
      <c r="AU59" s="4">
        <v>19.954000000000001</v>
      </c>
      <c r="AV59" s="4">
        <v>48927</v>
      </c>
      <c r="AW59" s="4">
        <v>0</v>
      </c>
      <c r="AX59" s="4">
        <v>0.46</v>
      </c>
      <c r="AY59">
        <v>0.89349999999999996</v>
      </c>
      <c r="AZ59" t="s">
        <v>69</v>
      </c>
      <c r="BA59" t="s">
        <v>213</v>
      </c>
      <c r="BB59">
        <v>5</v>
      </c>
      <c r="BC59" t="s">
        <v>250</v>
      </c>
      <c r="BD59">
        <v>17</v>
      </c>
      <c r="BE59">
        <v>204193.48300000001</v>
      </c>
      <c r="BF59">
        <v>2.6197339510585654E-2</v>
      </c>
      <c r="BG59">
        <v>2.340732285270828E-2</v>
      </c>
      <c r="BH59">
        <v>364076.85700000002</v>
      </c>
      <c r="BI59">
        <v>1.4692848219133027E-2</v>
      </c>
      <c r="BJ59">
        <v>1.3128059883795359E-2</v>
      </c>
      <c r="BK59">
        <v>1</v>
      </c>
      <c r="BL59" t="s">
        <v>69</v>
      </c>
      <c r="BM59">
        <v>0</v>
      </c>
      <c r="BN59" t="s">
        <v>526</v>
      </c>
    </row>
    <row r="60" spans="1:66">
      <c r="A60" s="138" t="str">
        <f t="shared" si="54"/>
        <v>송도버스</v>
      </c>
      <c r="B60" s="138" t="str">
        <f t="shared" si="1"/>
        <v>8</v>
      </c>
      <c r="C60" s="139" t="str">
        <f t="shared" si="55"/>
        <v>70바2319</v>
      </c>
      <c r="D60" s="114" t="str">
        <f t="shared" si="56"/>
        <v>대형</v>
      </c>
      <c r="E60" s="110" t="str">
        <f t="shared" si="57"/>
        <v>B</v>
      </c>
      <c r="F60" s="159">
        <f t="shared" si="58"/>
        <v>0.91249999999999998</v>
      </c>
      <c r="G60" s="160">
        <f t="shared" si="59"/>
        <v>1.825</v>
      </c>
      <c r="H60" s="161">
        <f t="shared" si="60"/>
        <v>2</v>
      </c>
      <c r="I60" s="162">
        <f t="shared" si="61"/>
        <v>5556.3329999999996</v>
      </c>
      <c r="J60" s="163">
        <f t="shared" si="62"/>
        <v>2.244671860666083E-2</v>
      </c>
      <c r="K60" s="163">
        <f t="shared" si="63"/>
        <v>0.36609934598028337</v>
      </c>
      <c r="L60" s="163">
        <f t="shared" si="64"/>
        <v>0.17907494025286103</v>
      </c>
      <c r="M60" s="164">
        <f t="shared" si="65"/>
        <v>13.582000000000001</v>
      </c>
      <c r="N60" s="165">
        <f t="shared" si="66"/>
        <v>0.14399999999999999</v>
      </c>
      <c r="O60" s="165">
        <f t="shared" si="67"/>
        <v>20.085000000000001</v>
      </c>
      <c r="P60" s="166">
        <f t="shared" si="68"/>
        <v>1.0383333333333333</v>
      </c>
      <c r="Q60" s="167">
        <f t="shared" si="69"/>
        <v>90</v>
      </c>
      <c r="R60" s="168">
        <f t="shared" si="70"/>
        <v>26.645307004667352</v>
      </c>
      <c r="S60" s="140">
        <f t="shared" si="71"/>
        <v>8</v>
      </c>
      <c r="T60" s="140">
        <f t="shared" si="72"/>
        <v>1116</v>
      </c>
      <c r="U60" t="s">
        <v>117</v>
      </c>
      <c r="V60" t="s">
        <v>119</v>
      </c>
      <c r="W60" t="s">
        <v>117</v>
      </c>
      <c r="X60" s="4" t="s">
        <v>119</v>
      </c>
      <c r="Y60" s="4" t="s">
        <v>252</v>
      </c>
      <c r="Z60" s="4" t="s">
        <v>138</v>
      </c>
      <c r="AA60" s="4" t="s">
        <v>48</v>
      </c>
      <c r="AB60" s="4">
        <v>521</v>
      </c>
      <c r="AC60" s="4">
        <v>5556.3329999999996</v>
      </c>
      <c r="AD60" s="4">
        <v>3043.8290000000002</v>
      </c>
      <c r="AE60" s="4">
        <v>1.825</v>
      </c>
      <c r="AF60" s="4">
        <v>2</v>
      </c>
      <c r="AG60" s="4">
        <v>13.582000000000001</v>
      </c>
      <c r="AH60" s="4">
        <v>341.03880099999998</v>
      </c>
      <c r="AI60" s="4">
        <v>7.6552020000000001</v>
      </c>
      <c r="AJ60" s="4">
        <v>124.85408200000001</v>
      </c>
      <c r="AK60" s="4">
        <v>995</v>
      </c>
      <c r="AL60" s="4">
        <v>8</v>
      </c>
      <c r="AM60" s="4">
        <v>1116</v>
      </c>
      <c r="AN60" s="4">
        <v>90</v>
      </c>
      <c r="AO60" s="4">
        <v>16.292376999999998</v>
      </c>
      <c r="AP60" s="4">
        <v>1431.9</v>
      </c>
      <c r="AQ60" s="4">
        <v>62.3</v>
      </c>
      <c r="AR60" s="4">
        <v>74</v>
      </c>
      <c r="AS60" s="4">
        <v>27814</v>
      </c>
      <c r="AT60" s="4">
        <v>0.14399999999999999</v>
      </c>
      <c r="AU60" s="4">
        <v>20.085000000000001</v>
      </c>
      <c r="AV60" s="4">
        <v>52144</v>
      </c>
      <c r="AW60" s="4">
        <v>0</v>
      </c>
      <c r="AX60" s="4">
        <v>0.47</v>
      </c>
      <c r="AY60">
        <v>0.9335</v>
      </c>
      <c r="AZ60" t="s">
        <v>68</v>
      </c>
      <c r="BA60" t="s">
        <v>213</v>
      </c>
      <c r="BB60">
        <v>2</v>
      </c>
      <c r="BC60" t="s">
        <v>243</v>
      </c>
      <c r="BD60">
        <v>10</v>
      </c>
      <c r="BE60">
        <v>204193.48300000001</v>
      </c>
      <c r="BF60">
        <v>2.6884300710028047E-2</v>
      </c>
      <c r="BG60">
        <v>2.5096494712811182E-2</v>
      </c>
      <c r="BH60">
        <v>364076.85700000002</v>
      </c>
      <c r="BI60">
        <v>1.5078132252718276E-2</v>
      </c>
      <c r="BJ60">
        <v>1.407543645791251E-2</v>
      </c>
      <c r="BK60">
        <v>1</v>
      </c>
      <c r="BL60" t="s">
        <v>69</v>
      </c>
      <c r="BM60">
        <v>1</v>
      </c>
      <c r="BN60" t="s">
        <v>535</v>
      </c>
    </row>
    <row r="61" spans="1:66">
      <c r="A61" s="141" t="str">
        <f t="shared" si="54"/>
        <v>송도버스</v>
      </c>
      <c r="B61" s="141" t="str">
        <f t="shared" si="1"/>
        <v>8</v>
      </c>
      <c r="C61" s="142" t="str">
        <f t="shared" si="55"/>
        <v>75아1107</v>
      </c>
      <c r="D61" s="130" t="str">
        <f t="shared" si="56"/>
        <v>대형</v>
      </c>
      <c r="E61" s="126" t="str">
        <f t="shared" si="57"/>
        <v>C</v>
      </c>
      <c r="F61" s="149">
        <f t="shared" si="58"/>
        <v>0.97750000000000004</v>
      </c>
      <c r="G61" s="150">
        <f t="shared" si="59"/>
        <v>1.9550000000000001</v>
      </c>
      <c r="H61" s="151">
        <f t="shared" si="60"/>
        <v>2</v>
      </c>
      <c r="I61" s="152">
        <f t="shared" si="61"/>
        <v>2917.3829999999998</v>
      </c>
      <c r="J61" s="153">
        <f t="shared" si="62"/>
        <v>1.9814839698020486E-2</v>
      </c>
      <c r="K61" s="153">
        <f t="shared" si="63"/>
        <v>0.34649057324348614</v>
      </c>
      <c r="L61" s="153">
        <f t="shared" si="64"/>
        <v>8.397937466558214E-2</v>
      </c>
      <c r="M61" s="154">
        <f t="shared" si="65"/>
        <v>13.278</v>
      </c>
      <c r="N61" s="155">
        <f t="shared" si="66"/>
        <v>3.4000000000000002E-2</v>
      </c>
      <c r="O61" s="155">
        <f t="shared" si="67"/>
        <v>19.914999999999999</v>
      </c>
      <c r="P61" s="156">
        <f t="shared" si="68"/>
        <v>0.23499999999999999</v>
      </c>
      <c r="Q61" s="157">
        <f t="shared" si="69"/>
        <v>88</v>
      </c>
      <c r="R61" s="158">
        <f t="shared" si="70"/>
        <v>25.919934708464336</v>
      </c>
      <c r="S61" s="143">
        <f t="shared" si="71"/>
        <v>1</v>
      </c>
      <c r="T61" s="143">
        <f t="shared" si="72"/>
        <v>581</v>
      </c>
      <c r="U61" t="s">
        <v>117</v>
      </c>
      <c r="V61" t="s">
        <v>119</v>
      </c>
      <c r="W61" t="s">
        <v>117</v>
      </c>
      <c r="X61" s="4" t="s">
        <v>119</v>
      </c>
      <c r="Y61" s="4" t="s">
        <v>254</v>
      </c>
      <c r="Z61" s="4" t="s">
        <v>138</v>
      </c>
      <c r="AA61" s="4" t="s">
        <v>48</v>
      </c>
      <c r="AB61" s="4">
        <v>521</v>
      </c>
      <c r="AC61" s="4">
        <v>2917.3829999999998</v>
      </c>
      <c r="AD61" s="4">
        <v>1491.894</v>
      </c>
      <c r="AE61" s="4">
        <v>1.9550000000000001</v>
      </c>
      <c r="AF61" s="4">
        <v>2</v>
      </c>
      <c r="AG61" s="4">
        <v>13.278</v>
      </c>
      <c r="AH61" s="4">
        <v>177.61496199999999</v>
      </c>
      <c r="AI61" s="4">
        <v>3.519412</v>
      </c>
      <c r="AJ61" s="4">
        <v>61.541910000000001</v>
      </c>
      <c r="AK61" s="4">
        <v>245</v>
      </c>
      <c r="AL61" s="4">
        <v>1</v>
      </c>
      <c r="AM61" s="4">
        <v>581</v>
      </c>
      <c r="AN61" s="4">
        <v>88</v>
      </c>
      <c r="AO61" s="4">
        <v>16.425322000000001</v>
      </c>
      <c r="AP61" s="4">
        <v>479.2</v>
      </c>
      <c r="AQ61" s="4">
        <v>14.1</v>
      </c>
      <c r="AR61" s="4">
        <v>24</v>
      </c>
      <c r="AS61" s="4">
        <v>10058</v>
      </c>
      <c r="AT61" s="4">
        <v>3.4000000000000002E-2</v>
      </c>
      <c r="AU61" s="4">
        <v>19.914999999999999</v>
      </c>
      <c r="AV61" s="4">
        <v>25932</v>
      </c>
      <c r="AW61" s="4">
        <v>0</v>
      </c>
      <c r="AX61" s="4">
        <v>0.51</v>
      </c>
      <c r="AY61">
        <v>0.871</v>
      </c>
      <c r="AZ61" t="s">
        <v>69</v>
      </c>
      <c r="BA61" t="s">
        <v>213</v>
      </c>
      <c r="BB61">
        <v>16</v>
      </c>
      <c r="BC61" t="s">
        <v>583</v>
      </c>
      <c r="BD61">
        <v>16</v>
      </c>
      <c r="BE61">
        <v>204193.48300000001</v>
      </c>
      <c r="BF61">
        <v>2.1965563905876468E-2</v>
      </c>
      <c r="BG61">
        <v>1.9132006162018402E-2</v>
      </c>
      <c r="BH61">
        <v>364076.85700000002</v>
      </c>
      <c r="BI61">
        <v>1.2319445506529409E-2</v>
      </c>
      <c r="BJ61">
        <v>1.0730237036187114E-2</v>
      </c>
      <c r="BK61">
        <v>1</v>
      </c>
      <c r="BL61" t="s">
        <v>67</v>
      </c>
      <c r="BM61">
        <v>1</v>
      </c>
      <c r="BN61" t="s">
        <v>535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70" priority="1" operator="containsText" text="F">
      <formula>NOT(ISERROR(SEARCH("F",E1)))</formula>
    </cfRule>
    <cfRule type="containsText" dxfId="69" priority="2" operator="containsText" text="D">
      <formula>NOT(ISERROR(SEARCH("D",E1)))</formula>
    </cfRule>
    <cfRule type="containsText" dxfId="68" priority="3" operator="containsText" text="C">
      <formula>NOT(ISERROR(SEARCH("C",E1)))</formula>
    </cfRule>
    <cfRule type="containsText" dxfId="67" priority="4" operator="containsText" text="B">
      <formula>NOT(ISERROR(SEARCH("B",E1)))</formula>
    </cfRule>
    <cfRule type="containsText" dxfId="66" priority="5" operator="containsText" text="A">
      <formula>NOT(ISERROR(SEARCH("A",E1)))</formula>
    </cfRule>
    <cfRule type="containsText" dxfId="65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139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180</v>
      </c>
      <c r="Q4" s="226" t="s">
        <v>43</v>
      </c>
      <c r="R4" s="22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183</v>
      </c>
      <c r="AN4" s="13" t="s">
        <v>184</v>
      </c>
      <c r="AO4" t="s">
        <v>185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239" t="str">
        <f>BF5</f>
        <v>송도버스</v>
      </c>
      <c r="B5" s="125" t="str">
        <f>BH5</f>
        <v>강용현</v>
      </c>
      <c r="C5" s="126" t="str">
        <f>BN5</f>
        <v>D</v>
      </c>
      <c r="D5" s="127">
        <f>BM5</f>
        <v>0.81668392803727363</v>
      </c>
      <c r="E5" s="128">
        <f>U5</f>
        <v>3188</v>
      </c>
      <c r="F5" s="129" t="str">
        <f>BG5</f>
        <v>8</v>
      </c>
      <c r="G5" s="130" t="str">
        <f>BK5</f>
        <v>70바2282</v>
      </c>
      <c r="H5" s="131">
        <f>BJ5</f>
        <v>11</v>
      </c>
      <c r="I5" s="132">
        <f>BP5</f>
        <v>1826.4269999999999</v>
      </c>
      <c r="J5" s="133">
        <f>AB5/AA5</f>
        <v>2.9758687785866898E-2</v>
      </c>
      <c r="K5" s="133">
        <f>AC5/AA5</f>
        <v>0.39612351969800186</v>
      </c>
      <c r="L5" s="133">
        <f>AD5/I5</f>
        <v>0.21626925138535513</v>
      </c>
      <c r="M5" s="134">
        <f>Z5</f>
        <v>15.965</v>
      </c>
      <c r="N5" s="135">
        <f>AE5*100/W5</f>
        <v>0</v>
      </c>
      <c r="O5" s="135">
        <f>AF5*100/W5</f>
        <v>13.359417047601685</v>
      </c>
      <c r="P5" s="227">
        <f>AK5</f>
        <v>31</v>
      </c>
      <c r="Q5" s="228">
        <f>AE5</f>
        <v>0</v>
      </c>
      <c r="R5" s="228">
        <f>AF5</f>
        <v>244</v>
      </c>
      <c r="T5">
        <v>521</v>
      </c>
      <c r="U5">
        <v>3188</v>
      </c>
      <c r="V5" t="s">
        <v>255</v>
      </c>
      <c r="W5">
        <v>1826.4269999999999</v>
      </c>
      <c r="X5">
        <v>1088.056</v>
      </c>
      <c r="Y5">
        <v>1.679</v>
      </c>
      <c r="Z5">
        <v>15.965</v>
      </c>
      <c r="AA5">
        <v>112.861092</v>
      </c>
      <c r="AB5">
        <v>3.3585980000000002</v>
      </c>
      <c r="AC5">
        <v>44.706932999999999</v>
      </c>
      <c r="AD5" s="1">
        <v>395</v>
      </c>
      <c r="AE5">
        <v>0</v>
      </c>
      <c r="AF5">
        <v>244</v>
      </c>
      <c r="AG5">
        <v>69</v>
      </c>
      <c r="AH5">
        <v>16.182963999999998</v>
      </c>
      <c r="AI5">
        <v>169.7</v>
      </c>
      <c r="AJ5">
        <v>0</v>
      </c>
      <c r="AK5">
        <v>31</v>
      </c>
      <c r="AL5">
        <v>20179</v>
      </c>
      <c r="AM5" t="s">
        <v>256</v>
      </c>
      <c r="AN5" t="s">
        <v>584</v>
      </c>
      <c r="AO5">
        <v>679.87900000000002</v>
      </c>
      <c r="AR5" t="s">
        <v>117</v>
      </c>
      <c r="AS5" t="s">
        <v>119</v>
      </c>
      <c r="AT5" t="s">
        <v>239</v>
      </c>
      <c r="AU5" t="s">
        <v>255</v>
      </c>
      <c r="AV5" t="s">
        <v>48</v>
      </c>
      <c r="AW5">
        <v>11</v>
      </c>
      <c r="BB5">
        <v>0.81668392803727363</v>
      </c>
      <c r="BC5" t="s">
        <v>67</v>
      </c>
      <c r="BF5" t="s">
        <v>117</v>
      </c>
      <c r="BG5" t="s">
        <v>119</v>
      </c>
      <c r="BH5" t="s">
        <v>255</v>
      </c>
      <c r="BI5">
        <v>3188</v>
      </c>
      <c r="BJ5">
        <v>11</v>
      </c>
      <c r="BK5" t="s">
        <v>239</v>
      </c>
      <c r="BL5" t="s">
        <v>202</v>
      </c>
      <c r="BM5">
        <v>0.81668392803727363</v>
      </c>
      <c r="BN5" t="s">
        <v>67</v>
      </c>
      <c r="BO5" t="s">
        <v>178</v>
      </c>
      <c r="BP5">
        <v>1826.4269999999999</v>
      </c>
    </row>
    <row r="6" spans="1:68" ht="16.5">
      <c r="A6" s="240" t="str">
        <f t="shared" ref="A6:A7" si="0">BF6</f>
        <v>송도버스</v>
      </c>
      <c r="B6" s="109" t="str">
        <f t="shared" ref="B6:B7" si="1">BH6</f>
        <v>강지훈</v>
      </c>
      <c r="C6" s="110" t="str">
        <f t="shared" ref="C6:C7" si="2">BN6</f>
        <v>C</v>
      </c>
      <c r="D6" s="111">
        <f t="shared" ref="D6:D7" si="3">BM6</f>
        <v>0.88969730107315781</v>
      </c>
      <c r="E6" s="112">
        <f t="shared" ref="E6:E7" si="4">U6</f>
        <v>8055</v>
      </c>
      <c r="F6" s="113" t="str">
        <f t="shared" ref="F6:F7" si="5">BG6</f>
        <v>8</v>
      </c>
      <c r="G6" s="114" t="str">
        <f t="shared" ref="G6:G7" si="6">BK6</f>
        <v>70바2217</v>
      </c>
      <c r="H6" s="115">
        <f t="shared" ref="H6:H7" si="7">BJ6</f>
        <v>2</v>
      </c>
      <c r="I6" s="116">
        <f t="shared" ref="I6:I7" si="8">BP6</f>
        <v>1930.471</v>
      </c>
      <c r="J6" s="117">
        <f t="shared" ref="J6:J7" si="9">AB6/AA6</f>
        <v>8.0408910441774062E-3</v>
      </c>
      <c r="K6" s="117">
        <f t="shared" ref="K6:K7" si="10">AC6/AA6</f>
        <v>0.35858448176347413</v>
      </c>
      <c r="L6" s="117">
        <f t="shared" ref="L6:L7" si="11">AD6/I6</f>
        <v>0.33774141129289176</v>
      </c>
      <c r="M6" s="118">
        <f t="shared" ref="M6:M7" si="12">Z6</f>
        <v>13.989000000000001</v>
      </c>
      <c r="N6" s="119">
        <f t="shared" ref="N6:N7" si="13">AE6*100/W6</f>
        <v>0</v>
      </c>
      <c r="O6" s="119">
        <f t="shared" ref="O6:O7" si="14">AF6*100/W6</f>
        <v>21.082937790829284</v>
      </c>
      <c r="P6" s="229">
        <f t="shared" ref="P6:P7" si="15">AK6</f>
        <v>29</v>
      </c>
      <c r="Q6" s="230">
        <f t="shared" ref="Q6:Q7" si="16">AE6</f>
        <v>0</v>
      </c>
      <c r="R6" s="230">
        <f t="shared" ref="R6:R7" si="17">AF6</f>
        <v>407</v>
      </c>
      <c r="T6">
        <v>521</v>
      </c>
      <c r="U6">
        <v>8055</v>
      </c>
      <c r="V6" t="s">
        <v>257</v>
      </c>
      <c r="W6">
        <v>1930.471</v>
      </c>
      <c r="X6">
        <v>1084.817</v>
      </c>
      <c r="Y6">
        <v>1.78</v>
      </c>
      <c r="Z6">
        <v>13.989000000000001</v>
      </c>
      <c r="AA6">
        <v>106.778589</v>
      </c>
      <c r="AB6">
        <v>0.858595</v>
      </c>
      <c r="AC6">
        <v>38.289144999999998</v>
      </c>
      <c r="AD6" s="1">
        <v>652</v>
      </c>
      <c r="AE6">
        <v>0</v>
      </c>
      <c r="AF6">
        <v>407</v>
      </c>
      <c r="AG6">
        <v>90</v>
      </c>
      <c r="AH6">
        <v>18.079194999999999</v>
      </c>
      <c r="AI6">
        <v>689.2</v>
      </c>
      <c r="AJ6">
        <v>73</v>
      </c>
      <c r="AK6">
        <v>29</v>
      </c>
      <c r="AL6">
        <v>4662</v>
      </c>
      <c r="AM6" t="s">
        <v>258</v>
      </c>
      <c r="AN6" t="s">
        <v>585</v>
      </c>
      <c r="AO6">
        <v>1563.421</v>
      </c>
      <c r="AR6" t="s">
        <v>117</v>
      </c>
      <c r="AS6" t="s">
        <v>119</v>
      </c>
      <c r="AT6" t="s">
        <v>215</v>
      </c>
      <c r="AU6" t="s">
        <v>257</v>
      </c>
      <c r="AV6" t="s">
        <v>48</v>
      </c>
      <c r="AW6">
        <v>2</v>
      </c>
      <c r="BB6">
        <v>0.88969730107315781</v>
      </c>
      <c r="BC6" t="s">
        <v>69</v>
      </c>
      <c r="BF6" t="s">
        <v>117</v>
      </c>
      <c r="BG6" t="s">
        <v>119</v>
      </c>
      <c r="BH6" t="s">
        <v>257</v>
      </c>
      <c r="BI6">
        <v>8055</v>
      </c>
      <c r="BJ6">
        <v>2</v>
      </c>
      <c r="BK6" t="s">
        <v>215</v>
      </c>
      <c r="BL6" t="s">
        <v>226</v>
      </c>
      <c r="BM6">
        <v>0.88969730107315781</v>
      </c>
      <c r="BN6" t="s">
        <v>69</v>
      </c>
      <c r="BO6" t="s">
        <v>176</v>
      </c>
      <c r="BP6">
        <v>1930.471</v>
      </c>
    </row>
    <row r="7" spans="1:68" ht="16.5">
      <c r="A7" s="239" t="str">
        <f t="shared" si="0"/>
        <v>송도버스</v>
      </c>
      <c r="B7" s="125" t="str">
        <f t="shared" si="1"/>
        <v>경득환</v>
      </c>
      <c r="C7" s="126" t="str">
        <f t="shared" si="2"/>
        <v>F</v>
      </c>
      <c r="D7" s="127">
        <f t="shared" si="3"/>
        <v>0.78946258018146076</v>
      </c>
      <c r="E7" s="128">
        <f t="shared" si="4"/>
        <v>7265</v>
      </c>
      <c r="F7" s="129" t="str">
        <f t="shared" si="5"/>
        <v>16-1</v>
      </c>
      <c r="G7" s="130" t="str">
        <f t="shared" si="6"/>
        <v>70바2248</v>
      </c>
      <c r="H7" s="131">
        <f t="shared" si="7"/>
        <v>2</v>
      </c>
      <c r="I7" s="132">
        <f t="shared" si="8"/>
        <v>3252.9339999999997</v>
      </c>
      <c r="J7" s="133">
        <f t="shared" si="9"/>
        <v>1.7253074133572781E-2</v>
      </c>
      <c r="K7" s="133">
        <f t="shared" si="10"/>
        <v>0.32834209244950058</v>
      </c>
      <c r="L7" s="133">
        <f t="shared" si="11"/>
        <v>0.2176496664242189</v>
      </c>
      <c r="M7" s="134">
        <f t="shared" si="12"/>
        <v>13.569000000000001</v>
      </c>
      <c r="N7" s="135">
        <f t="shared" si="13"/>
        <v>6.1482956617010975E-2</v>
      </c>
      <c r="O7" s="135">
        <f t="shared" si="14"/>
        <v>1.4141080021912524</v>
      </c>
      <c r="P7" s="227">
        <f t="shared" si="15"/>
        <v>5</v>
      </c>
      <c r="Q7" s="228">
        <f t="shared" si="16"/>
        <v>2</v>
      </c>
      <c r="R7" s="228">
        <f t="shared" si="17"/>
        <v>46</v>
      </c>
      <c r="T7">
        <v>521</v>
      </c>
      <c r="U7">
        <v>7265</v>
      </c>
      <c r="V7" t="s">
        <v>259</v>
      </c>
      <c r="W7">
        <v>3252.9340000000002</v>
      </c>
      <c r="X7">
        <v>1652.0039999999999</v>
      </c>
      <c r="Y7">
        <v>1.9690000000000001</v>
      </c>
      <c r="Z7">
        <v>13.569000000000001</v>
      </c>
      <c r="AA7">
        <v>165.70107899999999</v>
      </c>
      <c r="AB7">
        <v>2.8588529999999999</v>
      </c>
      <c r="AC7">
        <v>54.406638999999998</v>
      </c>
      <c r="AD7" s="1">
        <v>708</v>
      </c>
      <c r="AE7">
        <v>2</v>
      </c>
      <c r="AF7">
        <v>46</v>
      </c>
      <c r="AG7">
        <v>68</v>
      </c>
      <c r="AH7">
        <v>19.631338</v>
      </c>
      <c r="AI7">
        <v>240</v>
      </c>
      <c r="AJ7">
        <v>0</v>
      </c>
      <c r="AK7">
        <v>5</v>
      </c>
      <c r="AL7">
        <v>492</v>
      </c>
      <c r="AM7" t="s">
        <v>260</v>
      </c>
      <c r="AN7" t="s">
        <v>586</v>
      </c>
      <c r="AO7">
        <v>2909.7739999999999</v>
      </c>
      <c r="AR7" t="s">
        <v>117</v>
      </c>
      <c r="AS7" t="s">
        <v>118</v>
      </c>
      <c r="AT7" t="s">
        <v>199</v>
      </c>
      <c r="AU7" t="s">
        <v>259</v>
      </c>
      <c r="AV7" t="s">
        <v>48</v>
      </c>
      <c r="AW7">
        <v>2</v>
      </c>
      <c r="BB7">
        <v>0.78946258018146076</v>
      </c>
      <c r="BC7" t="s">
        <v>70</v>
      </c>
      <c r="BF7" t="s">
        <v>117</v>
      </c>
      <c r="BG7" t="s">
        <v>118</v>
      </c>
      <c r="BH7" t="s">
        <v>259</v>
      </c>
      <c r="BI7">
        <v>7265</v>
      </c>
      <c r="BJ7">
        <v>2</v>
      </c>
      <c r="BK7" t="s">
        <v>199</v>
      </c>
      <c r="BL7" t="s">
        <v>193</v>
      </c>
      <c r="BM7">
        <v>0.78946258018146076</v>
      </c>
      <c r="BN7" t="s">
        <v>70</v>
      </c>
      <c r="BO7" t="s">
        <v>186</v>
      </c>
      <c r="BP7">
        <v>3252.9339999999997</v>
      </c>
    </row>
    <row r="8" spans="1:68" ht="16.5">
      <c r="A8" s="240" t="str">
        <f t="shared" ref="A8:A66" si="18">BF8</f>
        <v>송도버스</v>
      </c>
      <c r="B8" s="109" t="str">
        <f t="shared" ref="B8:B66" si="19">BH8</f>
        <v>곽창환</v>
      </c>
      <c r="C8" s="110" t="str">
        <f t="shared" ref="C8:C66" si="20">BN8</f>
        <v>C</v>
      </c>
      <c r="D8" s="111">
        <f t="shared" ref="D8:D66" si="21">BM8</f>
        <v>0.8981856199336713</v>
      </c>
      <c r="E8" s="112">
        <f t="shared" ref="E8:E66" si="22">U8</f>
        <v>9210</v>
      </c>
      <c r="F8" s="113" t="str">
        <f t="shared" ref="F8:F66" si="23">BG8</f>
        <v>8</v>
      </c>
      <c r="G8" s="114" t="str">
        <f t="shared" ref="G8:G66" si="24">BK8</f>
        <v>70바2255</v>
      </c>
      <c r="H8" s="115">
        <f t="shared" ref="H8:H66" si="25">BJ8</f>
        <v>3</v>
      </c>
      <c r="I8" s="116">
        <f t="shared" ref="I8:I66" si="26">BP8</f>
        <v>2976.3910000000001</v>
      </c>
      <c r="J8" s="117">
        <f t="shared" ref="J8:J66" si="27">AB8/AA8</f>
        <v>5.3377423124977572E-3</v>
      </c>
      <c r="K8" s="117">
        <f t="shared" ref="K8:K66" si="28">AC8/AA8</f>
        <v>0.36324141691531098</v>
      </c>
      <c r="L8" s="117">
        <f t="shared" ref="L8:L66" si="29">AD8/I8</f>
        <v>0.2731495962728015</v>
      </c>
      <c r="M8" s="118">
        <f t="shared" ref="M8:M66" si="30">Z8</f>
        <v>14.662000000000001</v>
      </c>
      <c r="N8" s="119">
        <f t="shared" ref="N8:N66" si="31">AE8*100/W8</f>
        <v>0</v>
      </c>
      <c r="O8" s="119">
        <f t="shared" ref="O8:O66" si="32">AF8*100/W8</f>
        <v>61.313370529442459</v>
      </c>
      <c r="P8" s="229">
        <f t="shared" ref="P8:P66" si="33">AK8</f>
        <v>16</v>
      </c>
      <c r="Q8" s="230">
        <f t="shared" ref="Q8:Q66" si="34">AE8</f>
        <v>0</v>
      </c>
      <c r="R8" s="230">
        <f t="shared" ref="R8:R66" si="35">AF8</f>
        <v>1833</v>
      </c>
      <c r="T8">
        <v>521</v>
      </c>
      <c r="U8">
        <v>9210</v>
      </c>
      <c r="V8" t="s">
        <v>261</v>
      </c>
      <c r="W8">
        <v>2989.56</v>
      </c>
      <c r="X8">
        <v>1665.82</v>
      </c>
      <c r="Y8">
        <v>1.7949999999999999</v>
      </c>
      <c r="Z8">
        <v>14.662000000000001</v>
      </c>
      <c r="AA8">
        <v>175.37302199999999</v>
      </c>
      <c r="AB8">
        <v>0.93609600000000004</v>
      </c>
      <c r="AC8">
        <v>63.702745</v>
      </c>
      <c r="AD8" s="1">
        <v>813</v>
      </c>
      <c r="AE8">
        <v>0</v>
      </c>
      <c r="AF8">
        <v>1833</v>
      </c>
      <c r="AG8">
        <v>69</v>
      </c>
      <c r="AH8">
        <v>17.046862999999998</v>
      </c>
      <c r="AI8">
        <v>611.79999999999995</v>
      </c>
      <c r="AJ8">
        <v>0</v>
      </c>
      <c r="AK8">
        <v>16</v>
      </c>
      <c r="AL8">
        <v>3447</v>
      </c>
      <c r="AM8" t="s">
        <v>262</v>
      </c>
      <c r="AN8" t="s">
        <v>587</v>
      </c>
      <c r="AO8">
        <v>2711.27</v>
      </c>
      <c r="AR8" t="s">
        <v>117</v>
      </c>
      <c r="AS8" t="s">
        <v>119</v>
      </c>
      <c r="AT8" t="s">
        <v>232</v>
      </c>
      <c r="AU8" t="s">
        <v>261</v>
      </c>
      <c r="AV8" t="s">
        <v>48</v>
      </c>
      <c r="AW8">
        <v>3</v>
      </c>
      <c r="BB8">
        <v>0.8981856199336713</v>
      </c>
      <c r="BC8" t="s">
        <v>69</v>
      </c>
      <c r="BF8" t="s">
        <v>117</v>
      </c>
      <c r="BG8" t="s">
        <v>119</v>
      </c>
      <c r="BH8" t="s">
        <v>261</v>
      </c>
      <c r="BI8">
        <v>9210</v>
      </c>
      <c r="BJ8">
        <v>3</v>
      </c>
      <c r="BK8" t="s">
        <v>232</v>
      </c>
      <c r="BL8" t="s">
        <v>217</v>
      </c>
      <c r="BM8">
        <v>0.8981856199336713</v>
      </c>
      <c r="BN8" t="s">
        <v>69</v>
      </c>
      <c r="BO8" t="s">
        <v>176</v>
      </c>
      <c r="BP8">
        <v>2976.3910000000001</v>
      </c>
    </row>
    <row r="9" spans="1:68" ht="16.5">
      <c r="A9" s="239" t="str">
        <f t="shared" si="18"/>
        <v>송도버스</v>
      </c>
      <c r="B9" s="125" t="str">
        <f t="shared" si="19"/>
        <v>권복수</v>
      </c>
      <c r="C9" s="126" t="str">
        <f t="shared" si="20"/>
        <v>B</v>
      </c>
      <c r="D9" s="127">
        <f t="shared" si="21"/>
        <v>0.9240927559496358</v>
      </c>
      <c r="E9" s="128">
        <f t="shared" si="22"/>
        <v>9410</v>
      </c>
      <c r="F9" s="129" t="str">
        <f t="shared" si="23"/>
        <v>16-1</v>
      </c>
      <c r="G9" s="130" t="str">
        <f t="shared" si="24"/>
        <v>70바2229</v>
      </c>
      <c r="H9" s="131">
        <f t="shared" si="25"/>
        <v>3</v>
      </c>
      <c r="I9" s="132">
        <f t="shared" si="26"/>
        <v>3262.8780000000002</v>
      </c>
      <c r="J9" s="133">
        <f t="shared" si="27"/>
        <v>2.495061956335168E-3</v>
      </c>
      <c r="K9" s="133">
        <f t="shared" si="28"/>
        <v>0.29309124850895379</v>
      </c>
      <c r="L9" s="133">
        <f t="shared" si="29"/>
        <v>0.17285353605007603</v>
      </c>
      <c r="M9" s="134">
        <f t="shared" si="30"/>
        <v>10.83</v>
      </c>
      <c r="N9" s="135">
        <f t="shared" si="31"/>
        <v>3.0647790079800716E-2</v>
      </c>
      <c r="O9" s="135">
        <f t="shared" si="32"/>
        <v>31.904349473072543</v>
      </c>
      <c r="P9" s="227">
        <f t="shared" si="33"/>
        <v>10</v>
      </c>
      <c r="Q9" s="228">
        <f t="shared" si="34"/>
        <v>1</v>
      </c>
      <c r="R9" s="228">
        <f t="shared" si="35"/>
        <v>1041</v>
      </c>
      <c r="T9">
        <v>521</v>
      </c>
      <c r="U9">
        <v>9410</v>
      </c>
      <c r="V9" t="s">
        <v>263</v>
      </c>
      <c r="W9">
        <v>3262.8780000000002</v>
      </c>
      <c r="X9">
        <v>1373.9570000000001</v>
      </c>
      <c r="Y9">
        <v>2.375</v>
      </c>
      <c r="Z9">
        <v>10.83</v>
      </c>
      <c r="AA9">
        <v>169.10441800000001</v>
      </c>
      <c r="AB9">
        <v>0.42192600000000002</v>
      </c>
      <c r="AC9">
        <v>49.563025000000003</v>
      </c>
      <c r="AD9" s="1">
        <v>564</v>
      </c>
      <c r="AE9">
        <v>1</v>
      </c>
      <c r="AF9">
        <v>1041</v>
      </c>
      <c r="AG9">
        <v>85</v>
      </c>
      <c r="AH9">
        <v>19.295048000000001</v>
      </c>
      <c r="AI9">
        <v>687.7</v>
      </c>
      <c r="AJ9">
        <v>0</v>
      </c>
      <c r="AK9">
        <v>10</v>
      </c>
      <c r="AL9">
        <v>511</v>
      </c>
      <c r="AM9" t="s">
        <v>264</v>
      </c>
      <c r="AN9" t="s">
        <v>588</v>
      </c>
      <c r="AO9">
        <v>2935.4110000000001</v>
      </c>
      <c r="AR9" t="s">
        <v>117</v>
      </c>
      <c r="AS9" t="s">
        <v>118</v>
      </c>
      <c r="AT9" t="s">
        <v>194</v>
      </c>
      <c r="AU9" t="s">
        <v>263</v>
      </c>
      <c r="AV9" t="s">
        <v>48</v>
      </c>
      <c r="AW9">
        <v>3</v>
      </c>
      <c r="BB9">
        <v>0.9240927559496358</v>
      </c>
      <c r="BC9" t="s">
        <v>68</v>
      </c>
      <c r="BF9" t="s">
        <v>117</v>
      </c>
      <c r="BG9" t="s">
        <v>118</v>
      </c>
      <c r="BH9" t="s">
        <v>263</v>
      </c>
      <c r="BI9">
        <v>9410</v>
      </c>
      <c r="BJ9">
        <v>3</v>
      </c>
      <c r="BK9" t="s">
        <v>194</v>
      </c>
      <c r="BL9" t="s">
        <v>204</v>
      </c>
      <c r="BM9">
        <v>0.9240927559496358</v>
      </c>
      <c r="BN9" t="s">
        <v>68</v>
      </c>
      <c r="BO9" t="s">
        <v>174</v>
      </c>
      <c r="BP9">
        <v>3262.8780000000002</v>
      </c>
    </row>
    <row r="10" spans="1:68" ht="16.5">
      <c r="A10" s="240" t="str">
        <f t="shared" si="18"/>
        <v>송도버스</v>
      </c>
      <c r="B10" s="109" t="str">
        <f t="shared" si="19"/>
        <v>권오선</v>
      </c>
      <c r="C10" s="110" t="str">
        <f t="shared" si="20"/>
        <v>A</v>
      </c>
      <c r="D10" s="111">
        <f t="shared" si="21"/>
        <v>0.95704286726722543</v>
      </c>
      <c r="E10" s="112">
        <f t="shared" si="22"/>
        <v>3855</v>
      </c>
      <c r="F10" s="113" t="str">
        <f t="shared" si="23"/>
        <v>16-1</v>
      </c>
      <c r="G10" s="114" t="str">
        <f t="shared" si="24"/>
        <v>70바2315</v>
      </c>
      <c r="H10" s="115">
        <f t="shared" si="25"/>
        <v>2</v>
      </c>
      <c r="I10" s="116">
        <f t="shared" si="26"/>
        <v>3466.8829999999998</v>
      </c>
      <c r="J10" s="117">
        <f t="shared" si="27"/>
        <v>4.2737039431725837E-3</v>
      </c>
      <c r="K10" s="117">
        <f t="shared" si="28"/>
        <v>0.31199747363337449</v>
      </c>
      <c r="L10" s="117">
        <f t="shared" si="29"/>
        <v>0.16152838154619006</v>
      </c>
      <c r="M10" s="118">
        <f t="shared" si="30"/>
        <v>10.714</v>
      </c>
      <c r="N10" s="119">
        <f t="shared" si="31"/>
        <v>2.8844353847533939E-2</v>
      </c>
      <c r="O10" s="119">
        <f t="shared" si="32"/>
        <v>5.6823377079641864</v>
      </c>
      <c r="P10" s="229">
        <f t="shared" si="33"/>
        <v>12</v>
      </c>
      <c r="Q10" s="230">
        <f t="shared" si="34"/>
        <v>1</v>
      </c>
      <c r="R10" s="230">
        <f t="shared" si="35"/>
        <v>197</v>
      </c>
      <c r="T10">
        <v>521</v>
      </c>
      <c r="U10">
        <v>3855</v>
      </c>
      <c r="V10" t="s">
        <v>265</v>
      </c>
      <c r="W10">
        <v>3466.8829999999998</v>
      </c>
      <c r="X10">
        <v>1449.3630000000001</v>
      </c>
      <c r="Y10">
        <v>2.3919999999999999</v>
      </c>
      <c r="Z10">
        <v>10.714</v>
      </c>
      <c r="AA10">
        <v>170.02441200000001</v>
      </c>
      <c r="AB10">
        <v>0.726634</v>
      </c>
      <c r="AC10">
        <v>53.047187000000001</v>
      </c>
      <c r="AD10" s="1">
        <v>560</v>
      </c>
      <c r="AE10">
        <v>1</v>
      </c>
      <c r="AF10">
        <v>197</v>
      </c>
      <c r="AG10">
        <v>84</v>
      </c>
      <c r="AH10">
        <v>20.390501</v>
      </c>
      <c r="AI10">
        <v>1724.9</v>
      </c>
      <c r="AJ10">
        <v>7.2</v>
      </c>
      <c r="AK10">
        <v>12</v>
      </c>
      <c r="AL10">
        <v>1196</v>
      </c>
      <c r="AM10" t="s">
        <v>266</v>
      </c>
      <c r="AN10" t="s">
        <v>589</v>
      </c>
      <c r="AO10">
        <v>3294.2359999999999</v>
      </c>
      <c r="AR10" t="s">
        <v>117</v>
      </c>
      <c r="AS10" t="s">
        <v>118</v>
      </c>
      <c r="AT10" t="s">
        <v>209</v>
      </c>
      <c r="AU10" t="s">
        <v>265</v>
      </c>
      <c r="AV10" t="s">
        <v>48</v>
      </c>
      <c r="AW10">
        <v>2</v>
      </c>
      <c r="BB10">
        <v>0.95704286726722543</v>
      </c>
      <c r="BC10" t="s">
        <v>66</v>
      </c>
      <c r="BF10" t="s">
        <v>117</v>
      </c>
      <c r="BG10" t="s">
        <v>118</v>
      </c>
      <c r="BH10" t="s">
        <v>265</v>
      </c>
      <c r="BI10">
        <v>3855</v>
      </c>
      <c r="BJ10">
        <v>2</v>
      </c>
      <c r="BK10" t="s">
        <v>209</v>
      </c>
      <c r="BL10" t="s">
        <v>193</v>
      </c>
      <c r="BM10">
        <v>0.95704286726722543</v>
      </c>
      <c r="BN10" t="s">
        <v>66</v>
      </c>
      <c r="BO10" t="s">
        <v>177</v>
      </c>
      <c r="BP10">
        <v>3466.8829999999998</v>
      </c>
    </row>
    <row r="11" spans="1:68" ht="16.5">
      <c r="A11" s="239" t="str">
        <f t="shared" si="18"/>
        <v>송도버스</v>
      </c>
      <c r="B11" s="125" t="str">
        <f t="shared" si="19"/>
        <v>길기덕</v>
      </c>
      <c r="C11" s="126" t="str">
        <f t="shared" si="20"/>
        <v>C</v>
      </c>
      <c r="D11" s="127">
        <f t="shared" si="21"/>
        <v>0.86981327066061553</v>
      </c>
      <c r="E11" s="128">
        <f t="shared" si="22"/>
        <v>6882</v>
      </c>
      <c r="F11" s="129" t="str">
        <f t="shared" si="23"/>
        <v>8</v>
      </c>
      <c r="G11" s="130" t="str">
        <f t="shared" si="24"/>
        <v>70바2232</v>
      </c>
      <c r="H11" s="131">
        <f t="shared" si="25"/>
        <v>3</v>
      </c>
      <c r="I11" s="132">
        <f t="shared" si="26"/>
        <v>2410.2080000000001</v>
      </c>
      <c r="J11" s="133">
        <f t="shared" si="27"/>
        <v>4.9496245506620313E-3</v>
      </c>
      <c r="K11" s="133">
        <f t="shared" si="28"/>
        <v>0.34630876137371625</v>
      </c>
      <c r="L11" s="133">
        <f t="shared" si="29"/>
        <v>0.17591842695734144</v>
      </c>
      <c r="M11" s="134">
        <f t="shared" si="30"/>
        <v>11.666</v>
      </c>
      <c r="N11" s="135">
        <f t="shared" si="31"/>
        <v>0</v>
      </c>
      <c r="O11" s="135">
        <f t="shared" si="32"/>
        <v>14.770509433210743</v>
      </c>
      <c r="P11" s="227">
        <f t="shared" si="33"/>
        <v>5</v>
      </c>
      <c r="Q11" s="228">
        <f t="shared" si="34"/>
        <v>0</v>
      </c>
      <c r="R11" s="228">
        <f t="shared" si="35"/>
        <v>356</v>
      </c>
      <c r="T11">
        <v>521</v>
      </c>
      <c r="U11">
        <v>6882</v>
      </c>
      <c r="V11" t="s">
        <v>267</v>
      </c>
      <c r="W11">
        <v>2410.2080000000001</v>
      </c>
      <c r="X11">
        <v>1325.182</v>
      </c>
      <c r="Y11">
        <v>1.819</v>
      </c>
      <c r="Z11">
        <v>11.666</v>
      </c>
      <c r="AA11">
        <v>138.557176</v>
      </c>
      <c r="AB11">
        <v>0.68580600000000003</v>
      </c>
      <c r="AC11">
        <v>47.983564000000001</v>
      </c>
      <c r="AD11" s="1">
        <v>424</v>
      </c>
      <c r="AE11">
        <v>0</v>
      </c>
      <c r="AF11">
        <v>356</v>
      </c>
      <c r="AG11">
        <v>85</v>
      </c>
      <c r="AH11">
        <v>17.395042</v>
      </c>
      <c r="AI11">
        <v>344.4</v>
      </c>
      <c r="AJ11">
        <v>27</v>
      </c>
      <c r="AK11">
        <v>5</v>
      </c>
      <c r="AL11">
        <v>422</v>
      </c>
      <c r="AM11" t="s">
        <v>268</v>
      </c>
      <c r="AN11" t="s">
        <v>590</v>
      </c>
      <c r="AO11">
        <v>2239.6880000000001</v>
      </c>
      <c r="AR11" t="s">
        <v>117</v>
      </c>
      <c r="AS11" t="s">
        <v>119</v>
      </c>
      <c r="AT11" t="s">
        <v>219</v>
      </c>
      <c r="AU11" t="s">
        <v>267</v>
      </c>
      <c r="AV11" t="s">
        <v>48</v>
      </c>
      <c r="AW11">
        <v>3</v>
      </c>
      <c r="BB11">
        <v>0.86981327066061553</v>
      </c>
      <c r="BC11" t="s">
        <v>69</v>
      </c>
      <c r="BF11" t="s">
        <v>117</v>
      </c>
      <c r="BG11" t="s">
        <v>119</v>
      </c>
      <c r="BH11" t="s">
        <v>267</v>
      </c>
      <c r="BI11">
        <v>6882</v>
      </c>
      <c r="BJ11">
        <v>3</v>
      </c>
      <c r="BK11" t="s">
        <v>219</v>
      </c>
      <c r="BL11" t="s">
        <v>239</v>
      </c>
      <c r="BM11">
        <v>0.86981327066061553</v>
      </c>
      <c r="BN11" t="s">
        <v>69</v>
      </c>
      <c r="BO11" t="s">
        <v>176</v>
      </c>
      <c r="BP11">
        <v>2410.2080000000001</v>
      </c>
    </row>
    <row r="12" spans="1:68" ht="16.5">
      <c r="A12" s="240" t="str">
        <f t="shared" si="18"/>
        <v>송도버스</v>
      </c>
      <c r="B12" s="109" t="str">
        <f t="shared" si="19"/>
        <v>김강성</v>
      </c>
      <c r="C12" s="110" t="str">
        <f t="shared" si="20"/>
        <v>B</v>
      </c>
      <c r="D12" s="111">
        <f t="shared" si="21"/>
        <v>0.92420408600337378</v>
      </c>
      <c r="E12" s="112">
        <f t="shared" si="22"/>
        <v>1932</v>
      </c>
      <c r="F12" s="113" t="str">
        <f t="shared" si="23"/>
        <v>8</v>
      </c>
      <c r="G12" s="114" t="str">
        <f t="shared" si="24"/>
        <v>70바2319</v>
      </c>
      <c r="H12" s="115">
        <f t="shared" si="25"/>
        <v>2</v>
      </c>
      <c r="I12" s="116">
        <f t="shared" si="26"/>
        <v>1624.913</v>
      </c>
      <c r="J12" s="117">
        <f t="shared" si="27"/>
        <v>9.4751958423083277E-3</v>
      </c>
      <c r="K12" s="117">
        <f t="shared" si="28"/>
        <v>0.3752426559421444</v>
      </c>
      <c r="L12" s="117">
        <f t="shared" si="29"/>
        <v>0.20062612582950595</v>
      </c>
      <c r="M12" s="118">
        <f t="shared" si="30"/>
        <v>13.428000000000001</v>
      </c>
      <c r="N12" s="119">
        <f t="shared" si="31"/>
        <v>0.123083512778838</v>
      </c>
      <c r="O12" s="119">
        <f t="shared" si="32"/>
        <v>27.447623349680875</v>
      </c>
      <c r="P12" s="229">
        <f t="shared" si="33"/>
        <v>31</v>
      </c>
      <c r="Q12" s="230">
        <f t="shared" si="34"/>
        <v>2</v>
      </c>
      <c r="R12" s="230">
        <f t="shared" si="35"/>
        <v>446</v>
      </c>
      <c r="T12">
        <v>521</v>
      </c>
      <c r="U12">
        <v>1932</v>
      </c>
      <c r="V12" t="s">
        <v>269</v>
      </c>
      <c r="W12">
        <v>1624.913</v>
      </c>
      <c r="X12">
        <v>879.56899999999996</v>
      </c>
      <c r="Y12">
        <v>1.847</v>
      </c>
      <c r="Z12">
        <v>13.428000000000001</v>
      </c>
      <c r="AA12">
        <v>97.973595000000003</v>
      </c>
      <c r="AB12">
        <v>0.92831900000000001</v>
      </c>
      <c r="AC12">
        <v>36.763871999999999</v>
      </c>
      <c r="AD12" s="1">
        <v>326</v>
      </c>
      <c r="AE12">
        <v>2</v>
      </c>
      <c r="AF12">
        <v>446</v>
      </c>
      <c r="AG12">
        <v>90</v>
      </c>
      <c r="AH12">
        <v>16.585213</v>
      </c>
      <c r="AI12">
        <v>330.1</v>
      </c>
      <c r="AJ12">
        <v>62.3</v>
      </c>
      <c r="AK12">
        <v>31</v>
      </c>
      <c r="AL12">
        <v>8056</v>
      </c>
      <c r="AM12" t="s">
        <v>270</v>
      </c>
      <c r="AN12" t="s">
        <v>591</v>
      </c>
      <c r="AO12">
        <v>1504.2270000000001</v>
      </c>
      <c r="AR12" t="s">
        <v>117</v>
      </c>
      <c r="AS12" t="s">
        <v>119</v>
      </c>
      <c r="AT12" t="s">
        <v>252</v>
      </c>
      <c r="AU12" t="s">
        <v>269</v>
      </c>
      <c r="AV12" t="s">
        <v>48</v>
      </c>
      <c r="AW12">
        <v>2</v>
      </c>
      <c r="BB12">
        <v>0.92420408600337378</v>
      </c>
      <c r="BC12" t="s">
        <v>68</v>
      </c>
      <c r="BF12" t="s">
        <v>117</v>
      </c>
      <c r="BG12" t="s">
        <v>119</v>
      </c>
      <c r="BH12" t="s">
        <v>269</v>
      </c>
      <c r="BI12">
        <v>1932</v>
      </c>
      <c r="BJ12">
        <v>2</v>
      </c>
      <c r="BK12" t="s">
        <v>252</v>
      </c>
      <c r="BL12" t="s">
        <v>246</v>
      </c>
      <c r="BM12">
        <v>0.92420408600337378</v>
      </c>
      <c r="BN12" t="s">
        <v>68</v>
      </c>
      <c r="BO12" t="s">
        <v>174</v>
      </c>
      <c r="BP12">
        <v>1624.913</v>
      </c>
    </row>
    <row r="13" spans="1:68" ht="16.5">
      <c r="A13" s="239" t="str">
        <f t="shared" si="18"/>
        <v>송도버스</v>
      </c>
      <c r="B13" s="125" t="str">
        <f t="shared" si="19"/>
        <v>김광식</v>
      </c>
      <c r="C13" s="126" t="str">
        <f t="shared" si="20"/>
        <v>C</v>
      </c>
      <c r="D13" s="127">
        <f t="shared" si="21"/>
        <v>0.89172396947570098</v>
      </c>
      <c r="E13" s="128">
        <f t="shared" si="22"/>
        <v>9997</v>
      </c>
      <c r="F13" s="129" t="str">
        <f t="shared" si="23"/>
        <v>8</v>
      </c>
      <c r="G13" s="130" t="str">
        <f t="shared" si="24"/>
        <v>70바2289</v>
      </c>
      <c r="H13" s="131">
        <f t="shared" si="25"/>
        <v>3</v>
      </c>
      <c r="I13" s="132">
        <f t="shared" si="26"/>
        <v>2900.902</v>
      </c>
      <c r="J13" s="133">
        <f t="shared" si="27"/>
        <v>2.9967746741276644E-2</v>
      </c>
      <c r="K13" s="133">
        <f t="shared" si="28"/>
        <v>0.34271818065867571</v>
      </c>
      <c r="L13" s="133">
        <f t="shared" si="29"/>
        <v>0.16994714057903368</v>
      </c>
      <c r="M13" s="134">
        <f t="shared" si="30"/>
        <v>13.612</v>
      </c>
      <c r="N13" s="135">
        <f t="shared" si="31"/>
        <v>3.447203662860724E-2</v>
      </c>
      <c r="O13" s="135">
        <f t="shared" si="32"/>
        <v>36.816135119352531</v>
      </c>
      <c r="P13" s="227">
        <f t="shared" si="33"/>
        <v>35</v>
      </c>
      <c r="Q13" s="228">
        <f t="shared" si="34"/>
        <v>1</v>
      </c>
      <c r="R13" s="228">
        <f t="shared" si="35"/>
        <v>1068</v>
      </c>
      <c r="T13">
        <v>521</v>
      </c>
      <c r="U13">
        <v>9997</v>
      </c>
      <c r="V13" t="s">
        <v>271</v>
      </c>
      <c r="W13">
        <v>2900.902</v>
      </c>
      <c r="X13">
        <v>1558.8420000000001</v>
      </c>
      <c r="Y13">
        <v>1.861</v>
      </c>
      <c r="Z13">
        <v>13.612</v>
      </c>
      <c r="AA13">
        <v>172.06385399999999</v>
      </c>
      <c r="AB13">
        <v>5.1563660000000002</v>
      </c>
      <c r="AC13">
        <v>58.969411000000001</v>
      </c>
      <c r="AD13" s="1">
        <v>493</v>
      </c>
      <c r="AE13">
        <v>1</v>
      </c>
      <c r="AF13">
        <v>1068</v>
      </c>
      <c r="AG13">
        <v>105</v>
      </c>
      <c r="AH13">
        <v>16.859449999999999</v>
      </c>
      <c r="AI13">
        <v>588.9</v>
      </c>
      <c r="AJ13">
        <v>25.4</v>
      </c>
      <c r="AK13">
        <v>35</v>
      </c>
      <c r="AL13">
        <v>11266</v>
      </c>
      <c r="AM13" t="s">
        <v>272</v>
      </c>
      <c r="AN13" t="s">
        <v>592</v>
      </c>
      <c r="AO13">
        <v>2607.241</v>
      </c>
      <c r="AR13" t="s">
        <v>117</v>
      </c>
      <c r="AS13" t="s">
        <v>119</v>
      </c>
      <c r="AT13" t="s">
        <v>241</v>
      </c>
      <c r="AU13" t="s">
        <v>271</v>
      </c>
      <c r="AV13" t="s">
        <v>48</v>
      </c>
      <c r="AW13">
        <v>3</v>
      </c>
      <c r="BB13">
        <v>0.89172396947570098</v>
      </c>
      <c r="BC13" t="s">
        <v>69</v>
      </c>
      <c r="BF13" t="s">
        <v>117</v>
      </c>
      <c r="BG13" t="s">
        <v>119</v>
      </c>
      <c r="BH13" t="s">
        <v>271</v>
      </c>
      <c r="BI13">
        <v>9997</v>
      </c>
      <c r="BJ13">
        <v>3</v>
      </c>
      <c r="BK13" t="s">
        <v>241</v>
      </c>
      <c r="BL13" t="s">
        <v>237</v>
      </c>
      <c r="BM13">
        <v>0.89172396947570098</v>
      </c>
      <c r="BN13" t="s">
        <v>69</v>
      </c>
      <c r="BO13" t="s">
        <v>176</v>
      </c>
      <c r="BP13">
        <v>2900.902</v>
      </c>
    </row>
    <row r="14" spans="1:68" ht="16.5">
      <c r="A14" s="240" t="str">
        <f t="shared" si="18"/>
        <v>송도버스</v>
      </c>
      <c r="B14" s="109" t="str">
        <f t="shared" si="19"/>
        <v>김기성</v>
      </c>
      <c r="C14" s="110" t="str">
        <f t="shared" si="20"/>
        <v>D</v>
      </c>
      <c r="D14" s="111">
        <f t="shared" si="21"/>
        <v>0.81599812514868986</v>
      </c>
      <c r="E14" s="112">
        <f t="shared" si="22"/>
        <v>7862</v>
      </c>
      <c r="F14" s="113" t="str">
        <f t="shared" si="23"/>
        <v>8</v>
      </c>
      <c r="G14" s="114" t="str">
        <f t="shared" si="24"/>
        <v>70바2247</v>
      </c>
      <c r="H14" s="115">
        <f t="shared" si="25"/>
        <v>3</v>
      </c>
      <c r="I14" s="116">
        <f t="shared" si="26"/>
        <v>604.08600000000001</v>
      </c>
      <c r="J14" s="117">
        <f t="shared" si="27"/>
        <v>2.8979464545820775E-3</v>
      </c>
      <c r="K14" s="117">
        <f t="shared" si="28"/>
        <v>0.37101321617175281</v>
      </c>
      <c r="L14" s="117">
        <f t="shared" si="29"/>
        <v>0.17878249123469175</v>
      </c>
      <c r="M14" s="118">
        <f t="shared" si="30"/>
        <v>16.574999999999999</v>
      </c>
      <c r="N14" s="119">
        <f t="shared" si="31"/>
        <v>0.62184510771134571</v>
      </c>
      <c r="O14" s="119">
        <f t="shared" si="32"/>
        <v>10.415905554165041</v>
      </c>
      <c r="P14" s="229">
        <f t="shared" si="33"/>
        <v>6</v>
      </c>
      <c r="Q14" s="230">
        <f t="shared" si="34"/>
        <v>4</v>
      </c>
      <c r="R14" s="230">
        <f t="shared" si="35"/>
        <v>67</v>
      </c>
      <c r="T14">
        <v>521</v>
      </c>
      <c r="U14">
        <v>7862</v>
      </c>
      <c r="V14" t="s">
        <v>273</v>
      </c>
      <c r="W14">
        <v>643.24699999999996</v>
      </c>
      <c r="X14">
        <v>384.51</v>
      </c>
      <c r="Y14">
        <v>1.673</v>
      </c>
      <c r="Z14">
        <v>16.574999999999999</v>
      </c>
      <c r="AA14">
        <v>37.189438000000003</v>
      </c>
      <c r="AB14">
        <v>0.10777299999999999</v>
      </c>
      <c r="AC14">
        <v>13.797772999999999</v>
      </c>
      <c r="AD14" s="1">
        <v>108</v>
      </c>
      <c r="AE14">
        <v>4</v>
      </c>
      <c r="AF14">
        <v>67</v>
      </c>
      <c r="AG14">
        <v>72</v>
      </c>
      <c r="AH14">
        <v>17.296496000000001</v>
      </c>
      <c r="AI14">
        <v>63</v>
      </c>
      <c r="AJ14">
        <v>0</v>
      </c>
      <c r="AK14">
        <v>6</v>
      </c>
      <c r="AL14">
        <v>619</v>
      </c>
      <c r="AM14" t="s">
        <v>274</v>
      </c>
      <c r="AN14" t="s">
        <v>593</v>
      </c>
      <c r="AO14">
        <v>328.14400000000001</v>
      </c>
      <c r="AR14" t="s">
        <v>117</v>
      </c>
      <c r="AS14" t="s">
        <v>119</v>
      </c>
      <c r="AT14" t="s">
        <v>228</v>
      </c>
      <c r="AU14" t="s">
        <v>273</v>
      </c>
      <c r="AV14" t="s">
        <v>48</v>
      </c>
      <c r="AW14">
        <v>3</v>
      </c>
      <c r="BB14">
        <v>0.81599812514868986</v>
      </c>
      <c r="BC14" t="s">
        <v>67</v>
      </c>
      <c r="BF14" t="s">
        <v>117</v>
      </c>
      <c r="BG14" t="s">
        <v>119</v>
      </c>
      <c r="BH14" t="s">
        <v>273</v>
      </c>
      <c r="BI14">
        <v>7862</v>
      </c>
      <c r="BJ14">
        <v>3</v>
      </c>
      <c r="BK14" t="s">
        <v>228</v>
      </c>
      <c r="BL14" t="s">
        <v>240</v>
      </c>
      <c r="BM14">
        <v>0.81599812514868986</v>
      </c>
      <c r="BN14" t="s">
        <v>67</v>
      </c>
      <c r="BO14" t="s">
        <v>178</v>
      </c>
      <c r="BP14">
        <v>604.08600000000001</v>
      </c>
    </row>
    <row r="15" spans="1:68" ht="16.5">
      <c r="A15" s="239" t="str">
        <f t="shared" si="18"/>
        <v>송도버스</v>
      </c>
      <c r="B15" s="125" t="str">
        <f t="shared" si="19"/>
        <v>김상돈</v>
      </c>
      <c r="C15" s="126" t="str">
        <f t="shared" si="20"/>
        <v>D</v>
      </c>
      <c r="D15" s="127">
        <f t="shared" si="21"/>
        <v>0.82399999999999995</v>
      </c>
      <c r="E15" s="128">
        <f t="shared" si="22"/>
        <v>6276</v>
      </c>
      <c r="F15" s="129" t="str">
        <f t="shared" si="23"/>
        <v>8</v>
      </c>
      <c r="G15" s="130" t="str">
        <f t="shared" si="24"/>
        <v>70바2271</v>
      </c>
      <c r="H15" s="131">
        <f t="shared" si="25"/>
        <v>1</v>
      </c>
      <c r="I15" s="132">
        <f t="shared" si="26"/>
        <v>486.44</v>
      </c>
      <c r="J15" s="133">
        <f t="shared" si="27"/>
        <v>4.7754548675053944E-2</v>
      </c>
      <c r="K15" s="133">
        <f t="shared" si="28"/>
        <v>0.36440262553382397</v>
      </c>
      <c r="L15" s="133">
        <f t="shared" si="29"/>
        <v>0.250801743277691</v>
      </c>
      <c r="M15" s="134">
        <f t="shared" si="30"/>
        <v>20.114000000000001</v>
      </c>
      <c r="N15" s="135">
        <f t="shared" si="31"/>
        <v>0</v>
      </c>
      <c r="O15" s="135">
        <f t="shared" si="32"/>
        <v>25.491324726584985</v>
      </c>
      <c r="P15" s="227">
        <f t="shared" si="33"/>
        <v>4</v>
      </c>
      <c r="Q15" s="228">
        <f t="shared" si="34"/>
        <v>0</v>
      </c>
      <c r="R15" s="228">
        <f t="shared" si="35"/>
        <v>124</v>
      </c>
      <c r="T15">
        <v>521</v>
      </c>
      <c r="U15">
        <v>6276</v>
      </c>
      <c r="V15" t="s">
        <v>275</v>
      </c>
      <c r="W15">
        <v>486.44</v>
      </c>
      <c r="X15">
        <v>295.25599999999997</v>
      </c>
      <c r="Y15">
        <v>1.6479999999999999</v>
      </c>
      <c r="Z15">
        <v>20.114000000000001</v>
      </c>
      <c r="AA15">
        <v>29.456105000000001</v>
      </c>
      <c r="AB15">
        <v>1.406663</v>
      </c>
      <c r="AC15">
        <v>10.733881999999999</v>
      </c>
      <c r="AD15" s="1">
        <v>122</v>
      </c>
      <c r="AE15">
        <v>0</v>
      </c>
      <c r="AF15">
        <v>124</v>
      </c>
      <c r="AG15">
        <v>64</v>
      </c>
      <c r="AH15">
        <v>16.514063</v>
      </c>
      <c r="AI15">
        <v>33.200000000000003</v>
      </c>
      <c r="AJ15">
        <v>0</v>
      </c>
      <c r="AK15">
        <v>4</v>
      </c>
      <c r="AL15">
        <v>2778</v>
      </c>
      <c r="AM15" t="s">
        <v>276</v>
      </c>
      <c r="AN15" t="s">
        <v>594</v>
      </c>
      <c r="AO15">
        <v>486.44</v>
      </c>
      <c r="AR15" t="s">
        <v>117</v>
      </c>
      <c r="AS15" t="s">
        <v>119</v>
      </c>
      <c r="AT15" t="s">
        <v>237</v>
      </c>
      <c r="AU15" t="s">
        <v>275</v>
      </c>
      <c r="AV15" t="s">
        <v>48</v>
      </c>
      <c r="AW15">
        <v>1</v>
      </c>
      <c r="BB15">
        <v>0.82399999999999995</v>
      </c>
      <c r="BC15" t="s">
        <v>67</v>
      </c>
      <c r="BF15" t="s">
        <v>117</v>
      </c>
      <c r="BG15" t="s">
        <v>119</v>
      </c>
      <c r="BH15" t="s">
        <v>275</v>
      </c>
      <c r="BI15">
        <v>6276</v>
      </c>
      <c r="BJ15">
        <v>1</v>
      </c>
      <c r="BK15" t="s">
        <v>237</v>
      </c>
      <c r="BL15" t="s">
        <v>173</v>
      </c>
      <c r="BM15">
        <v>0.82399999999999995</v>
      </c>
      <c r="BN15" t="s">
        <v>67</v>
      </c>
      <c r="BO15" t="s">
        <v>178</v>
      </c>
      <c r="BP15">
        <v>486.44</v>
      </c>
    </row>
    <row r="16" spans="1:68" ht="16.5">
      <c r="A16" s="240" t="str">
        <f t="shared" si="18"/>
        <v>송도버스</v>
      </c>
      <c r="B16" s="109" t="str">
        <f t="shared" si="19"/>
        <v>김상민</v>
      </c>
      <c r="C16" s="110" t="str">
        <f t="shared" si="20"/>
        <v>C</v>
      </c>
      <c r="D16" s="111">
        <f t="shared" si="21"/>
        <v>0.86607238423779143</v>
      </c>
      <c r="E16" s="112">
        <f t="shared" si="22"/>
        <v>9244</v>
      </c>
      <c r="F16" s="113" t="str">
        <f t="shared" si="23"/>
        <v>8</v>
      </c>
      <c r="G16" s="114" t="str">
        <f t="shared" si="24"/>
        <v>70바2241</v>
      </c>
      <c r="H16" s="115">
        <f t="shared" si="25"/>
        <v>6</v>
      </c>
      <c r="I16" s="116">
        <f t="shared" si="26"/>
        <v>1816.11</v>
      </c>
      <c r="J16" s="117">
        <f t="shared" si="27"/>
        <v>2.6251871986662696E-2</v>
      </c>
      <c r="K16" s="117">
        <f t="shared" si="28"/>
        <v>0.4065454784095292</v>
      </c>
      <c r="L16" s="117">
        <f t="shared" si="29"/>
        <v>0.19657399606852008</v>
      </c>
      <c r="M16" s="118">
        <f t="shared" si="30"/>
        <v>15.5</v>
      </c>
      <c r="N16" s="119">
        <f t="shared" si="31"/>
        <v>5.35235632134691E-2</v>
      </c>
      <c r="O16" s="119">
        <f t="shared" si="32"/>
        <v>22.212278733589674</v>
      </c>
      <c r="P16" s="229">
        <f t="shared" si="33"/>
        <v>50</v>
      </c>
      <c r="Q16" s="230">
        <f t="shared" si="34"/>
        <v>1</v>
      </c>
      <c r="R16" s="230">
        <f t="shared" si="35"/>
        <v>415</v>
      </c>
      <c r="T16">
        <v>521</v>
      </c>
      <c r="U16">
        <v>9244</v>
      </c>
      <c r="V16" t="s">
        <v>277</v>
      </c>
      <c r="W16">
        <v>1868.336</v>
      </c>
      <c r="X16">
        <v>1068.914</v>
      </c>
      <c r="Y16">
        <v>1.748</v>
      </c>
      <c r="Z16">
        <v>15.5</v>
      </c>
      <c r="AA16">
        <v>118.001642</v>
      </c>
      <c r="AB16">
        <v>3.0977640000000002</v>
      </c>
      <c r="AC16">
        <v>47.973033999999998</v>
      </c>
      <c r="AD16" s="1">
        <v>357</v>
      </c>
      <c r="AE16">
        <v>1</v>
      </c>
      <c r="AF16">
        <v>415</v>
      </c>
      <c r="AG16">
        <v>83</v>
      </c>
      <c r="AH16">
        <v>15.833135</v>
      </c>
      <c r="AI16">
        <v>413.4</v>
      </c>
      <c r="AJ16">
        <v>0</v>
      </c>
      <c r="AK16">
        <v>50</v>
      </c>
      <c r="AL16">
        <v>26438</v>
      </c>
      <c r="AM16" t="s">
        <v>278</v>
      </c>
      <c r="AN16" t="s">
        <v>595</v>
      </c>
      <c r="AO16">
        <v>1273.723</v>
      </c>
      <c r="AR16" t="s">
        <v>117</v>
      </c>
      <c r="AS16" t="s">
        <v>119</v>
      </c>
      <c r="AT16" t="s">
        <v>225</v>
      </c>
      <c r="AU16" t="s">
        <v>277</v>
      </c>
      <c r="AV16" t="s">
        <v>48</v>
      </c>
      <c r="AW16">
        <v>6</v>
      </c>
      <c r="BB16">
        <v>0.86607238423779143</v>
      </c>
      <c r="BC16" t="s">
        <v>69</v>
      </c>
      <c r="BF16" t="s">
        <v>117</v>
      </c>
      <c r="BG16" t="s">
        <v>119</v>
      </c>
      <c r="BH16" t="s">
        <v>277</v>
      </c>
      <c r="BI16">
        <v>9244</v>
      </c>
      <c r="BJ16">
        <v>6</v>
      </c>
      <c r="BK16" t="s">
        <v>225</v>
      </c>
      <c r="BL16" t="s">
        <v>254</v>
      </c>
      <c r="BM16">
        <v>0.86607238423779143</v>
      </c>
      <c r="BN16" t="s">
        <v>69</v>
      </c>
      <c r="BO16" t="s">
        <v>176</v>
      </c>
      <c r="BP16">
        <v>1816.11</v>
      </c>
    </row>
    <row r="17" spans="1:68" ht="16.5">
      <c r="A17" s="239" t="str">
        <f t="shared" si="18"/>
        <v>송도버스</v>
      </c>
      <c r="B17" s="125" t="str">
        <f t="shared" si="19"/>
        <v>김상훈</v>
      </c>
      <c r="C17" s="126" t="str">
        <f t="shared" si="20"/>
        <v>B</v>
      </c>
      <c r="D17" s="127">
        <f t="shared" si="21"/>
        <v>0.94399999999999995</v>
      </c>
      <c r="E17" s="128">
        <f t="shared" si="22"/>
        <v>4795</v>
      </c>
      <c r="F17" s="129" t="str">
        <f t="shared" si="23"/>
        <v>16-1</v>
      </c>
      <c r="G17" s="130" t="str">
        <f t="shared" si="24"/>
        <v>70바2286</v>
      </c>
      <c r="H17" s="131">
        <f t="shared" si="25"/>
        <v>1</v>
      </c>
      <c r="I17" s="132">
        <f t="shared" si="26"/>
        <v>3409.2170000000001</v>
      </c>
      <c r="J17" s="133">
        <f t="shared" si="27"/>
        <v>1.9907283980318685E-2</v>
      </c>
      <c r="K17" s="133">
        <f t="shared" si="28"/>
        <v>0.32518490203263117</v>
      </c>
      <c r="L17" s="133">
        <f t="shared" si="29"/>
        <v>0.1674871385423691</v>
      </c>
      <c r="M17" s="134">
        <f t="shared" si="30"/>
        <v>12.683999999999999</v>
      </c>
      <c r="N17" s="135">
        <f t="shared" si="31"/>
        <v>2.9332248431238023E-2</v>
      </c>
      <c r="O17" s="135">
        <f t="shared" si="32"/>
        <v>6.8930783813409349</v>
      </c>
      <c r="P17" s="227">
        <f t="shared" si="33"/>
        <v>21</v>
      </c>
      <c r="Q17" s="228">
        <f t="shared" si="34"/>
        <v>1</v>
      </c>
      <c r="R17" s="228">
        <f t="shared" si="35"/>
        <v>235</v>
      </c>
      <c r="T17">
        <v>521</v>
      </c>
      <c r="U17">
        <v>4795</v>
      </c>
      <c r="V17" t="s">
        <v>279</v>
      </c>
      <c r="W17">
        <v>3409.2170000000001</v>
      </c>
      <c r="X17">
        <v>1444.4090000000001</v>
      </c>
      <c r="Y17">
        <v>2.36</v>
      </c>
      <c r="Z17">
        <v>12.683999999999999</v>
      </c>
      <c r="AA17">
        <v>174.780799</v>
      </c>
      <c r="AB17">
        <v>3.4794109999999998</v>
      </c>
      <c r="AC17">
        <v>56.836077000000003</v>
      </c>
      <c r="AD17" s="1">
        <v>571</v>
      </c>
      <c r="AE17">
        <v>1</v>
      </c>
      <c r="AF17">
        <v>235</v>
      </c>
      <c r="AG17">
        <v>88</v>
      </c>
      <c r="AH17">
        <v>19.505672000000001</v>
      </c>
      <c r="AI17">
        <v>772.2</v>
      </c>
      <c r="AJ17">
        <v>44</v>
      </c>
      <c r="AK17">
        <v>21</v>
      </c>
      <c r="AL17">
        <v>3341</v>
      </c>
      <c r="AM17" t="s">
        <v>280</v>
      </c>
      <c r="AN17" t="s">
        <v>596</v>
      </c>
      <c r="AO17">
        <v>3409.2170000000001</v>
      </c>
      <c r="AR17" t="s">
        <v>117</v>
      </c>
      <c r="AS17" t="s">
        <v>118</v>
      </c>
      <c r="AT17" t="s">
        <v>205</v>
      </c>
      <c r="AU17" t="s">
        <v>279</v>
      </c>
      <c r="AV17" t="s">
        <v>48</v>
      </c>
      <c r="AW17">
        <v>1</v>
      </c>
      <c r="BB17">
        <v>0.94399999999999995</v>
      </c>
      <c r="BC17" t="s">
        <v>68</v>
      </c>
      <c r="BF17" t="s">
        <v>117</v>
      </c>
      <c r="BG17" t="s">
        <v>118</v>
      </c>
      <c r="BH17" t="s">
        <v>279</v>
      </c>
      <c r="BI17">
        <v>4795</v>
      </c>
      <c r="BJ17">
        <v>1</v>
      </c>
      <c r="BK17" t="s">
        <v>205</v>
      </c>
      <c r="BL17" t="s">
        <v>173</v>
      </c>
      <c r="BM17">
        <v>0.94399999999999995</v>
      </c>
      <c r="BN17" t="s">
        <v>68</v>
      </c>
      <c r="BO17" t="s">
        <v>174</v>
      </c>
      <c r="BP17">
        <v>3409.2170000000001</v>
      </c>
    </row>
    <row r="18" spans="1:68" ht="16.5">
      <c r="A18" s="240" t="str">
        <f t="shared" si="18"/>
        <v>송도버스</v>
      </c>
      <c r="B18" s="109" t="str">
        <f t="shared" si="19"/>
        <v>김선일</v>
      </c>
      <c r="C18" s="110" t="str">
        <f t="shared" si="20"/>
        <v>C</v>
      </c>
      <c r="D18" s="111">
        <f t="shared" si="21"/>
        <v>0.89500380493277309</v>
      </c>
      <c r="E18" s="112">
        <f t="shared" si="22"/>
        <v>7741</v>
      </c>
      <c r="F18" s="113" t="str">
        <f t="shared" si="23"/>
        <v>16-1</v>
      </c>
      <c r="G18" s="114" t="str">
        <f t="shared" si="24"/>
        <v>70바2281</v>
      </c>
      <c r="H18" s="115">
        <f t="shared" si="25"/>
        <v>5</v>
      </c>
      <c r="I18" s="116">
        <f t="shared" si="26"/>
        <v>3403.319</v>
      </c>
      <c r="J18" s="117">
        <f t="shared" si="27"/>
        <v>2.4860976958413255E-2</v>
      </c>
      <c r="K18" s="117">
        <f t="shared" si="28"/>
        <v>0.33293192419907669</v>
      </c>
      <c r="L18" s="117">
        <f t="shared" si="29"/>
        <v>0.17042187347116153</v>
      </c>
      <c r="M18" s="118">
        <f t="shared" si="30"/>
        <v>12.113</v>
      </c>
      <c r="N18" s="119">
        <f t="shared" si="31"/>
        <v>0</v>
      </c>
      <c r="O18" s="119">
        <f t="shared" si="32"/>
        <v>6.9931734286442149</v>
      </c>
      <c r="P18" s="229">
        <f t="shared" si="33"/>
        <v>15</v>
      </c>
      <c r="Q18" s="230">
        <f t="shared" si="34"/>
        <v>0</v>
      </c>
      <c r="R18" s="230">
        <f t="shared" si="35"/>
        <v>238</v>
      </c>
      <c r="T18">
        <v>521</v>
      </c>
      <c r="U18">
        <v>7741</v>
      </c>
      <c r="V18" t="s">
        <v>281</v>
      </c>
      <c r="W18">
        <v>3403.319</v>
      </c>
      <c r="X18">
        <v>1526.8320000000001</v>
      </c>
      <c r="Y18">
        <v>2.2290000000000001</v>
      </c>
      <c r="Z18">
        <v>12.113</v>
      </c>
      <c r="AA18">
        <v>180.893575</v>
      </c>
      <c r="AB18">
        <v>4.4971909999999999</v>
      </c>
      <c r="AC18">
        <v>60.225245999999999</v>
      </c>
      <c r="AD18" s="1">
        <v>580</v>
      </c>
      <c r="AE18">
        <v>0</v>
      </c>
      <c r="AF18">
        <v>238</v>
      </c>
      <c r="AG18">
        <v>87</v>
      </c>
      <c r="AH18">
        <v>18.813929000000002</v>
      </c>
      <c r="AI18">
        <v>581.9</v>
      </c>
      <c r="AJ18">
        <v>5.0999999999999996</v>
      </c>
      <c r="AK18">
        <v>15</v>
      </c>
      <c r="AL18">
        <v>2829</v>
      </c>
      <c r="AM18" t="s">
        <v>282</v>
      </c>
      <c r="AN18" t="s">
        <v>597</v>
      </c>
      <c r="AO18">
        <v>2748.0639999999999</v>
      </c>
      <c r="AR18" t="s">
        <v>117</v>
      </c>
      <c r="AS18" t="s">
        <v>118</v>
      </c>
      <c r="AT18" t="s">
        <v>203</v>
      </c>
      <c r="AU18" t="s">
        <v>281</v>
      </c>
      <c r="AV18" t="s">
        <v>48</v>
      </c>
      <c r="AW18">
        <v>5</v>
      </c>
      <c r="BB18">
        <v>0.89500380493277309</v>
      </c>
      <c r="BC18" t="s">
        <v>69</v>
      </c>
      <c r="BF18" t="s">
        <v>117</v>
      </c>
      <c r="BG18" t="s">
        <v>118</v>
      </c>
      <c r="BH18" t="s">
        <v>281</v>
      </c>
      <c r="BI18">
        <v>7741</v>
      </c>
      <c r="BJ18">
        <v>5</v>
      </c>
      <c r="BK18" t="s">
        <v>203</v>
      </c>
      <c r="BL18" t="s">
        <v>202</v>
      </c>
      <c r="BM18">
        <v>0.89500380493277309</v>
      </c>
      <c r="BN18" t="s">
        <v>69</v>
      </c>
      <c r="BO18" t="s">
        <v>176</v>
      </c>
      <c r="BP18">
        <v>3403.319</v>
      </c>
    </row>
    <row r="19" spans="1:68" ht="16.5">
      <c r="A19" s="239" t="str">
        <f t="shared" si="18"/>
        <v>송도버스</v>
      </c>
      <c r="B19" s="125" t="str">
        <f t="shared" si="19"/>
        <v>김성태</v>
      </c>
      <c r="C19" s="126" t="str">
        <f t="shared" si="20"/>
        <v>C</v>
      </c>
      <c r="D19" s="127">
        <f t="shared" si="21"/>
        <v>0.89559999999999995</v>
      </c>
      <c r="E19" s="128">
        <f t="shared" si="22"/>
        <v>4501</v>
      </c>
      <c r="F19" s="129" t="str">
        <f t="shared" si="23"/>
        <v>16-1</v>
      </c>
      <c r="G19" s="130" t="str">
        <f t="shared" si="24"/>
        <v>70바2227</v>
      </c>
      <c r="H19" s="131">
        <f t="shared" si="25"/>
        <v>1</v>
      </c>
      <c r="I19" s="132">
        <f t="shared" si="26"/>
        <v>3280.6010000000001</v>
      </c>
      <c r="J19" s="133">
        <f t="shared" si="27"/>
        <v>3.9623277114106317E-3</v>
      </c>
      <c r="K19" s="133">
        <f t="shared" si="28"/>
        <v>0.32943541823174455</v>
      </c>
      <c r="L19" s="133">
        <f t="shared" si="29"/>
        <v>0.20788873745999589</v>
      </c>
      <c r="M19" s="134">
        <f t="shared" si="30"/>
        <v>14.86</v>
      </c>
      <c r="N19" s="135">
        <f t="shared" si="31"/>
        <v>0</v>
      </c>
      <c r="O19" s="135">
        <f t="shared" si="32"/>
        <v>26.123262170559602</v>
      </c>
      <c r="P19" s="227">
        <f t="shared" si="33"/>
        <v>10</v>
      </c>
      <c r="Q19" s="228">
        <f t="shared" si="34"/>
        <v>0</v>
      </c>
      <c r="R19" s="228">
        <f t="shared" si="35"/>
        <v>857</v>
      </c>
      <c r="T19">
        <v>521</v>
      </c>
      <c r="U19">
        <v>4501</v>
      </c>
      <c r="V19" t="s">
        <v>283</v>
      </c>
      <c r="W19">
        <v>3280.6010000000001</v>
      </c>
      <c r="X19">
        <v>1465.4259999999999</v>
      </c>
      <c r="Y19">
        <v>2.2389999999999999</v>
      </c>
      <c r="Z19">
        <v>14.86</v>
      </c>
      <c r="AA19">
        <v>165.93024299999999</v>
      </c>
      <c r="AB19">
        <v>0.65747</v>
      </c>
      <c r="AC19">
        <v>54.663299000000002</v>
      </c>
      <c r="AD19" s="1">
        <v>682</v>
      </c>
      <c r="AE19">
        <v>0</v>
      </c>
      <c r="AF19">
        <v>857</v>
      </c>
      <c r="AG19">
        <v>69</v>
      </c>
      <c r="AH19">
        <v>19.770963999999999</v>
      </c>
      <c r="AI19">
        <v>450</v>
      </c>
      <c r="AJ19">
        <v>0</v>
      </c>
      <c r="AK19">
        <v>10</v>
      </c>
      <c r="AL19">
        <v>699</v>
      </c>
      <c r="AM19" t="s">
        <v>284</v>
      </c>
      <c r="AN19" t="s">
        <v>598</v>
      </c>
      <c r="AO19">
        <v>3280.6010000000001</v>
      </c>
      <c r="AR19" t="s">
        <v>117</v>
      </c>
      <c r="AS19" t="s">
        <v>118</v>
      </c>
      <c r="AT19" t="s">
        <v>193</v>
      </c>
      <c r="AU19" t="s">
        <v>283</v>
      </c>
      <c r="AV19" t="s">
        <v>48</v>
      </c>
      <c r="AW19">
        <v>1</v>
      </c>
      <c r="BB19">
        <v>0.89559999999999995</v>
      </c>
      <c r="BC19" t="s">
        <v>69</v>
      </c>
      <c r="BF19" t="s">
        <v>117</v>
      </c>
      <c r="BG19" t="s">
        <v>118</v>
      </c>
      <c r="BH19" t="s">
        <v>283</v>
      </c>
      <c r="BI19">
        <v>4501</v>
      </c>
      <c r="BJ19">
        <v>1</v>
      </c>
      <c r="BK19" t="s">
        <v>193</v>
      </c>
      <c r="BL19" t="s">
        <v>173</v>
      </c>
      <c r="BM19">
        <v>0.89559999999999995</v>
      </c>
      <c r="BN19" t="s">
        <v>69</v>
      </c>
      <c r="BO19" t="s">
        <v>176</v>
      </c>
      <c r="BP19">
        <v>3280.6010000000001</v>
      </c>
    </row>
    <row r="20" spans="1:68" ht="16.5">
      <c r="A20" s="240" t="str">
        <f t="shared" si="18"/>
        <v>송도버스</v>
      </c>
      <c r="B20" s="109" t="str">
        <f t="shared" si="19"/>
        <v>김영민</v>
      </c>
      <c r="C20" s="110" t="str">
        <f t="shared" si="20"/>
        <v>D</v>
      </c>
      <c r="D20" s="111">
        <f t="shared" si="21"/>
        <v>0.81485380028229226</v>
      </c>
      <c r="E20" s="112">
        <f t="shared" si="22"/>
        <v>5154</v>
      </c>
      <c r="F20" s="113" t="str">
        <f t="shared" si="23"/>
        <v>8</v>
      </c>
      <c r="G20" s="114" t="str">
        <f t="shared" si="24"/>
        <v>70바2251</v>
      </c>
      <c r="H20" s="115">
        <f t="shared" si="25"/>
        <v>3</v>
      </c>
      <c r="I20" s="116">
        <f t="shared" si="26"/>
        <v>1755.02</v>
      </c>
      <c r="J20" s="117">
        <f t="shared" si="27"/>
        <v>1.5825017586831417E-2</v>
      </c>
      <c r="K20" s="117">
        <f t="shared" si="28"/>
        <v>0.39491258759492559</v>
      </c>
      <c r="L20" s="117">
        <f t="shared" si="29"/>
        <v>9.2306640380166602E-2</v>
      </c>
      <c r="M20" s="118">
        <f t="shared" si="30"/>
        <v>14.521000000000001</v>
      </c>
      <c r="N20" s="119">
        <f t="shared" si="31"/>
        <v>0</v>
      </c>
      <c r="O20" s="119">
        <f t="shared" si="32"/>
        <v>17.304012767495792</v>
      </c>
      <c r="P20" s="229">
        <f t="shared" si="33"/>
        <v>50</v>
      </c>
      <c r="Q20" s="230">
        <f t="shared" si="34"/>
        <v>0</v>
      </c>
      <c r="R20" s="230">
        <f t="shared" si="35"/>
        <v>314</v>
      </c>
      <c r="T20">
        <v>521</v>
      </c>
      <c r="U20">
        <v>5154</v>
      </c>
      <c r="V20" t="s">
        <v>285</v>
      </c>
      <c r="W20">
        <v>1814.6079999999999</v>
      </c>
      <c r="X20">
        <v>1068.6969999999999</v>
      </c>
      <c r="Y20">
        <v>1.698</v>
      </c>
      <c r="Z20">
        <v>14.521000000000001</v>
      </c>
      <c r="AA20">
        <v>113.23387099999999</v>
      </c>
      <c r="AB20">
        <v>1.791928</v>
      </c>
      <c r="AC20">
        <v>44.717480999999999</v>
      </c>
      <c r="AD20" s="1">
        <v>162</v>
      </c>
      <c r="AE20">
        <v>0</v>
      </c>
      <c r="AF20">
        <v>314</v>
      </c>
      <c r="AG20">
        <v>78</v>
      </c>
      <c r="AH20">
        <v>16.025310999999999</v>
      </c>
      <c r="AI20">
        <v>773.9</v>
      </c>
      <c r="AJ20">
        <v>0</v>
      </c>
      <c r="AK20">
        <v>50</v>
      </c>
      <c r="AL20">
        <v>21769</v>
      </c>
      <c r="AM20" t="s">
        <v>286</v>
      </c>
      <c r="AN20" t="s">
        <v>599</v>
      </c>
      <c r="AO20">
        <v>1343.01</v>
      </c>
      <c r="AR20" t="s">
        <v>117</v>
      </c>
      <c r="AS20" t="s">
        <v>119</v>
      </c>
      <c r="AT20" t="s">
        <v>229</v>
      </c>
      <c r="AU20" t="s">
        <v>285</v>
      </c>
      <c r="AV20" t="s">
        <v>48</v>
      </c>
      <c r="AW20">
        <v>3</v>
      </c>
      <c r="BB20">
        <v>0.81485380028229226</v>
      </c>
      <c r="BC20" t="s">
        <v>67</v>
      </c>
      <c r="BF20" t="s">
        <v>117</v>
      </c>
      <c r="BG20" t="s">
        <v>119</v>
      </c>
      <c r="BH20" t="s">
        <v>285</v>
      </c>
      <c r="BI20">
        <v>5154</v>
      </c>
      <c r="BJ20">
        <v>3</v>
      </c>
      <c r="BK20" t="s">
        <v>229</v>
      </c>
      <c r="BL20" t="s">
        <v>223</v>
      </c>
      <c r="BM20">
        <v>0.81485380028229226</v>
      </c>
      <c r="BN20" t="s">
        <v>67</v>
      </c>
      <c r="BO20" t="s">
        <v>178</v>
      </c>
      <c r="BP20">
        <v>1755.02</v>
      </c>
    </row>
    <row r="21" spans="1:68" ht="16.5">
      <c r="A21" s="239" t="str">
        <f t="shared" si="18"/>
        <v>송도버스</v>
      </c>
      <c r="B21" s="125" t="str">
        <f t="shared" si="19"/>
        <v>김옥구</v>
      </c>
      <c r="C21" s="126" t="str">
        <f t="shared" si="20"/>
        <v>B</v>
      </c>
      <c r="D21" s="127">
        <f t="shared" si="21"/>
        <v>0.91332124572142526</v>
      </c>
      <c r="E21" s="128">
        <f t="shared" si="22"/>
        <v>7983</v>
      </c>
      <c r="F21" s="129" t="str">
        <f t="shared" si="23"/>
        <v>8</v>
      </c>
      <c r="G21" s="130" t="str">
        <f t="shared" si="24"/>
        <v>70바2287</v>
      </c>
      <c r="H21" s="131">
        <f t="shared" si="25"/>
        <v>5</v>
      </c>
      <c r="I21" s="132">
        <f t="shared" si="26"/>
        <v>1403.31</v>
      </c>
      <c r="J21" s="133">
        <f t="shared" si="27"/>
        <v>4.9431052149202196E-4</v>
      </c>
      <c r="K21" s="133">
        <f t="shared" si="28"/>
        <v>0.35068639341690688</v>
      </c>
      <c r="L21" s="133">
        <f t="shared" si="29"/>
        <v>7.3397894976876099E-2</v>
      </c>
      <c r="M21" s="134">
        <f t="shared" si="30"/>
        <v>14.644</v>
      </c>
      <c r="N21" s="135">
        <f t="shared" si="31"/>
        <v>7.1260092210559317E-2</v>
      </c>
      <c r="O21" s="135">
        <f t="shared" si="32"/>
        <v>14.180758349901305</v>
      </c>
      <c r="P21" s="227">
        <f t="shared" si="33"/>
        <v>11</v>
      </c>
      <c r="Q21" s="228">
        <f t="shared" si="34"/>
        <v>1</v>
      </c>
      <c r="R21" s="228">
        <f t="shared" si="35"/>
        <v>199</v>
      </c>
      <c r="T21">
        <v>521</v>
      </c>
      <c r="U21">
        <v>7983</v>
      </c>
      <c r="V21" t="s">
        <v>287</v>
      </c>
      <c r="W21">
        <v>1403.31</v>
      </c>
      <c r="X21">
        <v>747.52200000000005</v>
      </c>
      <c r="Y21">
        <v>1.877</v>
      </c>
      <c r="Z21">
        <v>14.644</v>
      </c>
      <c r="AA21">
        <v>75.292753000000005</v>
      </c>
      <c r="AB21">
        <v>3.7218000000000001E-2</v>
      </c>
      <c r="AC21">
        <v>26.404143999999999</v>
      </c>
      <c r="AD21" s="1">
        <v>103</v>
      </c>
      <c r="AE21">
        <v>1</v>
      </c>
      <c r="AF21">
        <v>199</v>
      </c>
      <c r="AG21">
        <v>87</v>
      </c>
      <c r="AH21">
        <v>18.638048000000001</v>
      </c>
      <c r="AI21">
        <v>365.3</v>
      </c>
      <c r="AJ21">
        <v>3.6</v>
      </c>
      <c r="AK21">
        <v>11</v>
      </c>
      <c r="AL21">
        <v>4112</v>
      </c>
      <c r="AM21" t="s">
        <v>288</v>
      </c>
      <c r="AN21" t="s">
        <v>600</v>
      </c>
      <c r="AO21">
        <v>659.57500000000005</v>
      </c>
      <c r="AR21" t="s">
        <v>117</v>
      </c>
      <c r="AS21" t="s">
        <v>119</v>
      </c>
      <c r="AT21" t="s">
        <v>240</v>
      </c>
      <c r="AU21" t="s">
        <v>287</v>
      </c>
      <c r="AV21" t="s">
        <v>48</v>
      </c>
      <c r="AW21">
        <v>5</v>
      </c>
      <c r="BB21">
        <v>0.91332124572142526</v>
      </c>
      <c r="BC21" t="s">
        <v>68</v>
      </c>
      <c r="BF21" t="s">
        <v>117</v>
      </c>
      <c r="BG21" t="s">
        <v>119</v>
      </c>
      <c r="BH21" t="s">
        <v>287</v>
      </c>
      <c r="BI21">
        <v>7983</v>
      </c>
      <c r="BJ21">
        <v>5</v>
      </c>
      <c r="BK21" t="s">
        <v>240</v>
      </c>
      <c r="BL21" t="s">
        <v>226</v>
      </c>
      <c r="BM21">
        <v>0.91332124572142526</v>
      </c>
      <c r="BN21" t="s">
        <v>68</v>
      </c>
      <c r="BO21" t="s">
        <v>174</v>
      </c>
      <c r="BP21">
        <v>1403.31</v>
      </c>
    </row>
    <row r="22" spans="1:68" ht="16.5">
      <c r="A22" s="240" t="str">
        <f t="shared" si="18"/>
        <v>송도버스</v>
      </c>
      <c r="B22" s="109" t="str">
        <f t="shared" si="19"/>
        <v>김용남</v>
      </c>
      <c r="C22" s="110" t="str">
        <f t="shared" si="20"/>
        <v>C</v>
      </c>
      <c r="D22" s="111">
        <f t="shared" si="21"/>
        <v>0.85094128870514296</v>
      </c>
      <c r="E22" s="112">
        <f t="shared" si="22"/>
        <v>7917</v>
      </c>
      <c r="F22" s="113" t="str">
        <f t="shared" si="23"/>
        <v>16-1</v>
      </c>
      <c r="G22" s="114" t="str">
        <f t="shared" si="24"/>
        <v>70바2243</v>
      </c>
      <c r="H22" s="115">
        <f t="shared" si="25"/>
        <v>4</v>
      </c>
      <c r="I22" s="116">
        <f t="shared" si="26"/>
        <v>3582.7280000000001</v>
      </c>
      <c r="J22" s="117">
        <f t="shared" si="27"/>
        <v>3.5261252690132937E-2</v>
      </c>
      <c r="K22" s="117">
        <f t="shared" si="28"/>
        <v>0.27371241164153287</v>
      </c>
      <c r="L22" s="117">
        <f t="shared" si="29"/>
        <v>7.2849515787969388E-2</v>
      </c>
      <c r="M22" s="118">
        <f t="shared" si="30"/>
        <v>9.8049999999999997</v>
      </c>
      <c r="N22" s="119">
        <f t="shared" si="31"/>
        <v>0</v>
      </c>
      <c r="O22" s="119">
        <f t="shared" si="32"/>
        <v>1.5630547448759715</v>
      </c>
      <c r="P22" s="229">
        <f t="shared" si="33"/>
        <v>13</v>
      </c>
      <c r="Q22" s="230">
        <f t="shared" si="34"/>
        <v>0</v>
      </c>
      <c r="R22" s="230">
        <f t="shared" si="35"/>
        <v>56</v>
      </c>
      <c r="T22">
        <v>521</v>
      </c>
      <c r="U22">
        <v>7917</v>
      </c>
      <c r="V22" t="s">
        <v>289</v>
      </c>
      <c r="W22">
        <v>3582.7280000000001</v>
      </c>
      <c r="X22">
        <v>1691.7070000000001</v>
      </c>
      <c r="Y22">
        <v>2.1179999999999999</v>
      </c>
      <c r="Z22">
        <v>9.8049999999999997</v>
      </c>
      <c r="AA22">
        <v>195.99635499999999</v>
      </c>
      <c r="AB22">
        <v>6.9110769999999997</v>
      </c>
      <c r="AC22">
        <v>53.646635000000003</v>
      </c>
      <c r="AD22" s="1">
        <v>261</v>
      </c>
      <c r="AE22">
        <v>0</v>
      </c>
      <c r="AF22">
        <v>56</v>
      </c>
      <c r="AG22">
        <v>76</v>
      </c>
      <c r="AH22">
        <v>18.279564000000001</v>
      </c>
      <c r="AI22">
        <v>623.70000000000005</v>
      </c>
      <c r="AJ22">
        <v>0</v>
      </c>
      <c r="AK22">
        <v>13</v>
      </c>
      <c r="AL22">
        <v>2251</v>
      </c>
      <c r="AM22" t="s">
        <v>290</v>
      </c>
      <c r="AN22" t="s">
        <v>601</v>
      </c>
      <c r="AO22">
        <v>3188.6489999999999</v>
      </c>
      <c r="AR22" t="s">
        <v>117</v>
      </c>
      <c r="AS22" t="s">
        <v>118</v>
      </c>
      <c r="AT22" t="s">
        <v>198</v>
      </c>
      <c r="AU22" t="s">
        <v>289</v>
      </c>
      <c r="AV22" t="s">
        <v>48</v>
      </c>
      <c r="AW22">
        <v>4</v>
      </c>
      <c r="BB22">
        <v>0.85094128870514296</v>
      </c>
      <c r="BC22" t="s">
        <v>69</v>
      </c>
      <c r="BF22" t="s">
        <v>117</v>
      </c>
      <c r="BG22" t="s">
        <v>118</v>
      </c>
      <c r="BH22" t="s">
        <v>289</v>
      </c>
      <c r="BI22">
        <v>7917</v>
      </c>
      <c r="BJ22">
        <v>4</v>
      </c>
      <c r="BK22" t="s">
        <v>198</v>
      </c>
      <c r="BL22" t="s">
        <v>195</v>
      </c>
      <c r="BM22">
        <v>0.85094128870514296</v>
      </c>
      <c r="BN22" t="s">
        <v>69</v>
      </c>
      <c r="BO22" t="s">
        <v>176</v>
      </c>
      <c r="BP22">
        <v>3582.7280000000001</v>
      </c>
    </row>
    <row r="23" spans="1:68" ht="16.5">
      <c r="A23" s="239" t="str">
        <f t="shared" si="18"/>
        <v>송도버스</v>
      </c>
      <c r="B23" s="125" t="str">
        <f t="shared" si="19"/>
        <v>김장권</v>
      </c>
      <c r="C23" s="126" t="str">
        <f t="shared" si="20"/>
        <v>D</v>
      </c>
      <c r="D23" s="127">
        <f t="shared" si="21"/>
        <v>0.83416666666666661</v>
      </c>
      <c r="E23" s="128">
        <f t="shared" si="22"/>
        <v>7096</v>
      </c>
      <c r="F23" s="129" t="str">
        <f t="shared" si="23"/>
        <v>16-1</v>
      </c>
      <c r="G23" s="130" t="str">
        <f t="shared" si="24"/>
        <v>70바2233</v>
      </c>
      <c r="H23" s="131">
        <f t="shared" si="25"/>
        <v>1</v>
      </c>
      <c r="I23" s="132">
        <f t="shared" si="26"/>
        <v>2535.6239999999998</v>
      </c>
      <c r="J23" s="133">
        <f t="shared" si="27"/>
        <v>1.701071829728628E-2</v>
      </c>
      <c r="K23" s="133">
        <f t="shared" si="28"/>
        <v>0.32532004926900437</v>
      </c>
      <c r="L23" s="133">
        <f t="shared" si="29"/>
        <v>9.6228778399321049E-2</v>
      </c>
      <c r="M23" s="134">
        <f t="shared" si="30"/>
        <v>13.645</v>
      </c>
      <c r="N23" s="135">
        <f t="shared" si="31"/>
        <v>0</v>
      </c>
      <c r="O23" s="135">
        <f t="shared" si="32"/>
        <v>31.787047290923262</v>
      </c>
      <c r="P23" s="227">
        <f t="shared" si="33"/>
        <v>25</v>
      </c>
      <c r="Q23" s="228">
        <f t="shared" si="34"/>
        <v>0</v>
      </c>
      <c r="R23" s="228">
        <f t="shared" si="35"/>
        <v>806</v>
      </c>
      <c r="T23">
        <v>521</v>
      </c>
      <c r="U23">
        <v>7096</v>
      </c>
      <c r="V23" t="s">
        <v>291</v>
      </c>
      <c r="W23">
        <v>2535.6239999999998</v>
      </c>
      <c r="X23">
        <v>1266.2760000000001</v>
      </c>
      <c r="Y23">
        <v>2.0019999999999998</v>
      </c>
      <c r="Z23">
        <v>13.645</v>
      </c>
      <c r="AA23">
        <v>125.916082</v>
      </c>
      <c r="AB23">
        <v>2.1419229999999998</v>
      </c>
      <c r="AC23">
        <v>40.963025999999999</v>
      </c>
      <c r="AD23" s="1">
        <v>244</v>
      </c>
      <c r="AE23">
        <v>0</v>
      </c>
      <c r="AF23">
        <v>806</v>
      </c>
      <c r="AG23">
        <v>93</v>
      </c>
      <c r="AH23">
        <v>20.137411</v>
      </c>
      <c r="AI23">
        <v>635.29999999999995</v>
      </c>
      <c r="AJ23">
        <v>13.7</v>
      </c>
      <c r="AK23">
        <v>25</v>
      </c>
      <c r="AL23">
        <v>3324</v>
      </c>
      <c r="AM23" t="s">
        <v>292</v>
      </c>
      <c r="AN23" t="s">
        <v>602</v>
      </c>
      <c r="AO23">
        <v>2535.6239999999998</v>
      </c>
      <c r="AR23" t="s">
        <v>117</v>
      </c>
      <c r="AS23" t="s">
        <v>118</v>
      </c>
      <c r="AT23" t="s">
        <v>196</v>
      </c>
      <c r="AU23" t="s">
        <v>291</v>
      </c>
      <c r="AV23" t="s">
        <v>48</v>
      </c>
      <c r="AW23">
        <v>1</v>
      </c>
      <c r="BB23">
        <v>0.83416666666666661</v>
      </c>
      <c r="BC23" t="s">
        <v>67</v>
      </c>
      <c r="BF23" t="s">
        <v>117</v>
      </c>
      <c r="BG23" t="s">
        <v>118</v>
      </c>
      <c r="BH23" t="s">
        <v>291</v>
      </c>
      <c r="BI23">
        <v>7096</v>
      </c>
      <c r="BJ23">
        <v>1</v>
      </c>
      <c r="BK23" t="s">
        <v>196</v>
      </c>
      <c r="BL23" t="s">
        <v>173</v>
      </c>
      <c r="BM23">
        <v>0.83416666666666661</v>
      </c>
      <c r="BN23" t="s">
        <v>67</v>
      </c>
      <c r="BO23" t="s">
        <v>178</v>
      </c>
      <c r="BP23">
        <v>2535.6239999999998</v>
      </c>
    </row>
    <row r="24" spans="1:68" ht="16.5">
      <c r="A24" s="240" t="str">
        <f t="shared" si="18"/>
        <v>송도버스</v>
      </c>
      <c r="B24" s="109" t="str">
        <f t="shared" si="19"/>
        <v>김정식</v>
      </c>
      <c r="C24" s="110" t="str">
        <f t="shared" si="20"/>
        <v>D</v>
      </c>
      <c r="D24" s="111">
        <f t="shared" si="21"/>
        <v>0.83768284457593445</v>
      </c>
      <c r="E24" s="112">
        <f t="shared" si="22"/>
        <v>9490</v>
      </c>
      <c r="F24" s="113" t="str">
        <f t="shared" si="23"/>
        <v>16-1</v>
      </c>
      <c r="G24" s="114" t="str">
        <f t="shared" si="24"/>
        <v>70바2320</v>
      </c>
      <c r="H24" s="115">
        <f t="shared" si="25"/>
        <v>15</v>
      </c>
      <c r="I24" s="116">
        <f t="shared" si="26"/>
        <v>3599.0930000000003</v>
      </c>
      <c r="J24" s="117">
        <f t="shared" si="27"/>
        <v>1.0943603191304201E-2</v>
      </c>
      <c r="K24" s="117">
        <f t="shared" si="28"/>
        <v>0.30276100241559989</v>
      </c>
      <c r="L24" s="117">
        <f t="shared" si="29"/>
        <v>0.1800453614285599</v>
      </c>
      <c r="M24" s="118">
        <f t="shared" si="30"/>
        <v>12.811999999999999</v>
      </c>
      <c r="N24" s="119">
        <f t="shared" si="31"/>
        <v>0</v>
      </c>
      <c r="O24" s="119">
        <f t="shared" si="32"/>
        <v>26.145476096338719</v>
      </c>
      <c r="P24" s="229">
        <f t="shared" si="33"/>
        <v>4</v>
      </c>
      <c r="Q24" s="230">
        <f t="shared" si="34"/>
        <v>0</v>
      </c>
      <c r="R24" s="230">
        <f t="shared" si="35"/>
        <v>941</v>
      </c>
      <c r="T24">
        <v>521</v>
      </c>
      <c r="U24">
        <v>9490</v>
      </c>
      <c r="V24" t="s">
        <v>293</v>
      </c>
      <c r="W24">
        <v>3599.0929999999998</v>
      </c>
      <c r="X24">
        <v>1751.9090000000001</v>
      </c>
      <c r="Y24">
        <v>2.0539999999999998</v>
      </c>
      <c r="Z24">
        <v>12.811999999999999</v>
      </c>
      <c r="AA24">
        <v>187.42218299999999</v>
      </c>
      <c r="AB24">
        <v>2.0510739999999998</v>
      </c>
      <c r="AC24">
        <v>56.744128000000003</v>
      </c>
      <c r="AD24" s="1">
        <v>648</v>
      </c>
      <c r="AE24">
        <v>0</v>
      </c>
      <c r="AF24">
        <v>941</v>
      </c>
      <c r="AG24">
        <v>68</v>
      </c>
      <c r="AH24">
        <v>19.203132</v>
      </c>
      <c r="AI24">
        <v>649.79999999999995</v>
      </c>
      <c r="AJ24">
        <v>0</v>
      </c>
      <c r="AK24">
        <v>4</v>
      </c>
      <c r="AL24">
        <v>448</v>
      </c>
      <c r="AM24" t="s">
        <v>294</v>
      </c>
      <c r="AN24" t="s">
        <v>603</v>
      </c>
      <c r="AO24">
        <v>508.96899999999999</v>
      </c>
      <c r="AR24" t="s">
        <v>117</v>
      </c>
      <c r="AS24" t="s">
        <v>118</v>
      </c>
      <c r="AT24" t="s">
        <v>210</v>
      </c>
      <c r="AU24" t="s">
        <v>293</v>
      </c>
      <c r="AV24" t="s">
        <v>48</v>
      </c>
      <c r="AW24">
        <v>15</v>
      </c>
      <c r="BB24">
        <v>0.83768284457593445</v>
      </c>
      <c r="BC24" t="s">
        <v>67</v>
      </c>
      <c r="BF24" t="s">
        <v>117</v>
      </c>
      <c r="BG24" t="s">
        <v>118</v>
      </c>
      <c r="BH24" t="s">
        <v>293</v>
      </c>
      <c r="BI24">
        <v>9490</v>
      </c>
      <c r="BJ24">
        <v>15</v>
      </c>
      <c r="BK24" t="s">
        <v>210</v>
      </c>
      <c r="BL24" t="s">
        <v>207</v>
      </c>
      <c r="BM24">
        <v>0.83768284457593445</v>
      </c>
      <c r="BN24" t="s">
        <v>67</v>
      </c>
      <c r="BO24" t="s">
        <v>178</v>
      </c>
      <c r="BP24">
        <v>3599.0930000000003</v>
      </c>
    </row>
    <row r="25" spans="1:68" ht="16.5">
      <c r="A25" s="239" t="str">
        <f t="shared" si="18"/>
        <v>송도버스</v>
      </c>
      <c r="B25" s="125" t="str">
        <f t="shared" si="19"/>
        <v>김정웅</v>
      </c>
      <c r="C25" s="126" t="str">
        <f t="shared" si="20"/>
        <v>B</v>
      </c>
      <c r="D25" s="127">
        <f t="shared" si="21"/>
        <v>0.91157866265028964</v>
      </c>
      <c r="E25" s="128">
        <f t="shared" si="22"/>
        <v>5720</v>
      </c>
      <c r="F25" s="129" t="str">
        <f t="shared" si="23"/>
        <v>8</v>
      </c>
      <c r="G25" s="130" t="str">
        <f t="shared" si="24"/>
        <v>70바2256</v>
      </c>
      <c r="H25" s="131">
        <f t="shared" si="25"/>
        <v>2</v>
      </c>
      <c r="I25" s="132">
        <f t="shared" si="26"/>
        <v>2743.0550000000003</v>
      </c>
      <c r="J25" s="133">
        <f t="shared" si="27"/>
        <v>2.9842367809000816E-2</v>
      </c>
      <c r="K25" s="133">
        <f t="shared" si="28"/>
        <v>0.36326055765593551</v>
      </c>
      <c r="L25" s="133">
        <f t="shared" si="29"/>
        <v>0.17425826314091403</v>
      </c>
      <c r="M25" s="134">
        <f t="shared" si="30"/>
        <v>12.824999999999999</v>
      </c>
      <c r="N25" s="135">
        <f t="shared" si="31"/>
        <v>0</v>
      </c>
      <c r="O25" s="135">
        <f t="shared" si="32"/>
        <v>7.2911407171930573</v>
      </c>
      <c r="P25" s="227">
        <f t="shared" si="33"/>
        <v>36</v>
      </c>
      <c r="Q25" s="228">
        <f t="shared" si="34"/>
        <v>0</v>
      </c>
      <c r="R25" s="228">
        <f t="shared" si="35"/>
        <v>200</v>
      </c>
      <c r="T25">
        <v>521</v>
      </c>
      <c r="U25">
        <v>5720</v>
      </c>
      <c r="V25" t="s">
        <v>295</v>
      </c>
      <c r="W25">
        <v>2743.0549999999998</v>
      </c>
      <c r="X25">
        <v>1498.421</v>
      </c>
      <c r="Y25">
        <v>1.831</v>
      </c>
      <c r="Z25">
        <v>12.824999999999999</v>
      </c>
      <c r="AA25">
        <v>168.12302</v>
      </c>
      <c r="AB25">
        <v>5.0171890000000001</v>
      </c>
      <c r="AC25">
        <v>61.072462000000002</v>
      </c>
      <c r="AD25" s="1">
        <v>478</v>
      </c>
      <c r="AE25">
        <v>0</v>
      </c>
      <c r="AF25">
        <v>200</v>
      </c>
      <c r="AG25">
        <v>67</v>
      </c>
      <c r="AH25">
        <v>16.315760000000001</v>
      </c>
      <c r="AI25">
        <v>150.4</v>
      </c>
      <c r="AJ25">
        <v>0</v>
      </c>
      <c r="AK25">
        <v>36</v>
      </c>
      <c r="AL25">
        <v>7708</v>
      </c>
      <c r="AM25" t="s">
        <v>296</v>
      </c>
      <c r="AN25" t="s">
        <v>604</v>
      </c>
      <c r="AO25">
        <v>2499.5680000000002</v>
      </c>
      <c r="AR25" t="s">
        <v>117</v>
      </c>
      <c r="AS25" t="s">
        <v>119</v>
      </c>
      <c r="AT25" t="s">
        <v>233</v>
      </c>
      <c r="AU25" t="s">
        <v>295</v>
      </c>
      <c r="AV25" t="s">
        <v>48</v>
      </c>
      <c r="AW25">
        <v>2</v>
      </c>
      <c r="BB25">
        <v>0.91157866265028964</v>
      </c>
      <c r="BC25" t="s">
        <v>68</v>
      </c>
      <c r="BF25" t="s">
        <v>117</v>
      </c>
      <c r="BG25" t="s">
        <v>119</v>
      </c>
      <c r="BH25" t="s">
        <v>295</v>
      </c>
      <c r="BI25">
        <v>5720</v>
      </c>
      <c r="BJ25">
        <v>2</v>
      </c>
      <c r="BK25" t="s">
        <v>233</v>
      </c>
      <c r="BL25" t="s">
        <v>234</v>
      </c>
      <c r="BM25">
        <v>0.91157866265028964</v>
      </c>
      <c r="BN25" t="s">
        <v>68</v>
      </c>
      <c r="BO25" t="s">
        <v>174</v>
      </c>
      <c r="BP25">
        <v>2743.0550000000003</v>
      </c>
    </row>
    <row r="26" spans="1:68" ht="16.5">
      <c r="A26" s="240" t="str">
        <f t="shared" si="18"/>
        <v>송도버스</v>
      </c>
      <c r="B26" s="109" t="str">
        <f t="shared" si="19"/>
        <v>김종만</v>
      </c>
      <c r="C26" s="110" t="str">
        <f t="shared" si="20"/>
        <v>D</v>
      </c>
      <c r="D26" s="111">
        <f t="shared" si="21"/>
        <v>0.83311729075057661</v>
      </c>
      <c r="E26" s="112">
        <f t="shared" si="22"/>
        <v>2404</v>
      </c>
      <c r="F26" s="113" t="str">
        <f t="shared" si="23"/>
        <v>16-1</v>
      </c>
      <c r="G26" s="114" t="str">
        <f t="shared" si="24"/>
        <v>70바2280</v>
      </c>
      <c r="H26" s="115">
        <f t="shared" si="25"/>
        <v>2</v>
      </c>
      <c r="I26" s="116">
        <f t="shared" si="26"/>
        <v>3215.8869999999997</v>
      </c>
      <c r="J26" s="117">
        <f t="shared" si="27"/>
        <v>2.9026541206268817E-2</v>
      </c>
      <c r="K26" s="117">
        <f t="shared" si="28"/>
        <v>0.33408597077348373</v>
      </c>
      <c r="L26" s="117">
        <f t="shared" si="29"/>
        <v>0.27519623668368948</v>
      </c>
      <c r="M26" s="118">
        <f t="shared" si="30"/>
        <v>14.249000000000001</v>
      </c>
      <c r="N26" s="119">
        <f t="shared" si="31"/>
        <v>6.2191239928517383E-2</v>
      </c>
      <c r="O26" s="119">
        <f t="shared" si="32"/>
        <v>23.601575552872347</v>
      </c>
      <c r="P26" s="229">
        <f t="shared" si="33"/>
        <v>19</v>
      </c>
      <c r="Q26" s="230">
        <f t="shared" si="34"/>
        <v>2</v>
      </c>
      <c r="R26" s="230">
        <f t="shared" si="35"/>
        <v>759</v>
      </c>
      <c r="T26">
        <v>521</v>
      </c>
      <c r="U26">
        <v>2404</v>
      </c>
      <c r="V26" t="s">
        <v>297</v>
      </c>
      <c r="W26">
        <v>3215.8870000000002</v>
      </c>
      <c r="X26">
        <v>1548.4069999999999</v>
      </c>
      <c r="Y26">
        <v>2.077</v>
      </c>
      <c r="Z26">
        <v>14.249000000000001</v>
      </c>
      <c r="AA26">
        <v>166.79079899999999</v>
      </c>
      <c r="AB26">
        <v>4.8413599999999999</v>
      </c>
      <c r="AC26">
        <v>55.722465999999997</v>
      </c>
      <c r="AD26" s="1">
        <v>885</v>
      </c>
      <c r="AE26">
        <v>2</v>
      </c>
      <c r="AF26">
        <v>759</v>
      </c>
      <c r="AG26">
        <v>92</v>
      </c>
      <c r="AH26">
        <v>19.280961000000001</v>
      </c>
      <c r="AI26">
        <v>1258.2</v>
      </c>
      <c r="AJ26">
        <v>24</v>
      </c>
      <c r="AK26">
        <v>19</v>
      </c>
      <c r="AL26">
        <v>2532</v>
      </c>
      <c r="AM26" t="s">
        <v>298</v>
      </c>
      <c r="AN26" t="s">
        <v>605</v>
      </c>
      <c r="AO26">
        <v>3041.5169999999998</v>
      </c>
      <c r="AR26" t="s">
        <v>117</v>
      </c>
      <c r="AS26" t="s">
        <v>118</v>
      </c>
      <c r="AT26" t="s">
        <v>202</v>
      </c>
      <c r="AU26" t="s">
        <v>297</v>
      </c>
      <c r="AV26" t="s">
        <v>48</v>
      </c>
      <c r="AW26">
        <v>2</v>
      </c>
      <c r="BB26">
        <v>0.83311729075057661</v>
      </c>
      <c r="BC26" t="s">
        <v>67</v>
      </c>
      <c r="BF26" t="s">
        <v>117</v>
      </c>
      <c r="BG26" t="s">
        <v>118</v>
      </c>
      <c r="BH26" t="s">
        <v>297</v>
      </c>
      <c r="BI26">
        <v>2404</v>
      </c>
      <c r="BJ26">
        <v>2</v>
      </c>
      <c r="BK26" t="s">
        <v>202</v>
      </c>
      <c r="BL26" t="s">
        <v>208</v>
      </c>
      <c r="BM26">
        <v>0.83311729075057661</v>
      </c>
      <c r="BN26" t="s">
        <v>67</v>
      </c>
      <c r="BO26" t="s">
        <v>178</v>
      </c>
      <c r="BP26">
        <v>3215.8869999999997</v>
      </c>
    </row>
    <row r="27" spans="1:68" ht="16.5">
      <c r="A27" s="239" t="str">
        <f t="shared" si="18"/>
        <v>송도버스</v>
      </c>
      <c r="B27" s="125" t="str">
        <f t="shared" si="19"/>
        <v>김종진</v>
      </c>
      <c r="C27" s="126" t="str">
        <f t="shared" si="20"/>
        <v>B</v>
      </c>
      <c r="D27" s="127">
        <f t="shared" si="21"/>
        <v>0.93753456451109096</v>
      </c>
      <c r="E27" s="128">
        <f t="shared" si="22"/>
        <v>929</v>
      </c>
      <c r="F27" s="129" t="str">
        <f t="shared" si="23"/>
        <v>16-1</v>
      </c>
      <c r="G27" s="130" t="str">
        <f t="shared" si="24"/>
        <v>70바2299</v>
      </c>
      <c r="H27" s="131">
        <f t="shared" si="25"/>
        <v>3</v>
      </c>
      <c r="I27" s="132">
        <f t="shared" si="26"/>
        <v>3539.6730000000002</v>
      </c>
      <c r="J27" s="133">
        <f t="shared" si="27"/>
        <v>3.4065720043682586E-2</v>
      </c>
      <c r="K27" s="133">
        <f t="shared" si="28"/>
        <v>0.31599242304652714</v>
      </c>
      <c r="L27" s="133">
        <f t="shared" si="29"/>
        <v>0.16244438398688241</v>
      </c>
      <c r="M27" s="134">
        <f t="shared" si="30"/>
        <v>12.848000000000001</v>
      </c>
      <c r="N27" s="135">
        <f t="shared" si="31"/>
        <v>5.6502394430219968E-2</v>
      </c>
      <c r="O27" s="135">
        <f t="shared" si="32"/>
        <v>5.3112250764406772</v>
      </c>
      <c r="P27" s="227">
        <f t="shared" si="33"/>
        <v>29</v>
      </c>
      <c r="Q27" s="228">
        <f t="shared" si="34"/>
        <v>2</v>
      </c>
      <c r="R27" s="228">
        <f t="shared" si="35"/>
        <v>188</v>
      </c>
      <c r="T27">
        <v>521</v>
      </c>
      <c r="U27">
        <v>929</v>
      </c>
      <c r="V27" t="s">
        <v>299</v>
      </c>
      <c r="W27">
        <v>3539.6729999999998</v>
      </c>
      <c r="X27">
        <v>1570.7650000000001</v>
      </c>
      <c r="Y27">
        <v>2.2530000000000001</v>
      </c>
      <c r="Z27">
        <v>12.848000000000001</v>
      </c>
      <c r="AA27">
        <v>191.589404</v>
      </c>
      <c r="AB27">
        <v>6.5266310000000001</v>
      </c>
      <c r="AC27">
        <v>60.540799999999997</v>
      </c>
      <c r="AD27" s="1">
        <v>575</v>
      </c>
      <c r="AE27">
        <v>2</v>
      </c>
      <c r="AF27">
        <v>188</v>
      </c>
      <c r="AG27">
        <v>83</v>
      </c>
      <c r="AH27">
        <v>18.475306</v>
      </c>
      <c r="AI27">
        <v>901.6</v>
      </c>
      <c r="AJ27">
        <v>0</v>
      </c>
      <c r="AK27">
        <v>29</v>
      </c>
      <c r="AL27">
        <v>5977</v>
      </c>
      <c r="AM27" t="s">
        <v>300</v>
      </c>
      <c r="AN27" t="s">
        <v>606</v>
      </c>
      <c r="AO27">
        <v>3247.0659999999998</v>
      </c>
      <c r="AR27" t="s">
        <v>117</v>
      </c>
      <c r="AS27" t="s">
        <v>118</v>
      </c>
      <c r="AT27" t="s">
        <v>207</v>
      </c>
      <c r="AU27" t="s">
        <v>299</v>
      </c>
      <c r="AV27" t="s">
        <v>48</v>
      </c>
      <c r="AW27">
        <v>3</v>
      </c>
      <c r="BB27">
        <v>0.93753456451109096</v>
      </c>
      <c r="BC27" t="s">
        <v>68</v>
      </c>
      <c r="BF27" t="s">
        <v>117</v>
      </c>
      <c r="BG27" t="s">
        <v>118</v>
      </c>
      <c r="BH27" t="s">
        <v>299</v>
      </c>
      <c r="BI27">
        <v>929</v>
      </c>
      <c r="BJ27">
        <v>3</v>
      </c>
      <c r="BK27" t="s">
        <v>207</v>
      </c>
      <c r="BL27" t="s">
        <v>203</v>
      </c>
      <c r="BM27">
        <v>0.93753456451109096</v>
      </c>
      <c r="BN27" t="s">
        <v>68</v>
      </c>
      <c r="BO27" t="s">
        <v>174</v>
      </c>
      <c r="BP27">
        <v>3539.6730000000002</v>
      </c>
    </row>
    <row r="28" spans="1:68" ht="16.5">
      <c r="A28" s="240" t="str">
        <f t="shared" si="18"/>
        <v>송도버스</v>
      </c>
      <c r="B28" s="109" t="str">
        <f t="shared" si="19"/>
        <v>김준수</v>
      </c>
      <c r="C28" s="110" t="str">
        <f t="shared" si="20"/>
        <v>C</v>
      </c>
      <c r="D28" s="111">
        <f t="shared" si="21"/>
        <v>0.879324358290136</v>
      </c>
      <c r="E28" s="112">
        <f t="shared" si="22"/>
        <v>1778</v>
      </c>
      <c r="F28" s="113" t="str">
        <f t="shared" si="23"/>
        <v>8</v>
      </c>
      <c r="G28" s="114" t="str">
        <f t="shared" si="24"/>
        <v>70바2282</v>
      </c>
      <c r="H28" s="115">
        <f t="shared" si="25"/>
        <v>9</v>
      </c>
      <c r="I28" s="116">
        <f t="shared" si="26"/>
        <v>2759.7399999999993</v>
      </c>
      <c r="J28" s="117">
        <f t="shared" si="27"/>
        <v>1.4683341634938512E-2</v>
      </c>
      <c r="K28" s="117">
        <f t="shared" si="28"/>
        <v>0.39038023596568872</v>
      </c>
      <c r="L28" s="117">
        <f t="shared" si="29"/>
        <v>0.23770355178386376</v>
      </c>
      <c r="M28" s="118">
        <f t="shared" si="30"/>
        <v>13.510999999999999</v>
      </c>
      <c r="N28" s="119">
        <f t="shared" si="31"/>
        <v>0</v>
      </c>
      <c r="O28" s="119">
        <f t="shared" si="32"/>
        <v>27.937414394109592</v>
      </c>
      <c r="P28" s="229">
        <f t="shared" si="33"/>
        <v>38</v>
      </c>
      <c r="Q28" s="230">
        <f t="shared" si="34"/>
        <v>0</v>
      </c>
      <c r="R28" s="230">
        <f t="shared" si="35"/>
        <v>771</v>
      </c>
      <c r="T28">
        <v>521</v>
      </c>
      <c r="U28">
        <v>1778</v>
      </c>
      <c r="V28" t="s">
        <v>301</v>
      </c>
      <c r="W28">
        <v>2759.74</v>
      </c>
      <c r="X28">
        <v>1568.1859999999999</v>
      </c>
      <c r="Y28">
        <v>1.76</v>
      </c>
      <c r="Z28">
        <v>13.510999999999999</v>
      </c>
      <c r="AA28">
        <v>172.24580499999999</v>
      </c>
      <c r="AB28">
        <v>2.5291440000000001</v>
      </c>
      <c r="AC28">
        <v>67.241358000000005</v>
      </c>
      <c r="AD28" s="1">
        <v>656</v>
      </c>
      <c r="AE28">
        <v>0</v>
      </c>
      <c r="AF28">
        <v>771</v>
      </c>
      <c r="AG28">
        <v>80</v>
      </c>
      <c r="AH28">
        <v>16.022102</v>
      </c>
      <c r="AI28">
        <v>530.6</v>
      </c>
      <c r="AJ28">
        <v>0</v>
      </c>
      <c r="AK28">
        <v>38</v>
      </c>
      <c r="AL28">
        <v>16607</v>
      </c>
      <c r="AM28" t="s">
        <v>302</v>
      </c>
      <c r="AN28" t="s">
        <v>607</v>
      </c>
      <c r="AO28">
        <v>1237.634</v>
      </c>
      <c r="AR28" t="s">
        <v>117</v>
      </c>
      <c r="AS28" t="s">
        <v>119</v>
      </c>
      <c r="AT28" t="s">
        <v>239</v>
      </c>
      <c r="AU28" t="s">
        <v>301</v>
      </c>
      <c r="AV28" t="s">
        <v>48</v>
      </c>
      <c r="AW28">
        <v>9</v>
      </c>
      <c r="BB28">
        <v>0.879324358290136</v>
      </c>
      <c r="BC28" t="s">
        <v>69</v>
      </c>
      <c r="BF28" t="s">
        <v>117</v>
      </c>
      <c r="BG28" t="s">
        <v>119</v>
      </c>
      <c r="BH28" t="s">
        <v>301</v>
      </c>
      <c r="BI28">
        <v>1778</v>
      </c>
      <c r="BJ28">
        <v>9</v>
      </c>
      <c r="BK28" t="s">
        <v>239</v>
      </c>
      <c r="BL28" t="s">
        <v>215</v>
      </c>
      <c r="BM28">
        <v>0.879324358290136</v>
      </c>
      <c r="BN28" t="s">
        <v>69</v>
      </c>
      <c r="BO28" t="s">
        <v>176</v>
      </c>
      <c r="BP28">
        <v>2759.7399999999993</v>
      </c>
    </row>
    <row r="29" spans="1:68" ht="16.5">
      <c r="A29" s="239" t="str">
        <f t="shared" si="18"/>
        <v>송도버스</v>
      </c>
      <c r="B29" s="125" t="str">
        <f t="shared" si="19"/>
        <v>김철희</v>
      </c>
      <c r="C29" s="126" t="str">
        <f t="shared" si="20"/>
        <v>C</v>
      </c>
      <c r="D29" s="127">
        <f t="shared" si="21"/>
        <v>0.86762832126672329</v>
      </c>
      <c r="E29" s="128">
        <f t="shared" si="22"/>
        <v>9415</v>
      </c>
      <c r="F29" s="129" t="str">
        <f t="shared" si="23"/>
        <v>8</v>
      </c>
      <c r="G29" s="130" t="str">
        <f t="shared" si="24"/>
        <v>70바2217</v>
      </c>
      <c r="H29" s="131">
        <f t="shared" si="25"/>
        <v>3</v>
      </c>
      <c r="I29" s="132">
        <f t="shared" si="26"/>
        <v>1247.4209999999998</v>
      </c>
      <c r="J29" s="133">
        <f t="shared" si="27"/>
        <v>1.8622643158058044E-2</v>
      </c>
      <c r="K29" s="133">
        <f t="shared" si="28"/>
        <v>0.38277322573936501</v>
      </c>
      <c r="L29" s="133">
        <f t="shared" si="29"/>
        <v>0.27256235064184431</v>
      </c>
      <c r="M29" s="134">
        <f t="shared" si="30"/>
        <v>14.77</v>
      </c>
      <c r="N29" s="135">
        <f t="shared" si="31"/>
        <v>7.9207418883682323E-2</v>
      </c>
      <c r="O29" s="135">
        <f t="shared" si="32"/>
        <v>21.227588260826863</v>
      </c>
      <c r="P29" s="227">
        <f t="shared" si="33"/>
        <v>31</v>
      </c>
      <c r="Q29" s="228">
        <f t="shared" si="34"/>
        <v>1</v>
      </c>
      <c r="R29" s="228">
        <f t="shared" si="35"/>
        <v>268</v>
      </c>
      <c r="T29">
        <v>521</v>
      </c>
      <c r="U29">
        <v>9415</v>
      </c>
      <c r="V29" t="s">
        <v>303</v>
      </c>
      <c r="W29">
        <v>1262.508</v>
      </c>
      <c r="X29">
        <v>727.50099999999998</v>
      </c>
      <c r="Y29">
        <v>1.7350000000000001</v>
      </c>
      <c r="Z29">
        <v>14.77</v>
      </c>
      <c r="AA29">
        <v>73.371646999999996</v>
      </c>
      <c r="AB29">
        <v>1.366374</v>
      </c>
      <c r="AC29">
        <v>28.084702</v>
      </c>
      <c r="AD29" s="1">
        <v>340</v>
      </c>
      <c r="AE29">
        <v>1</v>
      </c>
      <c r="AF29">
        <v>268</v>
      </c>
      <c r="AG29">
        <v>87</v>
      </c>
      <c r="AH29">
        <v>17.207028000000001</v>
      </c>
      <c r="AI29">
        <v>314.7</v>
      </c>
      <c r="AJ29">
        <v>52.8</v>
      </c>
      <c r="AK29">
        <v>31</v>
      </c>
      <c r="AL29">
        <v>11794</v>
      </c>
      <c r="AM29" t="s">
        <v>304</v>
      </c>
      <c r="AN29" t="s">
        <v>608</v>
      </c>
      <c r="AO29">
        <v>974.00800000000004</v>
      </c>
      <c r="AR29" t="s">
        <v>117</v>
      </c>
      <c r="AS29" t="s">
        <v>119</v>
      </c>
      <c r="AT29" t="s">
        <v>215</v>
      </c>
      <c r="AU29" t="s">
        <v>303</v>
      </c>
      <c r="AV29" t="s">
        <v>48</v>
      </c>
      <c r="AW29">
        <v>3</v>
      </c>
      <c r="BB29">
        <v>0.86762832126672329</v>
      </c>
      <c r="BC29" t="s">
        <v>69</v>
      </c>
      <c r="BF29" t="s">
        <v>117</v>
      </c>
      <c r="BG29" t="s">
        <v>119</v>
      </c>
      <c r="BH29" t="s">
        <v>303</v>
      </c>
      <c r="BI29">
        <v>9415</v>
      </c>
      <c r="BJ29">
        <v>3</v>
      </c>
      <c r="BK29" t="s">
        <v>215</v>
      </c>
      <c r="BL29" t="s">
        <v>226</v>
      </c>
      <c r="BM29">
        <v>0.86762832126672329</v>
      </c>
      <c r="BN29" t="s">
        <v>69</v>
      </c>
      <c r="BO29" t="s">
        <v>176</v>
      </c>
      <c r="BP29">
        <v>1247.4209999999998</v>
      </c>
    </row>
    <row r="30" spans="1:68" ht="16.5">
      <c r="A30" s="240" t="str">
        <f t="shared" si="18"/>
        <v>송도버스</v>
      </c>
      <c r="B30" s="109" t="str">
        <f t="shared" si="19"/>
        <v>김춘식</v>
      </c>
      <c r="C30" s="110" t="str">
        <f t="shared" si="20"/>
        <v>F</v>
      </c>
      <c r="D30" s="111">
        <f t="shared" si="21"/>
        <v>0.76190372776383763</v>
      </c>
      <c r="E30" s="112">
        <f t="shared" si="22"/>
        <v>3215</v>
      </c>
      <c r="F30" s="113" t="str">
        <f t="shared" si="23"/>
        <v>16-1</v>
      </c>
      <c r="G30" s="114" t="str">
        <f t="shared" si="24"/>
        <v>70바2324</v>
      </c>
      <c r="H30" s="115">
        <f t="shared" si="25"/>
        <v>3</v>
      </c>
      <c r="I30" s="116">
        <f t="shared" si="26"/>
        <v>3221.913</v>
      </c>
      <c r="J30" s="117">
        <f t="shared" si="27"/>
        <v>1.7081035972814185E-2</v>
      </c>
      <c r="K30" s="117">
        <f t="shared" si="28"/>
        <v>0.33915002741765821</v>
      </c>
      <c r="L30" s="117">
        <f t="shared" si="29"/>
        <v>0.20422649525297548</v>
      </c>
      <c r="M30" s="118">
        <f t="shared" si="30"/>
        <v>13.973000000000001</v>
      </c>
      <c r="N30" s="119">
        <f t="shared" si="31"/>
        <v>3.1037461284646729E-2</v>
      </c>
      <c r="O30" s="119">
        <f t="shared" si="32"/>
        <v>30.106337446107329</v>
      </c>
      <c r="P30" s="229">
        <f t="shared" si="33"/>
        <v>12</v>
      </c>
      <c r="Q30" s="230">
        <f t="shared" si="34"/>
        <v>1</v>
      </c>
      <c r="R30" s="230">
        <f t="shared" si="35"/>
        <v>970</v>
      </c>
      <c r="T30">
        <v>521</v>
      </c>
      <c r="U30">
        <v>3215</v>
      </c>
      <c r="V30" t="s">
        <v>305</v>
      </c>
      <c r="W30">
        <v>3221.913</v>
      </c>
      <c r="X30">
        <v>1692.9369999999999</v>
      </c>
      <c r="Y30">
        <v>1.903</v>
      </c>
      <c r="Z30">
        <v>13.973000000000001</v>
      </c>
      <c r="AA30">
        <v>163.239689</v>
      </c>
      <c r="AB30">
        <v>2.788303</v>
      </c>
      <c r="AC30">
        <v>55.362744999999997</v>
      </c>
      <c r="AD30" s="1">
        <v>658</v>
      </c>
      <c r="AE30">
        <v>1</v>
      </c>
      <c r="AF30">
        <v>970</v>
      </c>
      <c r="AG30">
        <v>69</v>
      </c>
      <c r="AH30">
        <v>19.737314000000001</v>
      </c>
      <c r="AI30">
        <v>365.5</v>
      </c>
      <c r="AJ30">
        <v>0</v>
      </c>
      <c r="AK30">
        <v>12</v>
      </c>
      <c r="AL30">
        <v>1096</v>
      </c>
      <c r="AM30" t="s">
        <v>306</v>
      </c>
      <c r="AN30" t="s">
        <v>609</v>
      </c>
      <c r="AO30">
        <v>2995.4119999999998</v>
      </c>
      <c r="AR30" t="s">
        <v>117</v>
      </c>
      <c r="AS30" t="s">
        <v>118</v>
      </c>
      <c r="AT30" t="s">
        <v>211</v>
      </c>
      <c r="AU30" t="s">
        <v>305</v>
      </c>
      <c r="AV30" t="s">
        <v>48</v>
      </c>
      <c r="AW30">
        <v>3</v>
      </c>
      <c r="BB30">
        <v>0.76190372776383763</v>
      </c>
      <c r="BC30" t="s">
        <v>70</v>
      </c>
      <c r="BF30" t="s">
        <v>117</v>
      </c>
      <c r="BG30" t="s">
        <v>118</v>
      </c>
      <c r="BH30" t="s">
        <v>305</v>
      </c>
      <c r="BI30">
        <v>3215</v>
      </c>
      <c r="BJ30">
        <v>3</v>
      </c>
      <c r="BK30" t="s">
        <v>211</v>
      </c>
      <c r="BL30" t="s">
        <v>209</v>
      </c>
      <c r="BM30">
        <v>0.76190372776383763</v>
      </c>
      <c r="BN30" t="s">
        <v>70</v>
      </c>
      <c r="BO30" t="s">
        <v>186</v>
      </c>
      <c r="BP30">
        <v>3221.913</v>
      </c>
    </row>
    <row r="31" spans="1:68" ht="16.5">
      <c r="A31" s="239" t="str">
        <f t="shared" si="18"/>
        <v>송도버스</v>
      </c>
      <c r="B31" s="125" t="str">
        <f t="shared" si="19"/>
        <v>김충규</v>
      </c>
      <c r="C31" s="126" t="str">
        <f t="shared" si="20"/>
        <v>D</v>
      </c>
      <c r="D31" s="127">
        <f t="shared" si="21"/>
        <v>0.8442849564085978</v>
      </c>
      <c r="E31" s="128">
        <f t="shared" si="22"/>
        <v>7253</v>
      </c>
      <c r="F31" s="129" t="str">
        <f t="shared" si="23"/>
        <v>8</v>
      </c>
      <c r="G31" s="130" t="str">
        <f t="shared" si="24"/>
        <v>70바2313</v>
      </c>
      <c r="H31" s="131">
        <f t="shared" si="25"/>
        <v>3</v>
      </c>
      <c r="I31" s="132">
        <f t="shared" si="26"/>
        <v>2174.4950000000003</v>
      </c>
      <c r="J31" s="133">
        <f t="shared" si="27"/>
        <v>2.2276476283144095E-2</v>
      </c>
      <c r="K31" s="133">
        <f t="shared" si="28"/>
        <v>0.38510417006412373</v>
      </c>
      <c r="L31" s="133">
        <f t="shared" si="29"/>
        <v>0.18854952529207927</v>
      </c>
      <c r="M31" s="134">
        <f t="shared" si="30"/>
        <v>14.397</v>
      </c>
      <c r="N31" s="135">
        <f t="shared" si="31"/>
        <v>9.19753781912582E-2</v>
      </c>
      <c r="O31" s="135">
        <f t="shared" si="32"/>
        <v>37.296015856555201</v>
      </c>
      <c r="P31" s="227">
        <f t="shared" si="33"/>
        <v>35</v>
      </c>
      <c r="Q31" s="228">
        <f t="shared" si="34"/>
        <v>2</v>
      </c>
      <c r="R31" s="228">
        <f t="shared" si="35"/>
        <v>811</v>
      </c>
      <c r="T31">
        <v>521</v>
      </c>
      <c r="U31">
        <v>7253</v>
      </c>
      <c r="V31" t="s">
        <v>307</v>
      </c>
      <c r="W31">
        <v>2174.4949999999999</v>
      </c>
      <c r="X31">
        <v>1228.778</v>
      </c>
      <c r="Y31">
        <v>1.77</v>
      </c>
      <c r="Z31">
        <v>14.397</v>
      </c>
      <c r="AA31">
        <v>133.64775299999999</v>
      </c>
      <c r="AB31">
        <v>2.977201</v>
      </c>
      <c r="AC31">
        <v>51.468307000000003</v>
      </c>
      <c r="AD31" s="1">
        <v>410</v>
      </c>
      <c r="AE31">
        <v>2</v>
      </c>
      <c r="AF31">
        <v>811</v>
      </c>
      <c r="AG31">
        <v>87</v>
      </c>
      <c r="AH31">
        <v>16.270344000000001</v>
      </c>
      <c r="AI31">
        <v>155.5</v>
      </c>
      <c r="AJ31">
        <v>0</v>
      </c>
      <c r="AK31">
        <v>35</v>
      </c>
      <c r="AL31">
        <v>10684</v>
      </c>
      <c r="AM31" t="s">
        <v>308</v>
      </c>
      <c r="AN31" t="s">
        <v>610</v>
      </c>
      <c r="AO31">
        <v>1933.779</v>
      </c>
      <c r="AR31" t="s">
        <v>117</v>
      </c>
      <c r="AS31" t="s">
        <v>119</v>
      </c>
      <c r="AT31" t="s">
        <v>251</v>
      </c>
      <c r="AU31" t="s">
        <v>307</v>
      </c>
      <c r="AV31" t="s">
        <v>48</v>
      </c>
      <c r="AW31">
        <v>3</v>
      </c>
      <c r="BB31">
        <v>0.8442849564085978</v>
      </c>
      <c r="BC31" t="s">
        <v>67</v>
      </c>
      <c r="BF31" t="s">
        <v>117</v>
      </c>
      <c r="BG31" t="s">
        <v>119</v>
      </c>
      <c r="BH31" t="s">
        <v>307</v>
      </c>
      <c r="BI31">
        <v>7253</v>
      </c>
      <c r="BJ31">
        <v>3</v>
      </c>
      <c r="BK31" t="s">
        <v>251</v>
      </c>
      <c r="BL31" t="s">
        <v>212</v>
      </c>
      <c r="BM31">
        <v>0.8442849564085978</v>
      </c>
      <c r="BN31" t="s">
        <v>67</v>
      </c>
      <c r="BO31" t="s">
        <v>178</v>
      </c>
      <c r="BP31">
        <v>2174.4950000000003</v>
      </c>
    </row>
    <row r="32" spans="1:68" ht="16.5">
      <c r="A32" s="240" t="str">
        <f t="shared" si="18"/>
        <v>송도버스</v>
      </c>
      <c r="B32" s="109" t="str">
        <f t="shared" si="19"/>
        <v>김태연</v>
      </c>
      <c r="C32" s="110" t="str">
        <f t="shared" si="20"/>
        <v>C</v>
      </c>
      <c r="D32" s="111">
        <f t="shared" si="21"/>
        <v>0.88305466149140133</v>
      </c>
      <c r="E32" s="112">
        <f t="shared" si="22"/>
        <v>3625</v>
      </c>
      <c r="F32" s="113" t="str">
        <f t="shared" si="23"/>
        <v>8</v>
      </c>
      <c r="G32" s="114" t="str">
        <f t="shared" si="24"/>
        <v>70바2241</v>
      </c>
      <c r="H32" s="115">
        <f t="shared" si="25"/>
        <v>6</v>
      </c>
      <c r="I32" s="116">
        <f t="shared" si="26"/>
        <v>2174.62</v>
      </c>
      <c r="J32" s="117">
        <f t="shared" si="27"/>
        <v>2.0942168313984284E-2</v>
      </c>
      <c r="K32" s="117">
        <f t="shared" si="28"/>
        <v>0.36959167268696558</v>
      </c>
      <c r="L32" s="117">
        <f t="shared" si="29"/>
        <v>0.24877909703764337</v>
      </c>
      <c r="M32" s="118">
        <f t="shared" si="30"/>
        <v>14.856999999999999</v>
      </c>
      <c r="N32" s="119">
        <f t="shared" si="31"/>
        <v>0</v>
      </c>
      <c r="O32" s="119">
        <f t="shared" si="32"/>
        <v>18.35291888829585</v>
      </c>
      <c r="P32" s="229">
        <f t="shared" si="33"/>
        <v>27</v>
      </c>
      <c r="Q32" s="230">
        <f t="shared" si="34"/>
        <v>0</v>
      </c>
      <c r="R32" s="230">
        <f t="shared" si="35"/>
        <v>403</v>
      </c>
      <c r="T32">
        <v>521</v>
      </c>
      <c r="U32">
        <v>3625</v>
      </c>
      <c r="V32" t="s">
        <v>309</v>
      </c>
      <c r="W32">
        <v>2195.8359999999998</v>
      </c>
      <c r="X32">
        <v>1240.829</v>
      </c>
      <c r="Y32">
        <v>1.77</v>
      </c>
      <c r="Z32">
        <v>14.856999999999999</v>
      </c>
      <c r="AA32">
        <v>131.37913699999999</v>
      </c>
      <c r="AB32">
        <v>2.7513640000000001</v>
      </c>
      <c r="AC32">
        <v>48.556635</v>
      </c>
      <c r="AD32" s="1">
        <v>541</v>
      </c>
      <c r="AE32">
        <v>0</v>
      </c>
      <c r="AF32">
        <v>403</v>
      </c>
      <c r="AG32">
        <v>77</v>
      </c>
      <c r="AH32">
        <v>16.713733999999999</v>
      </c>
      <c r="AI32">
        <v>716.9</v>
      </c>
      <c r="AJ32">
        <v>0</v>
      </c>
      <c r="AK32">
        <v>27</v>
      </c>
      <c r="AL32">
        <v>7000</v>
      </c>
      <c r="AM32" t="s">
        <v>310</v>
      </c>
      <c r="AN32" t="s">
        <v>611</v>
      </c>
      <c r="AO32">
        <v>1471.0840000000001</v>
      </c>
      <c r="AR32" t="s">
        <v>117</v>
      </c>
      <c r="AS32" t="s">
        <v>119</v>
      </c>
      <c r="AT32" t="s">
        <v>225</v>
      </c>
      <c r="AU32" t="s">
        <v>309</v>
      </c>
      <c r="AV32" t="s">
        <v>48</v>
      </c>
      <c r="AW32">
        <v>6</v>
      </c>
      <c r="BB32">
        <v>0.88305466149140133</v>
      </c>
      <c r="BC32" t="s">
        <v>69</v>
      </c>
      <c r="BF32" t="s">
        <v>117</v>
      </c>
      <c r="BG32" t="s">
        <v>119</v>
      </c>
      <c r="BH32" t="s">
        <v>309</v>
      </c>
      <c r="BI32">
        <v>3625</v>
      </c>
      <c r="BJ32">
        <v>6</v>
      </c>
      <c r="BK32" t="s">
        <v>225</v>
      </c>
      <c r="BL32" t="s">
        <v>235</v>
      </c>
      <c r="BM32">
        <v>0.88305466149140133</v>
      </c>
      <c r="BN32" t="s">
        <v>69</v>
      </c>
      <c r="BO32" t="s">
        <v>176</v>
      </c>
      <c r="BP32">
        <v>2174.62</v>
      </c>
    </row>
    <row r="33" spans="1:68" ht="16.5">
      <c r="A33" s="239" t="str">
        <f t="shared" si="18"/>
        <v>송도버스</v>
      </c>
      <c r="B33" s="125" t="str">
        <f t="shared" si="19"/>
        <v>김택문</v>
      </c>
      <c r="C33" s="126" t="str">
        <f t="shared" si="20"/>
        <v>B</v>
      </c>
      <c r="D33" s="127">
        <f t="shared" si="21"/>
        <v>0.94793713316691308</v>
      </c>
      <c r="E33" s="128">
        <f t="shared" si="22"/>
        <v>6518</v>
      </c>
      <c r="F33" s="129" t="str">
        <f t="shared" si="23"/>
        <v>16-1</v>
      </c>
      <c r="G33" s="130" t="str">
        <f t="shared" si="24"/>
        <v>70바2294</v>
      </c>
      <c r="H33" s="131">
        <f t="shared" si="25"/>
        <v>4</v>
      </c>
      <c r="I33" s="132">
        <f t="shared" si="26"/>
        <v>3152.66</v>
      </c>
      <c r="J33" s="133">
        <f t="shared" si="27"/>
        <v>4.2786216907450244E-3</v>
      </c>
      <c r="K33" s="133">
        <f t="shared" si="28"/>
        <v>0.32267052233847138</v>
      </c>
      <c r="L33" s="133">
        <f t="shared" si="29"/>
        <v>0.23408803994087535</v>
      </c>
      <c r="M33" s="134">
        <f t="shared" si="30"/>
        <v>10.504</v>
      </c>
      <c r="N33" s="135">
        <f t="shared" si="31"/>
        <v>3.1719246604454653E-2</v>
      </c>
      <c r="O33" s="135">
        <f t="shared" si="32"/>
        <v>8.659354323016121</v>
      </c>
      <c r="P33" s="227">
        <f t="shared" si="33"/>
        <v>3</v>
      </c>
      <c r="Q33" s="228">
        <f t="shared" si="34"/>
        <v>1</v>
      </c>
      <c r="R33" s="228">
        <f t="shared" si="35"/>
        <v>273</v>
      </c>
      <c r="T33">
        <v>521</v>
      </c>
      <c r="U33">
        <v>6518</v>
      </c>
      <c r="V33" t="s">
        <v>311</v>
      </c>
      <c r="W33">
        <v>3152.66</v>
      </c>
      <c r="X33">
        <v>1337.7929999999999</v>
      </c>
      <c r="Y33">
        <v>2.3570000000000002</v>
      </c>
      <c r="Z33">
        <v>10.504</v>
      </c>
      <c r="AA33">
        <v>152.36635699999999</v>
      </c>
      <c r="AB33">
        <v>0.651918</v>
      </c>
      <c r="AC33">
        <v>49.164132000000002</v>
      </c>
      <c r="AD33" s="1">
        <v>738</v>
      </c>
      <c r="AE33">
        <v>1</v>
      </c>
      <c r="AF33">
        <v>273</v>
      </c>
      <c r="AG33">
        <v>69</v>
      </c>
      <c r="AH33">
        <v>20.691313000000001</v>
      </c>
      <c r="AI33">
        <v>450.3</v>
      </c>
      <c r="AJ33">
        <v>0</v>
      </c>
      <c r="AK33">
        <v>3</v>
      </c>
      <c r="AL33">
        <v>406</v>
      </c>
      <c r="AM33" t="s">
        <v>312</v>
      </c>
      <c r="AN33" t="s">
        <v>612</v>
      </c>
      <c r="AO33">
        <v>2871.4160000000002</v>
      </c>
      <c r="AR33" t="s">
        <v>117</v>
      </c>
      <c r="AS33" t="s">
        <v>118</v>
      </c>
      <c r="AT33" t="s">
        <v>206</v>
      </c>
      <c r="AU33" t="s">
        <v>311</v>
      </c>
      <c r="AV33" t="s">
        <v>48</v>
      </c>
      <c r="AW33">
        <v>4</v>
      </c>
      <c r="BB33">
        <v>0.94793713316691308</v>
      </c>
      <c r="BC33" t="s">
        <v>68</v>
      </c>
      <c r="BF33" t="s">
        <v>117</v>
      </c>
      <c r="BG33" t="s">
        <v>118</v>
      </c>
      <c r="BH33" t="s">
        <v>311</v>
      </c>
      <c r="BI33">
        <v>6518</v>
      </c>
      <c r="BJ33">
        <v>4</v>
      </c>
      <c r="BK33" t="s">
        <v>206</v>
      </c>
      <c r="BL33" t="s">
        <v>197</v>
      </c>
      <c r="BM33">
        <v>0.94793713316691308</v>
      </c>
      <c r="BN33" t="s">
        <v>68</v>
      </c>
      <c r="BO33" t="s">
        <v>174</v>
      </c>
      <c r="BP33">
        <v>3152.66</v>
      </c>
    </row>
    <row r="34" spans="1:68" ht="16.5">
      <c r="A34" s="240" t="str">
        <f t="shared" si="18"/>
        <v>송도버스</v>
      </c>
      <c r="B34" s="109" t="str">
        <f t="shared" si="19"/>
        <v>김평환</v>
      </c>
      <c r="C34" s="110" t="str">
        <f t="shared" si="20"/>
        <v>F</v>
      </c>
      <c r="D34" s="111">
        <f t="shared" si="21"/>
        <v>0.74610026955916986</v>
      </c>
      <c r="E34" s="112">
        <f t="shared" si="22"/>
        <v>5010</v>
      </c>
      <c r="F34" s="113" t="str">
        <f t="shared" si="23"/>
        <v>16-1</v>
      </c>
      <c r="G34" s="114" t="str">
        <f t="shared" si="24"/>
        <v>70바2283</v>
      </c>
      <c r="H34" s="115">
        <f t="shared" si="25"/>
        <v>2</v>
      </c>
      <c r="I34" s="116">
        <f t="shared" si="26"/>
        <v>3342.6180000000004</v>
      </c>
      <c r="J34" s="117">
        <f t="shared" si="27"/>
        <v>1.5479278143570981E-2</v>
      </c>
      <c r="K34" s="117">
        <f t="shared" si="28"/>
        <v>0.28787849485035</v>
      </c>
      <c r="L34" s="117">
        <f t="shared" si="29"/>
        <v>0.17082418631144808</v>
      </c>
      <c r="M34" s="118">
        <f t="shared" si="30"/>
        <v>13.07</v>
      </c>
      <c r="N34" s="119">
        <f t="shared" si="31"/>
        <v>0.2094166907495861</v>
      </c>
      <c r="O34" s="119">
        <f t="shared" si="32"/>
        <v>18.039752074571489</v>
      </c>
      <c r="P34" s="229">
        <f t="shared" si="33"/>
        <v>13</v>
      </c>
      <c r="Q34" s="230">
        <f t="shared" si="34"/>
        <v>7</v>
      </c>
      <c r="R34" s="230">
        <f t="shared" si="35"/>
        <v>603</v>
      </c>
      <c r="T34">
        <v>521</v>
      </c>
      <c r="U34">
        <v>5010</v>
      </c>
      <c r="V34" t="s">
        <v>313</v>
      </c>
      <c r="W34">
        <v>3342.6179999999999</v>
      </c>
      <c r="X34">
        <v>1886.5909999999999</v>
      </c>
      <c r="Y34">
        <v>1.772</v>
      </c>
      <c r="Z34">
        <v>13.07</v>
      </c>
      <c r="AA34">
        <v>163.08273399999999</v>
      </c>
      <c r="AB34">
        <v>2.524403</v>
      </c>
      <c r="AC34">
        <v>46.948011999999999</v>
      </c>
      <c r="AD34" s="1">
        <v>571</v>
      </c>
      <c r="AE34">
        <v>7</v>
      </c>
      <c r="AF34">
        <v>603</v>
      </c>
      <c r="AG34">
        <v>90</v>
      </c>
      <c r="AH34">
        <v>20.496455000000001</v>
      </c>
      <c r="AI34">
        <v>685.9</v>
      </c>
      <c r="AJ34">
        <v>5.4</v>
      </c>
      <c r="AK34">
        <v>13</v>
      </c>
      <c r="AL34">
        <v>2566</v>
      </c>
      <c r="AM34" t="s">
        <v>314</v>
      </c>
      <c r="AN34" t="s">
        <v>613</v>
      </c>
      <c r="AO34">
        <v>3216.9920000000002</v>
      </c>
      <c r="AR34" t="s">
        <v>117</v>
      </c>
      <c r="AS34" t="s">
        <v>118</v>
      </c>
      <c r="AT34" t="s">
        <v>204</v>
      </c>
      <c r="AU34" t="s">
        <v>313</v>
      </c>
      <c r="AV34" t="s">
        <v>48</v>
      </c>
      <c r="AW34">
        <v>2</v>
      </c>
      <c r="BB34">
        <v>0.74610026955916986</v>
      </c>
      <c r="BC34" t="s">
        <v>70</v>
      </c>
      <c r="BF34" t="s">
        <v>117</v>
      </c>
      <c r="BG34" t="s">
        <v>118</v>
      </c>
      <c r="BH34" t="s">
        <v>313</v>
      </c>
      <c r="BI34">
        <v>5010</v>
      </c>
      <c r="BJ34">
        <v>2</v>
      </c>
      <c r="BK34" t="s">
        <v>204</v>
      </c>
      <c r="BL34" t="s">
        <v>207</v>
      </c>
      <c r="BM34">
        <v>0.74610026955916986</v>
      </c>
      <c r="BN34" t="s">
        <v>70</v>
      </c>
      <c r="BO34" t="s">
        <v>186</v>
      </c>
      <c r="BP34">
        <v>3342.6180000000004</v>
      </c>
    </row>
    <row r="35" spans="1:68" ht="16.5">
      <c r="A35" s="239" t="str">
        <f t="shared" si="18"/>
        <v>송도버스</v>
      </c>
      <c r="B35" s="125" t="str">
        <f t="shared" si="19"/>
        <v>김학길</v>
      </c>
      <c r="C35" s="126" t="str">
        <f t="shared" si="20"/>
        <v>C</v>
      </c>
      <c r="D35" s="127">
        <f t="shared" si="21"/>
        <v>0.86050828193345241</v>
      </c>
      <c r="E35" s="128">
        <f t="shared" si="22"/>
        <v>539</v>
      </c>
      <c r="F35" s="129" t="str">
        <f t="shared" si="23"/>
        <v>16-1</v>
      </c>
      <c r="G35" s="130" t="str">
        <f t="shared" si="24"/>
        <v>70바2320</v>
      </c>
      <c r="H35" s="131">
        <f t="shared" si="25"/>
        <v>4</v>
      </c>
      <c r="I35" s="132">
        <f t="shared" si="26"/>
        <v>3525.3</v>
      </c>
      <c r="J35" s="133">
        <f t="shared" si="27"/>
        <v>1.5617741100039219E-2</v>
      </c>
      <c r="K35" s="133">
        <f t="shared" si="28"/>
        <v>0.33381211833703012</v>
      </c>
      <c r="L35" s="133">
        <f t="shared" si="29"/>
        <v>0.18920375570873399</v>
      </c>
      <c r="M35" s="134">
        <f t="shared" si="30"/>
        <v>13.561</v>
      </c>
      <c r="N35" s="135">
        <f t="shared" si="31"/>
        <v>8.5099140498680961E-2</v>
      </c>
      <c r="O35" s="135">
        <f t="shared" si="32"/>
        <v>41.329815902192721</v>
      </c>
      <c r="P35" s="227">
        <f t="shared" si="33"/>
        <v>23</v>
      </c>
      <c r="Q35" s="228">
        <f t="shared" si="34"/>
        <v>3</v>
      </c>
      <c r="R35" s="228">
        <f t="shared" si="35"/>
        <v>1457</v>
      </c>
      <c r="T35">
        <v>521</v>
      </c>
      <c r="U35">
        <v>539</v>
      </c>
      <c r="V35" t="s">
        <v>315</v>
      </c>
      <c r="W35">
        <v>3525.3</v>
      </c>
      <c r="X35">
        <v>1640.8679999999999</v>
      </c>
      <c r="Y35">
        <v>2.1480000000000001</v>
      </c>
      <c r="Z35">
        <v>13.561</v>
      </c>
      <c r="AA35">
        <v>183.08774500000001</v>
      </c>
      <c r="AB35">
        <v>2.8594170000000001</v>
      </c>
      <c r="AC35">
        <v>61.116908000000002</v>
      </c>
      <c r="AD35" s="1">
        <v>667</v>
      </c>
      <c r="AE35">
        <v>3</v>
      </c>
      <c r="AF35">
        <v>1457</v>
      </c>
      <c r="AG35">
        <v>89</v>
      </c>
      <c r="AH35">
        <v>19.254702000000002</v>
      </c>
      <c r="AI35">
        <v>1318.7</v>
      </c>
      <c r="AJ35">
        <v>3.4</v>
      </c>
      <c r="AK35">
        <v>23</v>
      </c>
      <c r="AL35">
        <v>2807</v>
      </c>
      <c r="AM35" t="s">
        <v>316</v>
      </c>
      <c r="AN35" t="s">
        <v>614</v>
      </c>
      <c r="AO35">
        <v>3228.165</v>
      </c>
      <c r="AR35" t="s">
        <v>117</v>
      </c>
      <c r="AS35" t="s">
        <v>118</v>
      </c>
      <c r="AT35" t="s">
        <v>210</v>
      </c>
      <c r="AU35" t="s">
        <v>315</v>
      </c>
      <c r="AV35" t="s">
        <v>48</v>
      </c>
      <c r="AW35">
        <v>4</v>
      </c>
      <c r="BB35">
        <v>0.86050828193345241</v>
      </c>
      <c r="BC35" t="s">
        <v>69</v>
      </c>
      <c r="BF35" t="s">
        <v>117</v>
      </c>
      <c r="BG35" t="s">
        <v>118</v>
      </c>
      <c r="BH35" t="s">
        <v>315</v>
      </c>
      <c r="BI35">
        <v>539</v>
      </c>
      <c r="BJ35">
        <v>4</v>
      </c>
      <c r="BK35" t="s">
        <v>210</v>
      </c>
      <c r="BL35" t="s">
        <v>198</v>
      </c>
      <c r="BM35">
        <v>0.86050828193345241</v>
      </c>
      <c r="BN35" t="s">
        <v>69</v>
      </c>
      <c r="BO35" t="s">
        <v>176</v>
      </c>
      <c r="BP35">
        <v>3525.3</v>
      </c>
    </row>
    <row r="36" spans="1:68" ht="16.5">
      <c r="A36" s="240" t="str">
        <f t="shared" si="18"/>
        <v>송도버스</v>
      </c>
      <c r="B36" s="109" t="str">
        <f t="shared" si="19"/>
        <v>김현식</v>
      </c>
      <c r="C36" s="110" t="str">
        <f t="shared" si="20"/>
        <v>D</v>
      </c>
      <c r="D36" s="111">
        <f t="shared" si="21"/>
        <v>0.8189551256257509</v>
      </c>
      <c r="E36" s="112">
        <f t="shared" si="22"/>
        <v>7218</v>
      </c>
      <c r="F36" s="113" t="str">
        <f t="shared" si="23"/>
        <v>8</v>
      </c>
      <c r="G36" s="114" t="str">
        <f t="shared" si="24"/>
        <v>70바2253</v>
      </c>
      <c r="H36" s="115">
        <f t="shared" si="25"/>
        <v>4</v>
      </c>
      <c r="I36" s="116">
        <f t="shared" si="26"/>
        <v>1628.1580000000001</v>
      </c>
      <c r="J36" s="117">
        <f t="shared" si="27"/>
        <v>2.6912739823115223E-2</v>
      </c>
      <c r="K36" s="117">
        <f t="shared" si="28"/>
        <v>0.38183175411119646</v>
      </c>
      <c r="L36" s="117">
        <f t="shared" si="29"/>
        <v>0.19838369494852465</v>
      </c>
      <c r="M36" s="118">
        <f t="shared" si="30"/>
        <v>17.274999999999999</v>
      </c>
      <c r="N36" s="119">
        <f t="shared" si="31"/>
        <v>0</v>
      </c>
      <c r="O36" s="119">
        <f t="shared" si="32"/>
        <v>32.183608716107408</v>
      </c>
      <c r="P36" s="229">
        <f t="shared" si="33"/>
        <v>30</v>
      </c>
      <c r="Q36" s="230">
        <f t="shared" si="34"/>
        <v>0</v>
      </c>
      <c r="R36" s="230">
        <f t="shared" si="35"/>
        <v>524</v>
      </c>
      <c r="T36">
        <v>521</v>
      </c>
      <c r="U36">
        <v>7218</v>
      </c>
      <c r="V36" t="s">
        <v>317</v>
      </c>
      <c r="W36">
        <v>1628.1579999999999</v>
      </c>
      <c r="X36">
        <v>949.202</v>
      </c>
      <c r="Y36">
        <v>1.7150000000000001</v>
      </c>
      <c r="Z36">
        <v>17.274999999999999</v>
      </c>
      <c r="AA36">
        <v>92.778587999999999</v>
      </c>
      <c r="AB36">
        <v>2.4969260000000002</v>
      </c>
      <c r="AC36">
        <v>35.425811000000003</v>
      </c>
      <c r="AD36" s="1">
        <v>323</v>
      </c>
      <c r="AE36">
        <v>0</v>
      </c>
      <c r="AF36">
        <v>524</v>
      </c>
      <c r="AG36">
        <v>86</v>
      </c>
      <c r="AH36">
        <v>17.548855</v>
      </c>
      <c r="AI36">
        <v>477</v>
      </c>
      <c r="AJ36">
        <v>0</v>
      </c>
      <c r="AK36">
        <v>30</v>
      </c>
      <c r="AL36">
        <v>11055</v>
      </c>
      <c r="AM36" t="s">
        <v>318</v>
      </c>
      <c r="AN36" t="s">
        <v>615</v>
      </c>
      <c r="AO36">
        <v>1406.624</v>
      </c>
      <c r="AR36" t="s">
        <v>117</v>
      </c>
      <c r="AS36" t="s">
        <v>119</v>
      </c>
      <c r="AT36" t="s">
        <v>231</v>
      </c>
      <c r="AU36" t="s">
        <v>317</v>
      </c>
      <c r="AV36" t="s">
        <v>48</v>
      </c>
      <c r="AW36">
        <v>4</v>
      </c>
      <c r="BB36">
        <v>0.8189551256257509</v>
      </c>
      <c r="BC36" t="s">
        <v>67</v>
      </c>
      <c r="BF36" t="s">
        <v>117</v>
      </c>
      <c r="BG36" t="s">
        <v>119</v>
      </c>
      <c r="BH36" t="s">
        <v>317</v>
      </c>
      <c r="BI36">
        <v>7218</v>
      </c>
      <c r="BJ36">
        <v>4</v>
      </c>
      <c r="BK36" t="s">
        <v>231</v>
      </c>
      <c r="BL36" t="s">
        <v>219</v>
      </c>
      <c r="BM36">
        <v>0.8189551256257509</v>
      </c>
      <c r="BN36" t="s">
        <v>67</v>
      </c>
      <c r="BO36" t="s">
        <v>178</v>
      </c>
      <c r="BP36">
        <v>1628.1580000000001</v>
      </c>
    </row>
    <row r="37" spans="1:68" ht="16.5">
      <c r="A37" s="239" t="str">
        <f t="shared" si="18"/>
        <v>송도버스</v>
      </c>
      <c r="B37" s="125" t="str">
        <f t="shared" si="19"/>
        <v>김현식B</v>
      </c>
      <c r="C37" s="126" t="str">
        <f t="shared" si="20"/>
        <v>F</v>
      </c>
      <c r="D37" s="127">
        <f t="shared" si="21"/>
        <v>0.72566039530509474</v>
      </c>
      <c r="E37" s="128">
        <f t="shared" si="22"/>
        <v>8333</v>
      </c>
      <c r="F37" s="129" t="str">
        <f t="shared" si="23"/>
        <v>16-1</v>
      </c>
      <c r="G37" s="130" t="str">
        <f t="shared" si="24"/>
        <v>70바2279</v>
      </c>
      <c r="H37" s="131">
        <f t="shared" si="25"/>
        <v>9</v>
      </c>
      <c r="I37" s="132">
        <f t="shared" si="26"/>
        <v>1410.1729999999998</v>
      </c>
      <c r="J37" s="133">
        <f t="shared" si="27"/>
        <v>3.0137677129786312E-2</v>
      </c>
      <c r="K37" s="133">
        <f t="shared" si="28"/>
        <v>0.34658929092753837</v>
      </c>
      <c r="L37" s="133">
        <f t="shared" si="29"/>
        <v>0.20706679251411</v>
      </c>
      <c r="M37" s="134">
        <f t="shared" si="30"/>
        <v>17.867999999999999</v>
      </c>
      <c r="N37" s="135">
        <f t="shared" si="31"/>
        <v>6.9553121196313683E-2</v>
      </c>
      <c r="O37" s="135">
        <f t="shared" si="32"/>
        <v>5.7729090592940357</v>
      </c>
      <c r="P37" s="227">
        <f t="shared" si="33"/>
        <v>18</v>
      </c>
      <c r="Q37" s="228">
        <f t="shared" si="34"/>
        <v>1</v>
      </c>
      <c r="R37" s="228">
        <f t="shared" si="35"/>
        <v>83</v>
      </c>
      <c r="T37">
        <v>521</v>
      </c>
      <c r="U37">
        <v>8333</v>
      </c>
      <c r="V37" t="s">
        <v>319</v>
      </c>
      <c r="W37">
        <v>1437.75</v>
      </c>
      <c r="X37">
        <v>817.48</v>
      </c>
      <c r="Y37">
        <v>1.7589999999999999</v>
      </c>
      <c r="Z37">
        <v>17.867999999999999</v>
      </c>
      <c r="AA37">
        <v>77.532484999999994</v>
      </c>
      <c r="AB37">
        <v>2.336649</v>
      </c>
      <c r="AC37">
        <v>26.871929000000002</v>
      </c>
      <c r="AD37" s="1">
        <v>292</v>
      </c>
      <c r="AE37">
        <v>1</v>
      </c>
      <c r="AF37">
        <v>83</v>
      </c>
      <c r="AG37">
        <v>67</v>
      </c>
      <c r="AH37">
        <v>18.543839999999999</v>
      </c>
      <c r="AI37">
        <v>343.7</v>
      </c>
      <c r="AJ37">
        <v>0</v>
      </c>
      <c r="AK37">
        <v>18</v>
      </c>
      <c r="AL37">
        <v>4344</v>
      </c>
      <c r="AM37" t="s">
        <v>320</v>
      </c>
      <c r="AN37" t="s">
        <v>616</v>
      </c>
      <c r="AO37">
        <v>341.96</v>
      </c>
      <c r="AR37" t="s">
        <v>117</v>
      </c>
      <c r="AS37" t="s">
        <v>118</v>
      </c>
      <c r="AT37" t="s">
        <v>201</v>
      </c>
      <c r="AU37" t="s">
        <v>319</v>
      </c>
      <c r="AV37" t="s">
        <v>48</v>
      </c>
      <c r="AW37">
        <v>9</v>
      </c>
      <c r="BB37">
        <v>0.72566039530509474</v>
      </c>
      <c r="BC37" t="s">
        <v>70</v>
      </c>
      <c r="BF37" t="s">
        <v>117</v>
      </c>
      <c r="BG37" t="s">
        <v>118</v>
      </c>
      <c r="BH37" t="s">
        <v>319</v>
      </c>
      <c r="BI37">
        <v>8333</v>
      </c>
      <c r="BJ37">
        <v>9</v>
      </c>
      <c r="BK37" t="s">
        <v>201</v>
      </c>
      <c r="BL37" t="s">
        <v>192</v>
      </c>
      <c r="BM37">
        <v>0.72566039530509474</v>
      </c>
      <c r="BN37" t="s">
        <v>70</v>
      </c>
      <c r="BO37" t="s">
        <v>186</v>
      </c>
      <c r="BP37">
        <v>1410.1729999999998</v>
      </c>
    </row>
    <row r="38" spans="1:68" ht="16.5">
      <c r="A38" s="240" t="str">
        <f t="shared" si="18"/>
        <v>송도버스</v>
      </c>
      <c r="B38" s="109" t="str">
        <f t="shared" si="19"/>
        <v>김형규</v>
      </c>
      <c r="C38" s="110" t="str">
        <f t="shared" si="20"/>
        <v>F</v>
      </c>
      <c r="D38" s="111">
        <f t="shared" si="21"/>
        <v>0.71987067312806052</v>
      </c>
      <c r="E38" s="112">
        <f t="shared" si="22"/>
        <v>7145</v>
      </c>
      <c r="F38" s="113" t="str">
        <f t="shared" si="23"/>
        <v>16-1</v>
      </c>
      <c r="G38" s="114" t="str">
        <f t="shared" si="24"/>
        <v>70바2283</v>
      </c>
      <c r="H38" s="115">
        <f t="shared" si="25"/>
        <v>2</v>
      </c>
      <c r="I38" s="116">
        <f t="shared" si="26"/>
        <v>1090.58</v>
      </c>
      <c r="J38" s="117">
        <f t="shared" si="27"/>
        <v>1.5191318555338468E-2</v>
      </c>
      <c r="K38" s="117">
        <f t="shared" si="28"/>
        <v>0.31336886512626932</v>
      </c>
      <c r="L38" s="117">
        <f t="shared" si="29"/>
        <v>0.24390691191842875</v>
      </c>
      <c r="M38" s="118">
        <f t="shared" si="30"/>
        <v>13.946999999999999</v>
      </c>
      <c r="N38" s="119">
        <f t="shared" si="31"/>
        <v>9.1694327788882993E-2</v>
      </c>
      <c r="O38" s="119">
        <f t="shared" si="32"/>
        <v>9.0777384510994157</v>
      </c>
      <c r="P38" s="229">
        <f t="shared" si="33"/>
        <v>8</v>
      </c>
      <c r="Q38" s="230">
        <f t="shared" si="34"/>
        <v>1</v>
      </c>
      <c r="R38" s="230">
        <f t="shared" si="35"/>
        <v>99</v>
      </c>
      <c r="T38">
        <v>521</v>
      </c>
      <c r="U38">
        <v>7145</v>
      </c>
      <c r="V38" t="s">
        <v>321</v>
      </c>
      <c r="W38">
        <v>1090.58</v>
      </c>
      <c r="X38">
        <v>627.65899999999999</v>
      </c>
      <c r="Y38">
        <v>1.738</v>
      </c>
      <c r="Z38">
        <v>13.946999999999999</v>
      </c>
      <c r="AA38">
        <v>54.398043000000001</v>
      </c>
      <c r="AB38">
        <v>0.82637799999999995</v>
      </c>
      <c r="AC38">
        <v>17.046652999999999</v>
      </c>
      <c r="AD38" s="1">
        <v>266</v>
      </c>
      <c r="AE38">
        <v>1</v>
      </c>
      <c r="AF38">
        <v>99</v>
      </c>
      <c r="AG38">
        <v>77</v>
      </c>
      <c r="AH38">
        <v>20.048147</v>
      </c>
      <c r="AI38">
        <v>39.9</v>
      </c>
      <c r="AJ38">
        <v>0</v>
      </c>
      <c r="AK38">
        <v>8</v>
      </c>
      <c r="AL38">
        <v>806</v>
      </c>
      <c r="AM38" t="s">
        <v>322</v>
      </c>
      <c r="AN38" t="s">
        <v>617</v>
      </c>
      <c r="AO38">
        <v>921.51900000000001</v>
      </c>
      <c r="AR38" t="s">
        <v>117</v>
      </c>
      <c r="AS38" t="s">
        <v>118</v>
      </c>
      <c r="AT38" t="s">
        <v>204</v>
      </c>
      <c r="AU38" t="s">
        <v>321</v>
      </c>
      <c r="AV38" t="s">
        <v>48</v>
      </c>
      <c r="AW38">
        <v>2</v>
      </c>
      <c r="BB38">
        <v>0.71987067312806052</v>
      </c>
      <c r="BC38" t="s">
        <v>70</v>
      </c>
      <c r="BF38" t="s">
        <v>117</v>
      </c>
      <c r="BG38" t="s">
        <v>118</v>
      </c>
      <c r="BH38" t="s">
        <v>321</v>
      </c>
      <c r="BI38">
        <v>7145</v>
      </c>
      <c r="BJ38">
        <v>2</v>
      </c>
      <c r="BK38" t="s">
        <v>204</v>
      </c>
      <c r="BL38" t="s">
        <v>199</v>
      </c>
      <c r="BM38">
        <v>0.71987067312806052</v>
      </c>
      <c r="BN38" t="s">
        <v>70</v>
      </c>
      <c r="BO38" t="s">
        <v>186</v>
      </c>
      <c r="BP38">
        <v>1090.58</v>
      </c>
    </row>
    <row r="39" spans="1:68" ht="16.5">
      <c r="A39" s="239" t="str">
        <f t="shared" si="18"/>
        <v>송도버스</v>
      </c>
      <c r="B39" s="125" t="str">
        <f t="shared" si="19"/>
        <v>김형석</v>
      </c>
      <c r="C39" s="126" t="str">
        <f t="shared" si="20"/>
        <v>C</v>
      </c>
      <c r="D39" s="127">
        <f t="shared" si="21"/>
        <v>0.86862020999802692</v>
      </c>
      <c r="E39" s="128">
        <f t="shared" si="22"/>
        <v>7976</v>
      </c>
      <c r="F39" s="129" t="str">
        <f t="shared" si="23"/>
        <v>8</v>
      </c>
      <c r="G39" s="130" t="str">
        <f t="shared" si="24"/>
        <v>70바2235</v>
      </c>
      <c r="H39" s="131">
        <f t="shared" si="25"/>
        <v>4</v>
      </c>
      <c r="I39" s="132">
        <f t="shared" si="26"/>
        <v>1631.1990000000001</v>
      </c>
      <c r="J39" s="133">
        <f t="shared" si="27"/>
        <v>3.5432473366909249E-3</v>
      </c>
      <c r="K39" s="133">
        <f t="shared" si="28"/>
        <v>0.3633033350343795</v>
      </c>
      <c r="L39" s="133">
        <f t="shared" si="29"/>
        <v>0.21763132517859562</v>
      </c>
      <c r="M39" s="134">
        <f t="shared" si="30"/>
        <v>14.401999999999999</v>
      </c>
      <c r="N39" s="135">
        <f t="shared" si="31"/>
        <v>6.1304598641857916E-2</v>
      </c>
      <c r="O39" s="135">
        <f t="shared" si="32"/>
        <v>5.3948046804834968</v>
      </c>
      <c r="P39" s="227">
        <f t="shared" si="33"/>
        <v>16</v>
      </c>
      <c r="Q39" s="228">
        <f t="shared" si="34"/>
        <v>1</v>
      </c>
      <c r="R39" s="228">
        <f t="shared" si="35"/>
        <v>88</v>
      </c>
      <c r="T39">
        <v>521</v>
      </c>
      <c r="U39">
        <v>7976</v>
      </c>
      <c r="V39" t="s">
        <v>323</v>
      </c>
      <c r="W39">
        <v>1631.1990000000001</v>
      </c>
      <c r="X39">
        <v>931.05399999999997</v>
      </c>
      <c r="Y39">
        <v>1.752</v>
      </c>
      <c r="Z39">
        <v>14.401999999999999</v>
      </c>
      <c r="AA39">
        <v>98.619703000000001</v>
      </c>
      <c r="AB39">
        <v>0.34943400000000002</v>
      </c>
      <c r="AC39">
        <v>35.828867000000002</v>
      </c>
      <c r="AD39" s="1">
        <v>355</v>
      </c>
      <c r="AE39">
        <v>1</v>
      </c>
      <c r="AF39">
        <v>88</v>
      </c>
      <c r="AG39">
        <v>73</v>
      </c>
      <c r="AH39">
        <v>16.540295</v>
      </c>
      <c r="AI39">
        <v>110.4</v>
      </c>
      <c r="AJ39">
        <v>0</v>
      </c>
      <c r="AK39">
        <v>16</v>
      </c>
      <c r="AL39">
        <v>8445</v>
      </c>
      <c r="AM39" t="s">
        <v>324</v>
      </c>
      <c r="AN39" t="s">
        <v>618</v>
      </c>
      <c r="AO39">
        <v>1224.7950000000001</v>
      </c>
      <c r="AR39" t="s">
        <v>117</v>
      </c>
      <c r="AS39" t="s">
        <v>119</v>
      </c>
      <c r="AT39" t="s">
        <v>221</v>
      </c>
      <c r="AU39" t="s">
        <v>323</v>
      </c>
      <c r="AV39" t="s">
        <v>48</v>
      </c>
      <c r="AW39">
        <v>4</v>
      </c>
      <c r="BB39">
        <v>0.86862020999802692</v>
      </c>
      <c r="BC39" t="s">
        <v>69</v>
      </c>
      <c r="BF39" t="s">
        <v>117</v>
      </c>
      <c r="BG39" t="s">
        <v>119</v>
      </c>
      <c r="BH39" t="s">
        <v>323</v>
      </c>
      <c r="BI39">
        <v>7976</v>
      </c>
      <c r="BJ39">
        <v>4</v>
      </c>
      <c r="BK39" t="s">
        <v>221</v>
      </c>
      <c r="BL39" t="s">
        <v>235</v>
      </c>
      <c r="BM39">
        <v>0.86862020999802692</v>
      </c>
      <c r="BN39" t="s">
        <v>69</v>
      </c>
      <c r="BO39" t="s">
        <v>176</v>
      </c>
      <c r="BP39">
        <v>1631.1990000000001</v>
      </c>
    </row>
    <row r="40" spans="1:68" ht="16.5">
      <c r="A40" s="240" t="str">
        <f t="shared" si="18"/>
        <v>송도버스</v>
      </c>
      <c r="B40" s="109" t="str">
        <f t="shared" si="19"/>
        <v>김환석</v>
      </c>
      <c r="C40" s="110" t="str">
        <f t="shared" si="20"/>
        <v>C</v>
      </c>
      <c r="D40" s="111">
        <f t="shared" si="21"/>
        <v>0.8805270075785594</v>
      </c>
      <c r="E40" s="112">
        <f t="shared" si="22"/>
        <v>7641</v>
      </c>
      <c r="F40" s="113" t="str">
        <f t="shared" si="23"/>
        <v>8</v>
      </c>
      <c r="G40" s="114" t="str">
        <f t="shared" si="24"/>
        <v>75아1107</v>
      </c>
      <c r="H40" s="115">
        <f t="shared" si="25"/>
        <v>11</v>
      </c>
      <c r="I40" s="116">
        <f t="shared" si="26"/>
        <v>2728.7570000000005</v>
      </c>
      <c r="J40" s="117">
        <f t="shared" si="27"/>
        <v>2.6983482573724068E-2</v>
      </c>
      <c r="K40" s="117">
        <f t="shared" si="28"/>
        <v>0.34607468894582416</v>
      </c>
      <c r="L40" s="117">
        <f t="shared" si="29"/>
        <v>6.8895837921808339E-2</v>
      </c>
      <c r="M40" s="118">
        <f t="shared" si="30"/>
        <v>14.478999999999999</v>
      </c>
      <c r="N40" s="119">
        <f t="shared" si="31"/>
        <v>0</v>
      </c>
      <c r="O40" s="119">
        <f t="shared" si="32"/>
        <v>12.716412637695479</v>
      </c>
      <c r="P40" s="229">
        <f t="shared" si="33"/>
        <v>32</v>
      </c>
      <c r="Q40" s="230">
        <f t="shared" si="34"/>
        <v>0</v>
      </c>
      <c r="R40" s="230">
        <f t="shared" si="35"/>
        <v>347</v>
      </c>
      <c r="T40">
        <v>521</v>
      </c>
      <c r="U40">
        <v>7641</v>
      </c>
      <c r="V40" t="s">
        <v>325</v>
      </c>
      <c r="W40">
        <v>2728.7570000000001</v>
      </c>
      <c r="X40">
        <v>1526.0550000000001</v>
      </c>
      <c r="Y40">
        <v>1.788</v>
      </c>
      <c r="Z40">
        <v>14.478999999999999</v>
      </c>
      <c r="AA40">
        <v>164.92496800000001</v>
      </c>
      <c r="AB40">
        <v>4.4502499999999996</v>
      </c>
      <c r="AC40">
        <v>57.076357000000002</v>
      </c>
      <c r="AD40" s="1">
        <v>188</v>
      </c>
      <c r="AE40">
        <v>0</v>
      </c>
      <c r="AF40">
        <v>347</v>
      </c>
      <c r="AG40">
        <v>88</v>
      </c>
      <c r="AH40">
        <v>16.545445000000001</v>
      </c>
      <c r="AI40">
        <v>764.5</v>
      </c>
      <c r="AJ40">
        <v>14.1</v>
      </c>
      <c r="AK40">
        <v>32</v>
      </c>
      <c r="AL40">
        <v>9622</v>
      </c>
      <c r="AM40" t="s">
        <v>326</v>
      </c>
      <c r="AN40" t="s">
        <v>619</v>
      </c>
      <c r="AO40">
        <v>1032.9010000000001</v>
      </c>
      <c r="AR40" t="s">
        <v>117</v>
      </c>
      <c r="AS40" t="s">
        <v>119</v>
      </c>
      <c r="AT40" t="s">
        <v>254</v>
      </c>
      <c r="AU40" t="s">
        <v>325</v>
      </c>
      <c r="AV40" t="s">
        <v>48</v>
      </c>
      <c r="AW40">
        <v>11</v>
      </c>
      <c r="BB40">
        <v>0.8805270075785594</v>
      </c>
      <c r="BC40" t="s">
        <v>69</v>
      </c>
      <c r="BF40" t="s">
        <v>117</v>
      </c>
      <c r="BG40" t="s">
        <v>119</v>
      </c>
      <c r="BH40" t="s">
        <v>325</v>
      </c>
      <c r="BI40">
        <v>7641</v>
      </c>
      <c r="BJ40">
        <v>11</v>
      </c>
      <c r="BK40" t="s">
        <v>254</v>
      </c>
      <c r="BL40" t="s">
        <v>229</v>
      </c>
      <c r="BM40">
        <v>0.8805270075785594</v>
      </c>
      <c r="BN40" t="s">
        <v>69</v>
      </c>
      <c r="BO40" t="s">
        <v>176</v>
      </c>
      <c r="BP40">
        <v>2728.7570000000005</v>
      </c>
    </row>
    <row r="41" spans="1:68" ht="16.5">
      <c r="A41" s="239" t="str">
        <f t="shared" si="18"/>
        <v>송도버스</v>
      </c>
      <c r="B41" s="125" t="str">
        <f t="shared" si="19"/>
        <v>나경구</v>
      </c>
      <c r="C41" s="126" t="str">
        <f t="shared" si="20"/>
        <v>F</v>
      </c>
      <c r="D41" s="127">
        <f t="shared" si="21"/>
        <v>0.76776455345184702</v>
      </c>
      <c r="E41" s="128">
        <f t="shared" si="22"/>
        <v>3121</v>
      </c>
      <c r="F41" s="129" t="str">
        <f t="shared" si="23"/>
        <v>16-1</v>
      </c>
      <c r="G41" s="130" t="str">
        <f t="shared" si="24"/>
        <v>70바2236</v>
      </c>
      <c r="H41" s="131">
        <f t="shared" si="25"/>
        <v>3</v>
      </c>
      <c r="I41" s="132">
        <f t="shared" si="26"/>
        <v>3396.6349999999998</v>
      </c>
      <c r="J41" s="133">
        <f t="shared" si="27"/>
        <v>8.1943950838040906E-3</v>
      </c>
      <c r="K41" s="133">
        <f t="shared" si="28"/>
        <v>0.33059165864161261</v>
      </c>
      <c r="L41" s="133">
        <f t="shared" si="29"/>
        <v>0.17841186939426817</v>
      </c>
      <c r="M41" s="134">
        <f t="shared" si="30"/>
        <v>11.618</v>
      </c>
      <c r="N41" s="135">
        <f t="shared" si="31"/>
        <v>2.9440902540308275E-2</v>
      </c>
      <c r="O41" s="135">
        <f t="shared" si="32"/>
        <v>12.129651846607009</v>
      </c>
      <c r="P41" s="227">
        <f t="shared" si="33"/>
        <v>12</v>
      </c>
      <c r="Q41" s="228">
        <f t="shared" si="34"/>
        <v>1</v>
      </c>
      <c r="R41" s="228">
        <f t="shared" si="35"/>
        <v>412</v>
      </c>
      <c r="T41">
        <v>521</v>
      </c>
      <c r="U41">
        <v>3121</v>
      </c>
      <c r="V41" t="s">
        <v>327</v>
      </c>
      <c r="W41">
        <v>3396.6350000000002</v>
      </c>
      <c r="X41">
        <v>1806.2650000000001</v>
      </c>
      <c r="Y41">
        <v>1.88</v>
      </c>
      <c r="Z41">
        <v>11.618</v>
      </c>
      <c r="AA41">
        <v>175.45468399999999</v>
      </c>
      <c r="AB41">
        <v>1.4377450000000001</v>
      </c>
      <c r="AC41">
        <v>58.003855000000001</v>
      </c>
      <c r="AD41" s="1">
        <v>606</v>
      </c>
      <c r="AE41">
        <v>1</v>
      </c>
      <c r="AF41">
        <v>412</v>
      </c>
      <c r="AG41">
        <v>68</v>
      </c>
      <c r="AH41">
        <v>19.359044000000001</v>
      </c>
      <c r="AI41">
        <v>659</v>
      </c>
      <c r="AJ41">
        <v>0</v>
      </c>
      <c r="AK41">
        <v>12</v>
      </c>
      <c r="AL41">
        <v>2949</v>
      </c>
      <c r="AM41" t="s">
        <v>328</v>
      </c>
      <c r="AN41" t="s">
        <v>620</v>
      </c>
      <c r="AO41">
        <v>3077.335</v>
      </c>
      <c r="AR41" t="s">
        <v>117</v>
      </c>
      <c r="AS41" t="s">
        <v>118</v>
      </c>
      <c r="AT41" t="s">
        <v>197</v>
      </c>
      <c r="AU41" t="s">
        <v>327</v>
      </c>
      <c r="AV41" t="s">
        <v>48</v>
      </c>
      <c r="AW41">
        <v>3</v>
      </c>
      <c r="BB41">
        <v>0.76776455345184702</v>
      </c>
      <c r="BC41" t="s">
        <v>70</v>
      </c>
      <c r="BF41" t="s">
        <v>117</v>
      </c>
      <c r="BG41" t="s">
        <v>118</v>
      </c>
      <c r="BH41" t="s">
        <v>327</v>
      </c>
      <c r="BI41">
        <v>3121</v>
      </c>
      <c r="BJ41">
        <v>3</v>
      </c>
      <c r="BK41" t="s">
        <v>197</v>
      </c>
      <c r="BL41" t="s">
        <v>205</v>
      </c>
      <c r="BM41">
        <v>0.76776455345184702</v>
      </c>
      <c r="BN41" t="s">
        <v>70</v>
      </c>
      <c r="BO41" t="s">
        <v>186</v>
      </c>
      <c r="BP41">
        <v>3396.6349999999998</v>
      </c>
    </row>
    <row r="42" spans="1:68" ht="16.5">
      <c r="A42" s="240" t="str">
        <f t="shared" si="18"/>
        <v>송도버스</v>
      </c>
      <c r="B42" s="109" t="str">
        <f t="shared" si="19"/>
        <v>남기경</v>
      </c>
      <c r="C42" s="110" t="str">
        <f t="shared" si="20"/>
        <v>A</v>
      </c>
      <c r="D42" s="111">
        <f t="shared" si="21"/>
        <v>0.97520000000000007</v>
      </c>
      <c r="E42" s="112">
        <f t="shared" si="22"/>
        <v>3575</v>
      </c>
      <c r="F42" s="113" t="str">
        <f t="shared" si="23"/>
        <v>16-1</v>
      </c>
      <c r="G42" s="114" t="str">
        <f t="shared" si="24"/>
        <v>70바2279</v>
      </c>
      <c r="H42" s="115">
        <f t="shared" si="25"/>
        <v>1</v>
      </c>
      <c r="I42" s="116">
        <f t="shared" si="26"/>
        <v>3209.1909999999998</v>
      </c>
      <c r="J42" s="117">
        <f t="shared" si="27"/>
        <v>4.9776055217523613E-3</v>
      </c>
      <c r="K42" s="117">
        <f t="shared" si="28"/>
        <v>0.34942605285793316</v>
      </c>
      <c r="L42" s="117">
        <f t="shared" si="29"/>
        <v>0.25707413488321512</v>
      </c>
      <c r="M42" s="118">
        <f t="shared" si="30"/>
        <v>13.497999999999999</v>
      </c>
      <c r="N42" s="119">
        <f t="shared" si="31"/>
        <v>3.1160501197965471E-2</v>
      </c>
      <c r="O42" s="119">
        <f t="shared" si="32"/>
        <v>7.5096807887096784</v>
      </c>
      <c r="P42" s="229">
        <f t="shared" si="33"/>
        <v>1</v>
      </c>
      <c r="Q42" s="230">
        <f t="shared" si="34"/>
        <v>1</v>
      </c>
      <c r="R42" s="230">
        <f t="shared" si="35"/>
        <v>241</v>
      </c>
      <c r="T42">
        <v>521</v>
      </c>
      <c r="U42">
        <v>3575</v>
      </c>
      <c r="V42" t="s">
        <v>329</v>
      </c>
      <c r="W42">
        <v>3209.1909999999998</v>
      </c>
      <c r="X42">
        <v>1316.41</v>
      </c>
      <c r="Y42">
        <v>2.4380000000000002</v>
      </c>
      <c r="Z42">
        <v>13.497999999999999</v>
      </c>
      <c r="AA42">
        <v>164.11746500000001</v>
      </c>
      <c r="AB42">
        <v>0.81691199999999997</v>
      </c>
      <c r="AC42">
        <v>57.346918000000002</v>
      </c>
      <c r="AD42" s="1">
        <v>825</v>
      </c>
      <c r="AE42">
        <v>1</v>
      </c>
      <c r="AF42">
        <v>241</v>
      </c>
      <c r="AG42">
        <v>81</v>
      </c>
      <c r="AH42">
        <v>19.554231999999999</v>
      </c>
      <c r="AI42">
        <v>540</v>
      </c>
      <c r="AJ42">
        <v>1.5</v>
      </c>
      <c r="AK42">
        <v>1</v>
      </c>
      <c r="AL42">
        <v>6</v>
      </c>
      <c r="AM42" t="s">
        <v>330</v>
      </c>
      <c r="AN42" t="s">
        <v>621</v>
      </c>
      <c r="AO42">
        <v>3209.1909999999998</v>
      </c>
      <c r="AR42" t="s">
        <v>117</v>
      </c>
      <c r="AS42" t="s">
        <v>118</v>
      </c>
      <c r="AT42" t="s">
        <v>201</v>
      </c>
      <c r="AU42" t="s">
        <v>329</v>
      </c>
      <c r="AV42" t="s">
        <v>48</v>
      </c>
      <c r="AW42">
        <v>1</v>
      </c>
      <c r="BB42">
        <v>0.97520000000000007</v>
      </c>
      <c r="BC42" t="s">
        <v>66</v>
      </c>
      <c r="BF42" t="s">
        <v>117</v>
      </c>
      <c r="BG42" t="s">
        <v>118</v>
      </c>
      <c r="BH42" t="s">
        <v>329</v>
      </c>
      <c r="BI42">
        <v>3575</v>
      </c>
      <c r="BJ42">
        <v>1</v>
      </c>
      <c r="BK42" t="s">
        <v>201</v>
      </c>
      <c r="BL42" t="s">
        <v>173</v>
      </c>
      <c r="BM42">
        <v>0.97520000000000007</v>
      </c>
      <c r="BN42" t="s">
        <v>66</v>
      </c>
      <c r="BO42" t="s">
        <v>177</v>
      </c>
      <c r="BP42">
        <v>3209.1909999999998</v>
      </c>
    </row>
    <row r="43" spans="1:68" ht="16.5">
      <c r="A43" s="239" t="str">
        <f t="shared" si="18"/>
        <v>송도버스</v>
      </c>
      <c r="B43" s="125" t="str">
        <f t="shared" si="19"/>
        <v>노진환</v>
      </c>
      <c r="C43" s="126" t="str">
        <f t="shared" si="20"/>
        <v>B</v>
      </c>
      <c r="D43" s="127">
        <f t="shared" si="21"/>
        <v>0.90685454744114513</v>
      </c>
      <c r="E43" s="128">
        <f t="shared" si="22"/>
        <v>3074</v>
      </c>
      <c r="F43" s="129" t="str">
        <f t="shared" si="23"/>
        <v>8</v>
      </c>
      <c r="G43" s="130" t="str">
        <f t="shared" si="24"/>
        <v>70바2238</v>
      </c>
      <c r="H43" s="131">
        <f t="shared" si="25"/>
        <v>2</v>
      </c>
      <c r="I43" s="132">
        <f t="shared" si="26"/>
        <v>2379.58</v>
      </c>
      <c r="J43" s="133">
        <f t="shared" si="27"/>
        <v>1.2718770754058022E-2</v>
      </c>
      <c r="K43" s="133">
        <f t="shared" si="28"/>
        <v>0.35420238292517253</v>
      </c>
      <c r="L43" s="133">
        <f t="shared" si="29"/>
        <v>0.20339723816808009</v>
      </c>
      <c r="M43" s="134">
        <f t="shared" si="30"/>
        <v>14.144</v>
      </c>
      <c r="N43" s="135">
        <f t="shared" si="31"/>
        <v>8.4048445524000037E-2</v>
      </c>
      <c r="O43" s="135">
        <f t="shared" si="32"/>
        <v>21.012111381000008</v>
      </c>
      <c r="P43" s="227">
        <f t="shared" si="33"/>
        <v>16</v>
      </c>
      <c r="Q43" s="228">
        <f t="shared" si="34"/>
        <v>2</v>
      </c>
      <c r="R43" s="228">
        <f t="shared" si="35"/>
        <v>500</v>
      </c>
      <c r="T43">
        <v>521</v>
      </c>
      <c r="U43">
        <v>3074</v>
      </c>
      <c r="V43" t="s">
        <v>331</v>
      </c>
      <c r="W43">
        <v>2379.58</v>
      </c>
      <c r="X43">
        <v>1312.2190000000001</v>
      </c>
      <c r="Y43">
        <v>1.8129999999999999</v>
      </c>
      <c r="Z43">
        <v>14.144</v>
      </c>
      <c r="AA43">
        <v>141.52051599999999</v>
      </c>
      <c r="AB43">
        <v>1.7999670000000001</v>
      </c>
      <c r="AC43">
        <v>50.126904000000003</v>
      </c>
      <c r="AD43" s="1">
        <v>484</v>
      </c>
      <c r="AE43">
        <v>2</v>
      </c>
      <c r="AF43">
        <v>500</v>
      </c>
      <c r="AG43">
        <v>79</v>
      </c>
      <c r="AH43">
        <v>16.814381000000001</v>
      </c>
      <c r="AI43">
        <v>399.9</v>
      </c>
      <c r="AJ43">
        <v>0</v>
      </c>
      <c r="AK43">
        <v>16</v>
      </c>
      <c r="AL43">
        <v>3546</v>
      </c>
      <c r="AM43" t="s">
        <v>332</v>
      </c>
      <c r="AN43" t="s">
        <v>622</v>
      </c>
      <c r="AO43">
        <v>2229.2159999999999</v>
      </c>
      <c r="AR43" t="s">
        <v>117</v>
      </c>
      <c r="AS43" t="s">
        <v>119</v>
      </c>
      <c r="AT43" t="s">
        <v>223</v>
      </c>
      <c r="AU43" t="s">
        <v>331</v>
      </c>
      <c r="AV43" t="s">
        <v>48</v>
      </c>
      <c r="AW43">
        <v>2</v>
      </c>
      <c r="BB43">
        <v>0.90685454744114513</v>
      </c>
      <c r="BC43" t="s">
        <v>68</v>
      </c>
      <c r="BF43" t="s">
        <v>117</v>
      </c>
      <c r="BG43" t="s">
        <v>119</v>
      </c>
      <c r="BH43" t="s">
        <v>331</v>
      </c>
      <c r="BI43">
        <v>3074</v>
      </c>
      <c r="BJ43">
        <v>2</v>
      </c>
      <c r="BK43" t="s">
        <v>223</v>
      </c>
      <c r="BL43" t="s">
        <v>220</v>
      </c>
      <c r="BM43">
        <v>0.90685454744114513</v>
      </c>
      <c r="BN43" t="s">
        <v>68</v>
      </c>
      <c r="BO43" t="s">
        <v>174</v>
      </c>
      <c r="BP43">
        <v>2379.58</v>
      </c>
    </row>
    <row r="44" spans="1:68" ht="16.5">
      <c r="A44" s="240" t="str">
        <f t="shared" si="18"/>
        <v>송도버스</v>
      </c>
      <c r="B44" s="109" t="str">
        <f t="shared" si="19"/>
        <v>문태수</v>
      </c>
      <c r="C44" s="110" t="str">
        <f t="shared" si="20"/>
        <v>C</v>
      </c>
      <c r="D44" s="111">
        <f t="shared" si="21"/>
        <v>0.85942686213388508</v>
      </c>
      <c r="E44" s="112">
        <f t="shared" si="22"/>
        <v>2955</v>
      </c>
      <c r="F44" s="113" t="str">
        <f t="shared" si="23"/>
        <v>8</v>
      </c>
      <c r="G44" s="114" t="str">
        <f t="shared" si="24"/>
        <v>70바2271</v>
      </c>
      <c r="H44" s="115">
        <f t="shared" si="25"/>
        <v>15</v>
      </c>
      <c r="I44" s="116">
        <f t="shared" si="26"/>
        <v>1877.8839999999998</v>
      </c>
      <c r="J44" s="117">
        <f t="shared" si="27"/>
        <v>4.08431421439341E-2</v>
      </c>
      <c r="K44" s="117">
        <f t="shared" si="28"/>
        <v>0.42456548689767248</v>
      </c>
      <c r="L44" s="117">
        <f t="shared" si="29"/>
        <v>0.19916033152207488</v>
      </c>
      <c r="M44" s="118">
        <f t="shared" si="30"/>
        <v>16.841999999999999</v>
      </c>
      <c r="N44" s="119">
        <f t="shared" si="31"/>
        <v>5.1459282328264931E-2</v>
      </c>
      <c r="O44" s="119">
        <f t="shared" si="32"/>
        <v>54.032246444678179</v>
      </c>
      <c r="P44" s="229">
        <f t="shared" si="33"/>
        <v>64</v>
      </c>
      <c r="Q44" s="230">
        <f t="shared" si="34"/>
        <v>1</v>
      </c>
      <c r="R44" s="230">
        <f t="shared" si="35"/>
        <v>1050</v>
      </c>
      <c r="T44">
        <v>521</v>
      </c>
      <c r="U44">
        <v>2955</v>
      </c>
      <c r="V44" t="s">
        <v>517</v>
      </c>
      <c r="W44">
        <v>1943.2840000000001</v>
      </c>
      <c r="X44">
        <v>1111.96</v>
      </c>
      <c r="Y44">
        <v>1.748</v>
      </c>
      <c r="Z44">
        <v>16.841999999999999</v>
      </c>
      <c r="AA44">
        <v>126.758318</v>
      </c>
      <c r="AB44">
        <v>5.1772080000000003</v>
      </c>
      <c r="AC44">
        <v>53.817207000000003</v>
      </c>
      <c r="AD44" s="1">
        <v>374</v>
      </c>
      <c r="AE44">
        <v>1</v>
      </c>
      <c r="AF44">
        <v>1050</v>
      </c>
      <c r="AG44">
        <v>89</v>
      </c>
      <c r="AH44">
        <v>15.330622999999999</v>
      </c>
      <c r="AI44">
        <v>2022.2</v>
      </c>
      <c r="AJ44">
        <v>59.5</v>
      </c>
      <c r="AK44">
        <v>64</v>
      </c>
      <c r="AL44">
        <v>37625</v>
      </c>
      <c r="AM44" t="s">
        <v>518</v>
      </c>
      <c r="AN44" t="s">
        <v>623</v>
      </c>
      <c r="AO44">
        <v>252.953</v>
      </c>
      <c r="AR44" t="s">
        <v>117</v>
      </c>
      <c r="AS44" t="s">
        <v>119</v>
      </c>
      <c r="AT44" t="s">
        <v>237</v>
      </c>
      <c r="AU44" t="s">
        <v>517</v>
      </c>
      <c r="AV44" t="s">
        <v>48</v>
      </c>
      <c r="AW44">
        <v>15</v>
      </c>
      <c r="BB44">
        <v>0.85942686213388508</v>
      </c>
      <c r="BC44" t="s">
        <v>69</v>
      </c>
      <c r="BF44" t="s">
        <v>117</v>
      </c>
      <c r="BG44" t="s">
        <v>119</v>
      </c>
      <c r="BH44" t="s">
        <v>517</v>
      </c>
      <c r="BI44">
        <v>2955</v>
      </c>
      <c r="BJ44">
        <v>15</v>
      </c>
      <c r="BK44" t="s">
        <v>237</v>
      </c>
      <c r="BL44" t="s">
        <v>247</v>
      </c>
      <c r="BM44">
        <v>0.85942686213388508</v>
      </c>
      <c r="BN44" t="s">
        <v>69</v>
      </c>
      <c r="BO44" t="s">
        <v>176</v>
      </c>
      <c r="BP44">
        <v>1877.8839999999998</v>
      </c>
    </row>
    <row r="45" spans="1:68" ht="16.5">
      <c r="A45" s="239" t="str">
        <f t="shared" si="18"/>
        <v>송도버스</v>
      </c>
      <c r="B45" s="125" t="str">
        <f t="shared" si="19"/>
        <v>박규준</v>
      </c>
      <c r="C45" s="126" t="str">
        <f t="shared" si="20"/>
        <v>B</v>
      </c>
      <c r="D45" s="127">
        <f t="shared" si="21"/>
        <v>0.94478569115627054</v>
      </c>
      <c r="E45" s="128">
        <f t="shared" si="22"/>
        <v>3069</v>
      </c>
      <c r="F45" s="129" t="str">
        <f t="shared" si="23"/>
        <v>8</v>
      </c>
      <c r="G45" s="130" t="str">
        <f t="shared" si="24"/>
        <v>70바2247</v>
      </c>
      <c r="H45" s="131">
        <f t="shared" si="25"/>
        <v>6</v>
      </c>
      <c r="I45" s="132">
        <f t="shared" si="26"/>
        <v>2238.9520000000002</v>
      </c>
      <c r="J45" s="133">
        <f t="shared" si="27"/>
        <v>8.9148822195381956E-3</v>
      </c>
      <c r="K45" s="133">
        <f t="shared" si="28"/>
        <v>0.33667411908987416</v>
      </c>
      <c r="L45" s="133">
        <f t="shared" si="29"/>
        <v>0.23001833000439489</v>
      </c>
      <c r="M45" s="134">
        <f t="shared" si="30"/>
        <v>12.862</v>
      </c>
      <c r="N45" s="135">
        <f t="shared" si="31"/>
        <v>0</v>
      </c>
      <c r="O45" s="135">
        <f t="shared" si="32"/>
        <v>1.8535231282174625</v>
      </c>
      <c r="P45" s="227">
        <f t="shared" si="33"/>
        <v>7</v>
      </c>
      <c r="Q45" s="228">
        <f t="shared" si="34"/>
        <v>0</v>
      </c>
      <c r="R45" s="228">
        <f t="shared" si="35"/>
        <v>42</v>
      </c>
      <c r="T45">
        <v>521</v>
      </c>
      <c r="U45">
        <v>3069</v>
      </c>
      <c r="V45" t="s">
        <v>333</v>
      </c>
      <c r="W45">
        <v>2265.9549999999999</v>
      </c>
      <c r="X45">
        <v>1202.2929999999999</v>
      </c>
      <c r="Y45">
        <v>1.885</v>
      </c>
      <c r="Z45">
        <v>12.862</v>
      </c>
      <c r="AA45">
        <v>136.161081</v>
      </c>
      <c r="AB45">
        <v>1.2138599999999999</v>
      </c>
      <c r="AC45">
        <v>45.841912000000001</v>
      </c>
      <c r="AD45" s="1">
        <v>515</v>
      </c>
      <c r="AE45">
        <v>0</v>
      </c>
      <c r="AF45">
        <v>42</v>
      </c>
      <c r="AG45">
        <v>64</v>
      </c>
      <c r="AH45">
        <v>16.641722999999999</v>
      </c>
      <c r="AI45">
        <v>91.5</v>
      </c>
      <c r="AJ45">
        <v>0</v>
      </c>
      <c r="AK45">
        <v>7</v>
      </c>
      <c r="AL45">
        <v>1022</v>
      </c>
      <c r="AM45" t="s">
        <v>334</v>
      </c>
      <c r="AN45" t="s">
        <v>624</v>
      </c>
      <c r="AO45">
        <v>1106.903</v>
      </c>
      <c r="AR45" t="s">
        <v>117</v>
      </c>
      <c r="AS45" t="s">
        <v>119</v>
      </c>
      <c r="AT45" t="s">
        <v>228</v>
      </c>
      <c r="AU45" t="s">
        <v>333</v>
      </c>
      <c r="AV45" t="s">
        <v>48</v>
      </c>
      <c r="AW45">
        <v>6</v>
      </c>
      <c r="BB45">
        <v>0.94478569115627054</v>
      </c>
      <c r="BC45" t="s">
        <v>68</v>
      </c>
      <c r="BF45" t="s">
        <v>117</v>
      </c>
      <c r="BG45" t="s">
        <v>119</v>
      </c>
      <c r="BH45" t="s">
        <v>333</v>
      </c>
      <c r="BI45">
        <v>3069</v>
      </c>
      <c r="BJ45">
        <v>6</v>
      </c>
      <c r="BK45" t="s">
        <v>228</v>
      </c>
      <c r="BL45" t="s">
        <v>237</v>
      </c>
      <c r="BM45">
        <v>0.94478569115627054</v>
      </c>
      <c r="BN45" t="s">
        <v>68</v>
      </c>
      <c r="BO45" t="s">
        <v>174</v>
      </c>
      <c r="BP45">
        <v>2238.9520000000002</v>
      </c>
    </row>
    <row r="46" spans="1:68" ht="16.5">
      <c r="A46" s="240" t="str">
        <f t="shared" si="18"/>
        <v>송도버스</v>
      </c>
      <c r="B46" s="109" t="str">
        <f t="shared" si="19"/>
        <v>박명식</v>
      </c>
      <c r="C46" s="110" t="str">
        <f t="shared" si="20"/>
        <v>B</v>
      </c>
      <c r="D46" s="111">
        <f t="shared" si="21"/>
        <v>0.93079999999999996</v>
      </c>
      <c r="E46" s="112">
        <f t="shared" si="22"/>
        <v>2533</v>
      </c>
      <c r="F46" s="113" t="str">
        <f t="shared" si="23"/>
        <v>16-1</v>
      </c>
      <c r="G46" s="114" t="str">
        <f t="shared" si="24"/>
        <v>70바2225</v>
      </c>
      <c r="H46" s="115">
        <f t="shared" si="25"/>
        <v>1</v>
      </c>
      <c r="I46" s="116">
        <f t="shared" si="26"/>
        <v>3490.8980000000001</v>
      </c>
      <c r="J46" s="117">
        <f t="shared" si="27"/>
        <v>2.2756039919265336E-2</v>
      </c>
      <c r="K46" s="117">
        <f t="shared" si="28"/>
        <v>0.31192904302048874</v>
      </c>
      <c r="L46" s="117">
        <f t="shared" si="29"/>
        <v>0.16242239102947148</v>
      </c>
      <c r="M46" s="118">
        <f t="shared" si="30"/>
        <v>12.923</v>
      </c>
      <c r="N46" s="119">
        <f t="shared" si="31"/>
        <v>0.11458369737528853</v>
      </c>
      <c r="O46" s="119">
        <f t="shared" si="32"/>
        <v>5.09897453320034</v>
      </c>
      <c r="P46" s="229">
        <f t="shared" si="33"/>
        <v>23</v>
      </c>
      <c r="Q46" s="230">
        <f t="shared" si="34"/>
        <v>4</v>
      </c>
      <c r="R46" s="230">
        <f t="shared" si="35"/>
        <v>178</v>
      </c>
      <c r="T46">
        <v>521</v>
      </c>
      <c r="U46">
        <v>2533</v>
      </c>
      <c r="V46" t="s">
        <v>335</v>
      </c>
      <c r="W46">
        <v>3490.8980000000001</v>
      </c>
      <c r="X46">
        <v>1499.87</v>
      </c>
      <c r="Y46">
        <v>2.327</v>
      </c>
      <c r="Z46">
        <v>12.923</v>
      </c>
      <c r="AA46">
        <v>179.90190799999999</v>
      </c>
      <c r="AB46">
        <v>4.0938549999999996</v>
      </c>
      <c r="AC46">
        <v>56.116630000000001</v>
      </c>
      <c r="AD46" s="1">
        <v>567</v>
      </c>
      <c r="AE46">
        <v>4</v>
      </c>
      <c r="AF46">
        <v>178</v>
      </c>
      <c r="AG46">
        <v>81</v>
      </c>
      <c r="AH46">
        <v>19.404451999999999</v>
      </c>
      <c r="AI46">
        <v>192</v>
      </c>
      <c r="AJ46">
        <v>0</v>
      </c>
      <c r="AK46">
        <v>23</v>
      </c>
      <c r="AL46">
        <v>2247</v>
      </c>
      <c r="AM46" t="s">
        <v>336</v>
      </c>
      <c r="AN46" t="s">
        <v>625</v>
      </c>
      <c r="AO46">
        <v>3490.8980000000001</v>
      </c>
      <c r="AR46" t="s">
        <v>117</v>
      </c>
      <c r="AS46" t="s">
        <v>118</v>
      </c>
      <c r="AT46" t="s">
        <v>192</v>
      </c>
      <c r="AU46" t="s">
        <v>335</v>
      </c>
      <c r="AV46" t="s">
        <v>48</v>
      </c>
      <c r="AW46">
        <v>1</v>
      </c>
      <c r="BB46">
        <v>0.93079999999999996</v>
      </c>
      <c r="BC46" t="s">
        <v>68</v>
      </c>
      <c r="BF46" t="s">
        <v>117</v>
      </c>
      <c r="BG46" t="s">
        <v>118</v>
      </c>
      <c r="BH46" t="s">
        <v>335</v>
      </c>
      <c r="BI46">
        <v>2533</v>
      </c>
      <c r="BJ46">
        <v>1</v>
      </c>
      <c r="BK46" t="s">
        <v>192</v>
      </c>
      <c r="BL46" t="s">
        <v>173</v>
      </c>
      <c r="BM46">
        <v>0.93079999999999996</v>
      </c>
      <c r="BN46" t="s">
        <v>68</v>
      </c>
      <c r="BO46" t="s">
        <v>174</v>
      </c>
      <c r="BP46">
        <v>3490.8980000000001</v>
      </c>
    </row>
    <row r="47" spans="1:68" ht="16.5">
      <c r="A47" s="239" t="str">
        <f t="shared" si="18"/>
        <v>송도버스</v>
      </c>
      <c r="B47" s="125" t="str">
        <f t="shared" si="19"/>
        <v>박삼규</v>
      </c>
      <c r="C47" s="126" t="str">
        <f t="shared" si="20"/>
        <v>D</v>
      </c>
      <c r="D47" s="127">
        <f t="shared" si="21"/>
        <v>0.84283941175052268</v>
      </c>
      <c r="E47" s="128">
        <f t="shared" si="22"/>
        <v>2831</v>
      </c>
      <c r="F47" s="129" t="str">
        <f t="shared" si="23"/>
        <v>8</v>
      </c>
      <c r="G47" s="130" t="str">
        <f t="shared" si="24"/>
        <v>70바2296</v>
      </c>
      <c r="H47" s="131">
        <f t="shared" si="25"/>
        <v>3</v>
      </c>
      <c r="I47" s="132">
        <f t="shared" si="26"/>
        <v>1824.8720000000001</v>
      </c>
      <c r="J47" s="133">
        <f t="shared" si="27"/>
        <v>2.1353607434440147E-2</v>
      </c>
      <c r="K47" s="133">
        <f t="shared" si="28"/>
        <v>0.36936930873610496</v>
      </c>
      <c r="L47" s="133">
        <f t="shared" si="29"/>
        <v>0.24494868681200654</v>
      </c>
      <c r="M47" s="134">
        <f t="shared" si="30"/>
        <v>14.331</v>
      </c>
      <c r="N47" s="135">
        <f t="shared" si="31"/>
        <v>0</v>
      </c>
      <c r="O47" s="135">
        <f t="shared" si="32"/>
        <v>14.521566444112244</v>
      </c>
      <c r="P47" s="227">
        <f t="shared" si="33"/>
        <v>27</v>
      </c>
      <c r="Q47" s="228">
        <f t="shared" si="34"/>
        <v>0</v>
      </c>
      <c r="R47" s="228">
        <f t="shared" si="35"/>
        <v>265</v>
      </c>
      <c r="T47">
        <v>521</v>
      </c>
      <c r="U47">
        <v>2831</v>
      </c>
      <c r="V47" t="s">
        <v>337</v>
      </c>
      <c r="W47">
        <v>1824.8720000000001</v>
      </c>
      <c r="X47">
        <v>1083.0809999999999</v>
      </c>
      <c r="Y47">
        <v>1.6850000000000001</v>
      </c>
      <c r="Z47">
        <v>14.331</v>
      </c>
      <c r="AA47">
        <v>110.54497499999999</v>
      </c>
      <c r="AB47">
        <v>2.3605339999999999</v>
      </c>
      <c r="AC47">
        <v>40.831921000000001</v>
      </c>
      <c r="AD47" s="1">
        <v>447</v>
      </c>
      <c r="AE47">
        <v>0</v>
      </c>
      <c r="AF47">
        <v>265</v>
      </c>
      <c r="AG47">
        <v>81</v>
      </c>
      <c r="AH47">
        <v>16.507959</v>
      </c>
      <c r="AI47">
        <v>331.7</v>
      </c>
      <c r="AJ47">
        <v>0</v>
      </c>
      <c r="AK47">
        <v>27</v>
      </c>
      <c r="AL47">
        <v>6748</v>
      </c>
      <c r="AM47" t="s">
        <v>338</v>
      </c>
      <c r="AN47" t="s">
        <v>626</v>
      </c>
      <c r="AO47">
        <v>1584.509</v>
      </c>
      <c r="AR47" t="s">
        <v>117</v>
      </c>
      <c r="AS47" t="s">
        <v>119</v>
      </c>
      <c r="AT47" t="s">
        <v>246</v>
      </c>
      <c r="AU47" t="s">
        <v>337</v>
      </c>
      <c r="AV47" t="s">
        <v>48</v>
      </c>
      <c r="AW47">
        <v>3</v>
      </c>
      <c r="BB47">
        <v>0.84283941175052268</v>
      </c>
      <c r="BC47" t="s">
        <v>67</v>
      </c>
      <c r="BF47" t="s">
        <v>117</v>
      </c>
      <c r="BG47" t="s">
        <v>119</v>
      </c>
      <c r="BH47" t="s">
        <v>337</v>
      </c>
      <c r="BI47">
        <v>2831</v>
      </c>
      <c r="BJ47">
        <v>3</v>
      </c>
      <c r="BK47" t="s">
        <v>246</v>
      </c>
      <c r="BL47" t="s">
        <v>216</v>
      </c>
      <c r="BM47">
        <v>0.84283941175052268</v>
      </c>
      <c r="BN47" t="s">
        <v>67</v>
      </c>
      <c r="BO47" t="s">
        <v>178</v>
      </c>
      <c r="BP47">
        <v>1824.8720000000001</v>
      </c>
    </row>
    <row r="48" spans="1:68" ht="16.5">
      <c r="A48" s="240" t="str">
        <f t="shared" si="18"/>
        <v>송도버스</v>
      </c>
      <c r="B48" s="109" t="str">
        <f t="shared" si="19"/>
        <v>박영식</v>
      </c>
      <c r="C48" s="110" t="str">
        <f t="shared" si="20"/>
        <v>C</v>
      </c>
      <c r="D48" s="111">
        <f t="shared" si="21"/>
        <v>0.85561576143319273</v>
      </c>
      <c r="E48" s="112">
        <f t="shared" si="22"/>
        <v>4060</v>
      </c>
      <c r="F48" s="113" t="str">
        <f t="shared" si="23"/>
        <v>8</v>
      </c>
      <c r="G48" s="114" t="str">
        <f t="shared" si="24"/>
        <v>70바2308</v>
      </c>
      <c r="H48" s="115">
        <f t="shared" si="25"/>
        <v>8</v>
      </c>
      <c r="I48" s="116">
        <f t="shared" si="26"/>
        <v>2321.732</v>
      </c>
      <c r="J48" s="117">
        <f t="shared" si="27"/>
        <v>2.4504489911764321E-2</v>
      </c>
      <c r="K48" s="117">
        <f t="shared" si="28"/>
        <v>0.35662661425387548</v>
      </c>
      <c r="L48" s="117">
        <f t="shared" si="29"/>
        <v>0.19209796824095116</v>
      </c>
      <c r="M48" s="118">
        <f t="shared" si="30"/>
        <v>15.43</v>
      </c>
      <c r="N48" s="119">
        <f t="shared" si="31"/>
        <v>0</v>
      </c>
      <c r="O48" s="119">
        <f t="shared" si="32"/>
        <v>39.458947696615617</v>
      </c>
      <c r="P48" s="229">
        <f t="shared" si="33"/>
        <v>37</v>
      </c>
      <c r="Q48" s="230">
        <f t="shared" si="34"/>
        <v>0</v>
      </c>
      <c r="R48" s="230">
        <f t="shared" si="35"/>
        <v>934</v>
      </c>
      <c r="T48">
        <v>521</v>
      </c>
      <c r="U48">
        <v>4060</v>
      </c>
      <c r="V48" t="s">
        <v>339</v>
      </c>
      <c r="W48">
        <v>2367.0169999999998</v>
      </c>
      <c r="X48">
        <v>1337.963</v>
      </c>
      <c r="Y48">
        <v>1.7689999999999999</v>
      </c>
      <c r="Z48">
        <v>15.43</v>
      </c>
      <c r="AA48">
        <v>145.006079</v>
      </c>
      <c r="AB48">
        <v>3.5533000000000001</v>
      </c>
      <c r="AC48">
        <v>51.713026999999997</v>
      </c>
      <c r="AD48" s="1">
        <v>446</v>
      </c>
      <c r="AE48">
        <v>0</v>
      </c>
      <c r="AF48">
        <v>934</v>
      </c>
      <c r="AG48">
        <v>77</v>
      </c>
      <c r="AH48">
        <v>16.32357</v>
      </c>
      <c r="AI48">
        <v>493.5</v>
      </c>
      <c r="AJ48">
        <v>0</v>
      </c>
      <c r="AK48">
        <v>37</v>
      </c>
      <c r="AL48">
        <v>7400</v>
      </c>
      <c r="AM48" t="s">
        <v>340</v>
      </c>
      <c r="AN48" t="s">
        <v>627</v>
      </c>
      <c r="AO48">
        <v>1078.422</v>
      </c>
      <c r="AR48" t="s">
        <v>117</v>
      </c>
      <c r="AS48" t="s">
        <v>119</v>
      </c>
      <c r="AT48" t="s">
        <v>248</v>
      </c>
      <c r="AU48" t="s">
        <v>339</v>
      </c>
      <c r="AV48" t="s">
        <v>48</v>
      </c>
      <c r="AW48">
        <v>8</v>
      </c>
      <c r="BB48">
        <v>0.85561576143319273</v>
      </c>
      <c r="BC48" t="s">
        <v>69</v>
      </c>
      <c r="BF48" t="s">
        <v>117</v>
      </c>
      <c r="BG48" t="s">
        <v>119</v>
      </c>
      <c r="BH48" t="s">
        <v>339</v>
      </c>
      <c r="BI48">
        <v>4060</v>
      </c>
      <c r="BJ48">
        <v>8</v>
      </c>
      <c r="BK48" t="s">
        <v>248</v>
      </c>
      <c r="BL48" t="s">
        <v>234</v>
      </c>
      <c r="BM48">
        <v>0.85561576143319273</v>
      </c>
      <c r="BN48" t="s">
        <v>69</v>
      </c>
      <c r="BO48" t="s">
        <v>176</v>
      </c>
      <c r="BP48">
        <v>2321.732</v>
      </c>
    </row>
    <row r="49" spans="1:68" ht="16.5">
      <c r="A49" s="239" t="str">
        <f t="shared" si="18"/>
        <v>송도버스</v>
      </c>
      <c r="B49" s="125" t="str">
        <f t="shared" si="19"/>
        <v>박요섭</v>
      </c>
      <c r="C49" s="126" t="str">
        <f t="shared" si="20"/>
        <v>A</v>
      </c>
      <c r="D49" s="127">
        <f t="shared" si="21"/>
        <v>0.96684793653054757</v>
      </c>
      <c r="E49" s="128">
        <f t="shared" si="22"/>
        <v>672</v>
      </c>
      <c r="F49" s="129" t="str">
        <f t="shared" si="23"/>
        <v>8</v>
      </c>
      <c r="G49" s="130" t="str">
        <f t="shared" si="24"/>
        <v>70바2319</v>
      </c>
      <c r="H49" s="131">
        <f t="shared" si="25"/>
        <v>16</v>
      </c>
      <c r="I49" s="132">
        <f t="shared" si="26"/>
        <v>2906.2830000000004</v>
      </c>
      <c r="J49" s="133">
        <f t="shared" si="27"/>
        <v>9.7659367854069142E-3</v>
      </c>
      <c r="K49" s="133">
        <f t="shared" si="28"/>
        <v>0.33202050006670408</v>
      </c>
      <c r="L49" s="133">
        <f t="shared" si="29"/>
        <v>8.8429103428675035E-2</v>
      </c>
      <c r="M49" s="134">
        <f t="shared" si="30"/>
        <v>11.61</v>
      </c>
      <c r="N49" s="135">
        <f t="shared" si="31"/>
        <v>0.65153326351640051</v>
      </c>
      <c r="O49" s="135">
        <f t="shared" si="32"/>
        <v>4.5264416202192033</v>
      </c>
      <c r="P49" s="227">
        <f t="shared" si="33"/>
        <v>7</v>
      </c>
      <c r="Q49" s="228">
        <f t="shared" si="34"/>
        <v>19</v>
      </c>
      <c r="R49" s="228">
        <f t="shared" si="35"/>
        <v>132</v>
      </c>
      <c r="T49">
        <v>521</v>
      </c>
      <c r="U49">
        <v>672</v>
      </c>
      <c r="V49" t="s">
        <v>341</v>
      </c>
      <c r="W49">
        <v>2916.1979999999999</v>
      </c>
      <c r="X49">
        <v>1475.2260000000001</v>
      </c>
      <c r="Y49">
        <v>1.9770000000000001</v>
      </c>
      <c r="Z49">
        <v>11.61</v>
      </c>
      <c r="AA49">
        <v>172.50070700000001</v>
      </c>
      <c r="AB49">
        <v>1.684631</v>
      </c>
      <c r="AC49">
        <v>57.273771000000004</v>
      </c>
      <c r="AD49" s="1">
        <v>257</v>
      </c>
      <c r="AE49">
        <v>19</v>
      </c>
      <c r="AF49">
        <v>132</v>
      </c>
      <c r="AG49">
        <v>80</v>
      </c>
      <c r="AH49">
        <v>16.905425999999999</v>
      </c>
      <c r="AI49">
        <v>53</v>
      </c>
      <c r="AJ49">
        <v>0</v>
      </c>
      <c r="AK49">
        <v>7</v>
      </c>
      <c r="AL49">
        <v>1287</v>
      </c>
      <c r="AM49" t="s">
        <v>342</v>
      </c>
      <c r="AN49" t="s">
        <v>628</v>
      </c>
      <c r="AO49">
        <v>571.92100000000005</v>
      </c>
      <c r="AR49" t="s">
        <v>117</v>
      </c>
      <c r="AS49" t="s">
        <v>119</v>
      </c>
      <c r="AT49" t="s">
        <v>252</v>
      </c>
      <c r="AU49" t="s">
        <v>341</v>
      </c>
      <c r="AV49" t="s">
        <v>48</v>
      </c>
      <c r="AW49">
        <v>16</v>
      </c>
      <c r="BB49">
        <v>0.96684793653054757</v>
      </c>
      <c r="BC49" t="s">
        <v>66</v>
      </c>
      <c r="BF49" t="s">
        <v>117</v>
      </c>
      <c r="BG49" t="s">
        <v>119</v>
      </c>
      <c r="BH49" t="s">
        <v>341</v>
      </c>
      <c r="BI49">
        <v>672</v>
      </c>
      <c r="BJ49">
        <v>16</v>
      </c>
      <c r="BK49" t="s">
        <v>252</v>
      </c>
      <c r="BL49" t="s">
        <v>233</v>
      </c>
      <c r="BM49">
        <v>0.96684793653054757</v>
      </c>
      <c r="BN49" t="s">
        <v>66</v>
      </c>
      <c r="BO49" t="s">
        <v>177</v>
      </c>
      <c r="BP49">
        <v>2906.2830000000004</v>
      </c>
    </row>
    <row r="50" spans="1:68" ht="16.5">
      <c r="A50" s="240" t="str">
        <f t="shared" si="18"/>
        <v>송도버스</v>
      </c>
      <c r="B50" s="109" t="str">
        <f t="shared" si="19"/>
        <v>박정구</v>
      </c>
      <c r="C50" s="110" t="str">
        <f t="shared" si="20"/>
        <v>C</v>
      </c>
      <c r="D50" s="111">
        <f t="shared" si="21"/>
        <v>0.86223937180532073</v>
      </c>
      <c r="E50" s="112">
        <f t="shared" si="22"/>
        <v>3111</v>
      </c>
      <c r="F50" s="113" t="str">
        <f t="shared" si="23"/>
        <v>16-1</v>
      </c>
      <c r="G50" s="114" t="str">
        <f t="shared" si="24"/>
        <v>70바2225</v>
      </c>
      <c r="H50" s="115">
        <f t="shared" si="25"/>
        <v>3</v>
      </c>
      <c r="I50" s="116">
        <f t="shared" si="26"/>
        <v>3234.2840000000001</v>
      </c>
      <c r="J50" s="117">
        <f t="shared" si="27"/>
        <v>1.4715963211658269E-2</v>
      </c>
      <c r="K50" s="117">
        <f t="shared" si="28"/>
        <v>0.33877424428165026</v>
      </c>
      <c r="L50" s="117">
        <f t="shared" si="29"/>
        <v>0.19849833842668113</v>
      </c>
      <c r="M50" s="118">
        <f t="shared" si="30"/>
        <v>15.048999999999999</v>
      </c>
      <c r="N50" s="119">
        <f t="shared" si="31"/>
        <v>0</v>
      </c>
      <c r="O50" s="119">
        <f t="shared" si="32"/>
        <v>7.3895798884699051</v>
      </c>
      <c r="P50" s="229">
        <f t="shared" si="33"/>
        <v>31</v>
      </c>
      <c r="Q50" s="230">
        <f t="shared" si="34"/>
        <v>0</v>
      </c>
      <c r="R50" s="230">
        <f t="shared" si="35"/>
        <v>239</v>
      </c>
      <c r="T50">
        <v>521</v>
      </c>
      <c r="U50">
        <v>3111</v>
      </c>
      <c r="V50" t="s">
        <v>343</v>
      </c>
      <c r="W50">
        <v>3234.2840000000001</v>
      </c>
      <c r="X50">
        <v>1500.2670000000001</v>
      </c>
      <c r="Y50">
        <v>2.1560000000000001</v>
      </c>
      <c r="Z50">
        <v>15.048999999999999</v>
      </c>
      <c r="AA50">
        <v>166.634964</v>
      </c>
      <c r="AB50">
        <v>2.452194</v>
      </c>
      <c r="AC50">
        <v>56.451633999999999</v>
      </c>
      <c r="AD50" s="1">
        <v>642</v>
      </c>
      <c r="AE50">
        <v>0</v>
      </c>
      <c r="AF50">
        <v>239</v>
      </c>
      <c r="AG50">
        <v>89</v>
      </c>
      <c r="AH50">
        <v>19.409395</v>
      </c>
      <c r="AI50">
        <v>572.9</v>
      </c>
      <c r="AJ50">
        <v>1.6</v>
      </c>
      <c r="AK50">
        <v>31</v>
      </c>
      <c r="AL50">
        <v>6253</v>
      </c>
      <c r="AM50" t="s">
        <v>344</v>
      </c>
      <c r="AN50" t="s">
        <v>629</v>
      </c>
      <c r="AO50">
        <v>2913.55</v>
      </c>
      <c r="AR50" t="s">
        <v>117</v>
      </c>
      <c r="AS50" t="s">
        <v>118</v>
      </c>
      <c r="AT50" t="s">
        <v>192</v>
      </c>
      <c r="AU50" t="s">
        <v>343</v>
      </c>
      <c r="AV50" t="s">
        <v>48</v>
      </c>
      <c r="AW50">
        <v>3</v>
      </c>
      <c r="BB50">
        <v>0.86223937180532073</v>
      </c>
      <c r="BC50" t="s">
        <v>69</v>
      </c>
      <c r="BF50" t="s">
        <v>117</v>
      </c>
      <c r="BG50" t="s">
        <v>118</v>
      </c>
      <c r="BH50" t="s">
        <v>343</v>
      </c>
      <c r="BI50">
        <v>3111</v>
      </c>
      <c r="BJ50">
        <v>3</v>
      </c>
      <c r="BK50" t="s">
        <v>192</v>
      </c>
      <c r="BL50" t="s">
        <v>205</v>
      </c>
      <c r="BM50">
        <v>0.86223937180532073</v>
      </c>
      <c r="BN50" t="s">
        <v>69</v>
      </c>
      <c r="BO50" t="s">
        <v>176</v>
      </c>
      <c r="BP50">
        <v>3234.2840000000001</v>
      </c>
    </row>
    <row r="51" spans="1:68" ht="16.5">
      <c r="A51" s="239" t="str">
        <f t="shared" si="18"/>
        <v>송도버스</v>
      </c>
      <c r="B51" s="125" t="str">
        <f t="shared" si="19"/>
        <v>박정혁</v>
      </c>
      <c r="C51" s="126" t="str">
        <f t="shared" si="20"/>
        <v>F</v>
      </c>
      <c r="D51" s="127">
        <f t="shared" si="21"/>
        <v>0.7902680935191928</v>
      </c>
      <c r="E51" s="128">
        <f t="shared" si="22"/>
        <v>5143</v>
      </c>
      <c r="F51" s="129" t="str">
        <f t="shared" si="23"/>
        <v>16-1</v>
      </c>
      <c r="G51" s="130" t="str">
        <f t="shared" si="24"/>
        <v>70바2225</v>
      </c>
      <c r="H51" s="131">
        <f t="shared" si="25"/>
        <v>16</v>
      </c>
      <c r="I51" s="132">
        <f t="shared" si="26"/>
        <v>2895.1089999999995</v>
      </c>
      <c r="J51" s="133">
        <f t="shared" si="27"/>
        <v>1.8360432702300863E-2</v>
      </c>
      <c r="K51" s="133">
        <f t="shared" si="28"/>
        <v>0.38523998034092677</v>
      </c>
      <c r="L51" s="133">
        <f t="shared" si="29"/>
        <v>0.22140789863179594</v>
      </c>
      <c r="M51" s="134">
        <f t="shared" si="30"/>
        <v>16.637</v>
      </c>
      <c r="N51" s="135">
        <f t="shared" si="31"/>
        <v>3.4541013827113248E-2</v>
      </c>
      <c r="O51" s="135">
        <f t="shared" si="32"/>
        <v>31.328699541191714</v>
      </c>
      <c r="P51" s="227">
        <f t="shared" si="33"/>
        <v>28</v>
      </c>
      <c r="Q51" s="228">
        <f t="shared" si="34"/>
        <v>1</v>
      </c>
      <c r="R51" s="228">
        <f t="shared" si="35"/>
        <v>907</v>
      </c>
      <c r="T51">
        <v>521</v>
      </c>
      <c r="U51">
        <v>5143</v>
      </c>
      <c r="V51" t="s">
        <v>630</v>
      </c>
      <c r="W51">
        <v>2895.1089999999999</v>
      </c>
      <c r="X51">
        <v>1552.278</v>
      </c>
      <c r="Y51">
        <v>1.865</v>
      </c>
      <c r="Z51">
        <v>16.637</v>
      </c>
      <c r="AA51">
        <v>161.03302400000001</v>
      </c>
      <c r="AB51">
        <v>2.956636</v>
      </c>
      <c r="AC51">
        <v>62.036358999999997</v>
      </c>
      <c r="AD51" s="1">
        <v>641</v>
      </c>
      <c r="AE51">
        <v>1</v>
      </c>
      <c r="AF51">
        <v>907</v>
      </c>
      <c r="AG51">
        <v>67</v>
      </c>
      <c r="AH51">
        <v>17.978355000000001</v>
      </c>
      <c r="AI51">
        <v>819.9</v>
      </c>
      <c r="AJ51">
        <v>0</v>
      </c>
      <c r="AK51">
        <v>28</v>
      </c>
      <c r="AL51">
        <v>8476</v>
      </c>
      <c r="AM51" t="s">
        <v>631</v>
      </c>
      <c r="AN51" t="s">
        <v>632</v>
      </c>
      <c r="AO51">
        <v>451.904</v>
      </c>
      <c r="AR51" t="s">
        <v>117</v>
      </c>
      <c r="AS51" t="s">
        <v>118</v>
      </c>
      <c r="AT51" t="s">
        <v>192</v>
      </c>
      <c r="AU51" t="s">
        <v>630</v>
      </c>
      <c r="AV51" t="s">
        <v>48</v>
      </c>
      <c r="AW51">
        <v>16</v>
      </c>
      <c r="BB51">
        <v>0.7902680935191928</v>
      </c>
      <c r="BC51" t="s">
        <v>70</v>
      </c>
      <c r="BF51" t="s">
        <v>117</v>
      </c>
      <c r="BG51" t="s">
        <v>118</v>
      </c>
      <c r="BH51" t="s">
        <v>630</v>
      </c>
      <c r="BI51">
        <v>5143</v>
      </c>
      <c r="BJ51">
        <v>16</v>
      </c>
      <c r="BK51" t="s">
        <v>192</v>
      </c>
      <c r="BL51" t="s">
        <v>198</v>
      </c>
      <c r="BM51">
        <v>0.7902680935191928</v>
      </c>
      <c r="BN51" t="s">
        <v>70</v>
      </c>
      <c r="BO51" t="s">
        <v>186</v>
      </c>
      <c r="BP51">
        <v>2895.1089999999995</v>
      </c>
    </row>
    <row r="52" spans="1:68" ht="16.5">
      <c r="A52" s="240" t="str">
        <f t="shared" si="18"/>
        <v>송도버스</v>
      </c>
      <c r="B52" s="109" t="str">
        <f t="shared" si="19"/>
        <v>박종대</v>
      </c>
      <c r="C52" s="110" t="str">
        <f t="shared" si="20"/>
        <v>F</v>
      </c>
      <c r="D52" s="111">
        <f t="shared" si="21"/>
        <v>0.78904679714906889</v>
      </c>
      <c r="E52" s="112">
        <f t="shared" si="22"/>
        <v>2242</v>
      </c>
      <c r="F52" s="113" t="str">
        <f t="shared" si="23"/>
        <v>16-1</v>
      </c>
      <c r="G52" s="114" t="str">
        <f t="shared" si="24"/>
        <v>70바2215</v>
      </c>
      <c r="H52" s="115">
        <f t="shared" si="25"/>
        <v>2</v>
      </c>
      <c r="I52" s="116">
        <f t="shared" si="26"/>
        <v>3530.143</v>
      </c>
      <c r="J52" s="117">
        <f t="shared" si="27"/>
        <v>1.9539733063764515E-2</v>
      </c>
      <c r="K52" s="117">
        <f t="shared" si="28"/>
        <v>0.32668166491256007</v>
      </c>
      <c r="L52" s="117">
        <f t="shared" si="29"/>
        <v>0.1518352089419607</v>
      </c>
      <c r="M52" s="118">
        <f t="shared" si="30"/>
        <v>16.45</v>
      </c>
      <c r="N52" s="119">
        <f t="shared" si="31"/>
        <v>5.665492870968683E-2</v>
      </c>
      <c r="O52" s="119">
        <f t="shared" si="32"/>
        <v>70.223784135656828</v>
      </c>
      <c r="P52" s="229">
        <f t="shared" si="33"/>
        <v>45</v>
      </c>
      <c r="Q52" s="230">
        <f t="shared" si="34"/>
        <v>2</v>
      </c>
      <c r="R52" s="230">
        <f t="shared" si="35"/>
        <v>2479</v>
      </c>
      <c r="T52">
        <v>521</v>
      </c>
      <c r="U52">
        <v>2242</v>
      </c>
      <c r="V52" t="s">
        <v>345</v>
      </c>
      <c r="W52">
        <v>3530.143</v>
      </c>
      <c r="X52">
        <v>1858.2919999999999</v>
      </c>
      <c r="Y52">
        <v>1.9</v>
      </c>
      <c r="Z52">
        <v>16.45</v>
      </c>
      <c r="AA52">
        <v>178.808021</v>
      </c>
      <c r="AB52">
        <v>3.4938609999999999</v>
      </c>
      <c r="AC52">
        <v>58.413302000000002</v>
      </c>
      <c r="AD52" s="1">
        <v>536</v>
      </c>
      <c r="AE52">
        <v>2</v>
      </c>
      <c r="AF52">
        <v>2479</v>
      </c>
      <c r="AG52">
        <v>81</v>
      </c>
      <c r="AH52">
        <v>19.742643000000001</v>
      </c>
      <c r="AI52">
        <v>1424.5</v>
      </c>
      <c r="AJ52">
        <v>0</v>
      </c>
      <c r="AK52">
        <v>45</v>
      </c>
      <c r="AL52">
        <v>10162</v>
      </c>
      <c r="AM52" t="s">
        <v>346</v>
      </c>
      <c r="AN52" t="s">
        <v>633</v>
      </c>
      <c r="AO52">
        <v>3384.5419999999999</v>
      </c>
      <c r="AR52" t="s">
        <v>117</v>
      </c>
      <c r="AS52" t="s">
        <v>118</v>
      </c>
      <c r="AT52" t="s">
        <v>191</v>
      </c>
      <c r="AU52" t="s">
        <v>345</v>
      </c>
      <c r="AV52" t="s">
        <v>48</v>
      </c>
      <c r="AW52">
        <v>2</v>
      </c>
      <c r="BB52">
        <v>0.78904679714906889</v>
      </c>
      <c r="BC52" t="s">
        <v>70</v>
      </c>
      <c r="BF52" t="s">
        <v>117</v>
      </c>
      <c r="BG52" t="s">
        <v>118</v>
      </c>
      <c r="BH52" t="s">
        <v>345</v>
      </c>
      <c r="BI52">
        <v>2242</v>
      </c>
      <c r="BJ52">
        <v>2</v>
      </c>
      <c r="BK52" t="s">
        <v>191</v>
      </c>
      <c r="BL52" t="s">
        <v>194</v>
      </c>
      <c r="BM52">
        <v>0.78904679714906889</v>
      </c>
      <c r="BN52" t="s">
        <v>70</v>
      </c>
      <c r="BO52" t="s">
        <v>186</v>
      </c>
      <c r="BP52">
        <v>3530.143</v>
      </c>
    </row>
    <row r="53" spans="1:68" ht="16.5">
      <c r="A53" s="239" t="str">
        <f t="shared" si="18"/>
        <v>송도버스</v>
      </c>
      <c r="B53" s="125" t="str">
        <f t="shared" si="19"/>
        <v>박종수</v>
      </c>
      <c r="C53" s="126" t="str">
        <f t="shared" si="20"/>
        <v>D</v>
      </c>
      <c r="D53" s="127">
        <f t="shared" si="21"/>
        <v>0.84252116815257883</v>
      </c>
      <c r="E53" s="128">
        <f t="shared" si="22"/>
        <v>5535</v>
      </c>
      <c r="F53" s="129" t="str">
        <f t="shared" si="23"/>
        <v>8</v>
      </c>
      <c r="G53" s="130" t="str">
        <f t="shared" si="24"/>
        <v>70바2309</v>
      </c>
      <c r="H53" s="131">
        <f t="shared" si="25"/>
        <v>2</v>
      </c>
      <c r="I53" s="132">
        <f t="shared" si="26"/>
        <v>2675.3329999999996</v>
      </c>
      <c r="J53" s="133">
        <f t="shared" si="27"/>
        <v>1.2690173464250852E-2</v>
      </c>
      <c r="K53" s="133">
        <f t="shared" si="28"/>
        <v>0.35152732648652024</v>
      </c>
      <c r="L53" s="133">
        <f t="shared" si="29"/>
        <v>0.23922255659388947</v>
      </c>
      <c r="M53" s="134">
        <f t="shared" si="30"/>
        <v>15.099</v>
      </c>
      <c r="N53" s="135">
        <f t="shared" si="31"/>
        <v>0</v>
      </c>
      <c r="O53" s="135">
        <f t="shared" si="32"/>
        <v>16.941042965571832</v>
      </c>
      <c r="P53" s="227">
        <f t="shared" si="33"/>
        <v>30</v>
      </c>
      <c r="Q53" s="228">
        <f t="shared" si="34"/>
        <v>0</v>
      </c>
      <c r="R53" s="228">
        <f t="shared" si="35"/>
        <v>461</v>
      </c>
      <c r="T53">
        <v>521</v>
      </c>
      <c r="U53">
        <v>5535</v>
      </c>
      <c r="V53" t="s">
        <v>347</v>
      </c>
      <c r="W53">
        <v>2721.2020000000002</v>
      </c>
      <c r="X53">
        <v>1538.287</v>
      </c>
      <c r="Y53">
        <v>1.7689999999999999</v>
      </c>
      <c r="Z53">
        <v>15.099</v>
      </c>
      <c r="AA53">
        <v>169.311082</v>
      </c>
      <c r="AB53">
        <v>2.148587</v>
      </c>
      <c r="AC53">
        <v>59.517471999999998</v>
      </c>
      <c r="AD53" s="1">
        <v>640</v>
      </c>
      <c r="AE53">
        <v>0</v>
      </c>
      <c r="AF53">
        <v>461</v>
      </c>
      <c r="AG53">
        <v>89</v>
      </c>
      <c r="AH53">
        <v>16.072202000000001</v>
      </c>
      <c r="AI53">
        <v>359</v>
      </c>
      <c r="AJ53">
        <v>17.2</v>
      </c>
      <c r="AK53">
        <v>30</v>
      </c>
      <c r="AL53">
        <v>13893</v>
      </c>
      <c r="AM53" t="s">
        <v>348</v>
      </c>
      <c r="AN53" t="s">
        <v>634</v>
      </c>
      <c r="AO53">
        <v>2553.16</v>
      </c>
      <c r="AR53" t="s">
        <v>117</v>
      </c>
      <c r="AS53" t="s">
        <v>119</v>
      </c>
      <c r="AT53" t="s">
        <v>249</v>
      </c>
      <c r="AU53" t="s">
        <v>347</v>
      </c>
      <c r="AV53" t="s">
        <v>48</v>
      </c>
      <c r="AW53">
        <v>2</v>
      </c>
      <c r="BB53">
        <v>0.84252116815257883</v>
      </c>
      <c r="BC53" t="s">
        <v>67</v>
      </c>
      <c r="BF53" t="s">
        <v>117</v>
      </c>
      <c r="BG53" t="s">
        <v>119</v>
      </c>
      <c r="BH53" t="s">
        <v>347</v>
      </c>
      <c r="BI53">
        <v>5535</v>
      </c>
      <c r="BJ53">
        <v>2</v>
      </c>
      <c r="BK53" t="s">
        <v>249</v>
      </c>
      <c r="BL53" t="s">
        <v>246</v>
      </c>
      <c r="BM53">
        <v>0.84252116815257883</v>
      </c>
      <c r="BN53" t="s">
        <v>67</v>
      </c>
      <c r="BO53" t="s">
        <v>178</v>
      </c>
      <c r="BP53">
        <v>2675.3329999999996</v>
      </c>
    </row>
    <row r="54" spans="1:68" ht="16.5">
      <c r="A54" s="240" t="str">
        <f t="shared" si="18"/>
        <v>송도버스</v>
      </c>
      <c r="B54" s="109" t="str">
        <f t="shared" si="19"/>
        <v>박찬두</v>
      </c>
      <c r="C54" s="110" t="str">
        <f t="shared" si="20"/>
        <v>B</v>
      </c>
      <c r="D54" s="111">
        <f t="shared" si="21"/>
        <v>0.92507231976895377</v>
      </c>
      <c r="E54" s="112">
        <f t="shared" si="22"/>
        <v>8331</v>
      </c>
      <c r="F54" s="113" t="str">
        <f t="shared" si="23"/>
        <v>8</v>
      </c>
      <c r="G54" s="114" t="str">
        <f t="shared" si="24"/>
        <v>70바2234</v>
      </c>
      <c r="H54" s="115">
        <f t="shared" si="25"/>
        <v>6</v>
      </c>
      <c r="I54" s="116">
        <f t="shared" si="26"/>
        <v>2661.614</v>
      </c>
      <c r="J54" s="117">
        <f t="shared" si="27"/>
        <v>4.4071546313625429E-3</v>
      </c>
      <c r="K54" s="117">
        <f t="shared" si="28"/>
        <v>0.35551837235848299</v>
      </c>
      <c r="L54" s="117">
        <f t="shared" si="29"/>
        <v>0.18184454996103869</v>
      </c>
      <c r="M54" s="118">
        <f t="shared" si="30"/>
        <v>13.837999999999999</v>
      </c>
      <c r="N54" s="119">
        <f t="shared" si="31"/>
        <v>0</v>
      </c>
      <c r="O54" s="119">
        <f t="shared" si="32"/>
        <v>22.255300731740867</v>
      </c>
      <c r="P54" s="229">
        <f t="shared" si="33"/>
        <v>13</v>
      </c>
      <c r="Q54" s="230">
        <f t="shared" si="34"/>
        <v>0</v>
      </c>
      <c r="R54" s="230">
        <f t="shared" si="35"/>
        <v>597</v>
      </c>
      <c r="T54">
        <v>521</v>
      </c>
      <c r="U54">
        <v>8331</v>
      </c>
      <c r="V54" t="s">
        <v>349</v>
      </c>
      <c r="W54">
        <v>2682.5070000000001</v>
      </c>
      <c r="X54">
        <v>1445.087</v>
      </c>
      <c r="Y54">
        <v>1.8560000000000001</v>
      </c>
      <c r="Z54">
        <v>13.837999999999999</v>
      </c>
      <c r="AA54">
        <v>160.78469200000001</v>
      </c>
      <c r="AB54">
        <v>0.70860299999999998</v>
      </c>
      <c r="AC54">
        <v>57.161912000000001</v>
      </c>
      <c r="AD54" s="1">
        <v>484</v>
      </c>
      <c r="AE54">
        <v>0</v>
      </c>
      <c r="AF54">
        <v>597</v>
      </c>
      <c r="AG54">
        <v>76</v>
      </c>
      <c r="AH54">
        <v>16.683845000000002</v>
      </c>
      <c r="AI54">
        <v>407.8</v>
      </c>
      <c r="AJ54">
        <v>0</v>
      </c>
      <c r="AK54">
        <v>13</v>
      </c>
      <c r="AL54">
        <v>5528</v>
      </c>
      <c r="AM54" t="s">
        <v>350</v>
      </c>
      <c r="AN54" t="s">
        <v>635</v>
      </c>
      <c r="AO54">
        <v>2138.9209999999998</v>
      </c>
      <c r="AR54" t="s">
        <v>117</v>
      </c>
      <c r="AS54" t="s">
        <v>119</v>
      </c>
      <c r="AT54" t="s">
        <v>220</v>
      </c>
      <c r="AU54" t="s">
        <v>349</v>
      </c>
      <c r="AV54" t="s">
        <v>48</v>
      </c>
      <c r="AW54">
        <v>6</v>
      </c>
      <c r="BB54">
        <v>0.92507231976895377</v>
      </c>
      <c r="BC54" t="s">
        <v>68</v>
      </c>
      <c r="BF54" t="s">
        <v>117</v>
      </c>
      <c r="BG54" t="s">
        <v>119</v>
      </c>
      <c r="BH54" t="s">
        <v>349</v>
      </c>
      <c r="BI54">
        <v>8331</v>
      </c>
      <c r="BJ54">
        <v>6</v>
      </c>
      <c r="BK54" t="s">
        <v>220</v>
      </c>
      <c r="BL54" t="s">
        <v>232</v>
      </c>
      <c r="BM54">
        <v>0.92507231976895377</v>
      </c>
      <c r="BN54" t="s">
        <v>68</v>
      </c>
      <c r="BO54" t="s">
        <v>174</v>
      </c>
      <c r="BP54">
        <v>2661.614</v>
      </c>
    </row>
    <row r="55" spans="1:68" ht="16.5">
      <c r="A55" s="239" t="str">
        <f t="shared" si="18"/>
        <v>송도버스</v>
      </c>
      <c r="B55" s="125" t="str">
        <f t="shared" si="19"/>
        <v>박해숙</v>
      </c>
      <c r="C55" s="126" t="str">
        <f t="shared" si="20"/>
        <v>B</v>
      </c>
      <c r="D55" s="127">
        <f t="shared" si="21"/>
        <v>0.92142179364126453</v>
      </c>
      <c r="E55" s="128">
        <f t="shared" si="22"/>
        <v>7149</v>
      </c>
      <c r="F55" s="129" t="str">
        <f t="shared" si="23"/>
        <v>8</v>
      </c>
      <c r="G55" s="130" t="str">
        <f t="shared" si="24"/>
        <v>70바2276</v>
      </c>
      <c r="H55" s="131">
        <f t="shared" si="25"/>
        <v>6</v>
      </c>
      <c r="I55" s="132">
        <f t="shared" si="26"/>
        <v>3051.0459999999994</v>
      </c>
      <c r="J55" s="133">
        <f t="shared" si="27"/>
        <v>2.1137960646826791E-2</v>
      </c>
      <c r="K55" s="133">
        <f t="shared" si="28"/>
        <v>0.35330902365525141</v>
      </c>
      <c r="L55" s="133">
        <f t="shared" si="29"/>
        <v>0.29760285488976573</v>
      </c>
      <c r="M55" s="134">
        <f t="shared" si="30"/>
        <v>11.79</v>
      </c>
      <c r="N55" s="135">
        <f t="shared" si="31"/>
        <v>0.13110257924659283</v>
      </c>
      <c r="O55" s="135">
        <f t="shared" si="32"/>
        <v>5.8996160660966765</v>
      </c>
      <c r="P55" s="227">
        <f t="shared" si="33"/>
        <v>53</v>
      </c>
      <c r="Q55" s="228">
        <f t="shared" si="34"/>
        <v>4</v>
      </c>
      <c r="R55" s="228">
        <f t="shared" si="35"/>
        <v>180</v>
      </c>
      <c r="T55">
        <v>521</v>
      </c>
      <c r="U55">
        <v>7149</v>
      </c>
      <c r="V55" t="s">
        <v>351</v>
      </c>
      <c r="W55">
        <v>3051.0459999999998</v>
      </c>
      <c r="X55">
        <v>1596.443</v>
      </c>
      <c r="Y55">
        <v>1.911</v>
      </c>
      <c r="Z55">
        <v>11.79</v>
      </c>
      <c r="AA55">
        <v>190.30856700000001</v>
      </c>
      <c r="AB55">
        <v>4.0227349999999999</v>
      </c>
      <c r="AC55">
        <v>67.237734000000003</v>
      </c>
      <c r="AD55" s="1">
        <v>908</v>
      </c>
      <c r="AE55">
        <v>4</v>
      </c>
      <c r="AF55">
        <v>180</v>
      </c>
      <c r="AG55">
        <v>73</v>
      </c>
      <c r="AH55">
        <v>16.0321</v>
      </c>
      <c r="AI55">
        <v>221.4</v>
      </c>
      <c r="AJ55">
        <v>0</v>
      </c>
      <c r="AK55">
        <v>53</v>
      </c>
      <c r="AL55">
        <v>9285</v>
      </c>
      <c r="AM55" t="s">
        <v>352</v>
      </c>
      <c r="AN55" t="s">
        <v>636</v>
      </c>
      <c r="AO55">
        <v>1929.778</v>
      </c>
      <c r="AR55" t="s">
        <v>117</v>
      </c>
      <c r="AS55" t="s">
        <v>119</v>
      </c>
      <c r="AT55" t="s">
        <v>238</v>
      </c>
      <c r="AU55" t="s">
        <v>351</v>
      </c>
      <c r="AV55" t="s">
        <v>48</v>
      </c>
      <c r="AW55">
        <v>6</v>
      </c>
      <c r="BB55">
        <v>0.92142179364126453</v>
      </c>
      <c r="BC55" t="s">
        <v>68</v>
      </c>
      <c r="BF55" t="s">
        <v>117</v>
      </c>
      <c r="BG55" t="s">
        <v>119</v>
      </c>
      <c r="BH55" t="s">
        <v>351</v>
      </c>
      <c r="BI55">
        <v>7149</v>
      </c>
      <c r="BJ55">
        <v>6</v>
      </c>
      <c r="BK55" t="s">
        <v>238</v>
      </c>
      <c r="BL55" t="s">
        <v>252</v>
      </c>
      <c r="BM55">
        <v>0.92142179364126453</v>
      </c>
      <c r="BN55" t="s">
        <v>68</v>
      </c>
      <c r="BO55" t="s">
        <v>174</v>
      </c>
      <c r="BP55">
        <v>3051.0459999999994</v>
      </c>
    </row>
    <row r="56" spans="1:68" ht="16.5">
      <c r="A56" s="240" t="str">
        <f t="shared" si="18"/>
        <v>송도버스</v>
      </c>
      <c r="B56" s="109" t="str">
        <f t="shared" si="19"/>
        <v>박환우</v>
      </c>
      <c r="C56" s="110" t="str">
        <f t="shared" si="20"/>
        <v>F</v>
      </c>
      <c r="D56" s="111">
        <f t="shared" si="21"/>
        <v>0.76137922115622403</v>
      </c>
      <c r="E56" s="112">
        <f t="shared" si="22"/>
        <v>2713</v>
      </c>
      <c r="F56" s="113" t="str">
        <f t="shared" si="23"/>
        <v>16-1</v>
      </c>
      <c r="G56" s="114" t="str">
        <f t="shared" si="24"/>
        <v>70바2231</v>
      </c>
      <c r="H56" s="115">
        <f t="shared" si="25"/>
        <v>3</v>
      </c>
      <c r="I56" s="116">
        <f t="shared" si="26"/>
        <v>3558.48</v>
      </c>
      <c r="J56" s="117">
        <f t="shared" si="27"/>
        <v>1.1454534980960648E-2</v>
      </c>
      <c r="K56" s="117">
        <f t="shared" si="28"/>
        <v>0.31214524863718501</v>
      </c>
      <c r="L56" s="117">
        <f t="shared" si="29"/>
        <v>0.20682988242170813</v>
      </c>
      <c r="M56" s="118">
        <f t="shared" si="30"/>
        <v>13.173</v>
      </c>
      <c r="N56" s="119">
        <f t="shared" si="31"/>
        <v>2.8101886198601649E-2</v>
      </c>
      <c r="O56" s="119">
        <f t="shared" si="32"/>
        <v>1.1521773341426675</v>
      </c>
      <c r="P56" s="229">
        <f t="shared" si="33"/>
        <v>6</v>
      </c>
      <c r="Q56" s="230">
        <f t="shared" si="34"/>
        <v>1</v>
      </c>
      <c r="R56" s="230">
        <f t="shared" si="35"/>
        <v>41</v>
      </c>
      <c r="T56">
        <v>521</v>
      </c>
      <c r="U56">
        <v>2713</v>
      </c>
      <c r="V56" t="s">
        <v>353</v>
      </c>
      <c r="W56">
        <v>3558.48</v>
      </c>
      <c r="X56">
        <v>1942.491</v>
      </c>
      <c r="Y56">
        <v>1.8320000000000001</v>
      </c>
      <c r="Z56">
        <v>13.173</v>
      </c>
      <c r="AA56">
        <v>188.78662499999999</v>
      </c>
      <c r="AB56">
        <v>2.1624629999999998</v>
      </c>
      <c r="AC56">
        <v>58.928848000000002</v>
      </c>
      <c r="AD56" s="1">
        <v>736</v>
      </c>
      <c r="AE56">
        <v>1</v>
      </c>
      <c r="AF56">
        <v>41</v>
      </c>
      <c r="AG56">
        <v>68</v>
      </c>
      <c r="AH56">
        <v>18.849215999999998</v>
      </c>
      <c r="AI56">
        <v>228.6</v>
      </c>
      <c r="AJ56">
        <v>0</v>
      </c>
      <c r="AK56">
        <v>6</v>
      </c>
      <c r="AL56">
        <v>406</v>
      </c>
      <c r="AM56" t="s">
        <v>354</v>
      </c>
      <c r="AN56" t="s">
        <v>637</v>
      </c>
      <c r="AO56">
        <v>3307.826</v>
      </c>
      <c r="AR56" t="s">
        <v>117</v>
      </c>
      <c r="AS56" t="s">
        <v>118</v>
      </c>
      <c r="AT56" t="s">
        <v>195</v>
      </c>
      <c r="AU56" t="s">
        <v>353</v>
      </c>
      <c r="AV56" t="s">
        <v>48</v>
      </c>
      <c r="AW56">
        <v>3</v>
      </c>
      <c r="BB56">
        <v>0.76137922115622403</v>
      </c>
      <c r="BC56" t="s">
        <v>70</v>
      </c>
      <c r="BF56" t="s">
        <v>117</v>
      </c>
      <c r="BG56" t="s">
        <v>118</v>
      </c>
      <c r="BH56" t="s">
        <v>353</v>
      </c>
      <c r="BI56">
        <v>2713</v>
      </c>
      <c r="BJ56">
        <v>3</v>
      </c>
      <c r="BK56" t="s">
        <v>195</v>
      </c>
      <c r="BL56" t="s">
        <v>202</v>
      </c>
      <c r="BM56">
        <v>0.76137922115622403</v>
      </c>
      <c r="BN56" t="s">
        <v>70</v>
      </c>
      <c r="BO56" t="s">
        <v>186</v>
      </c>
      <c r="BP56">
        <v>3558.48</v>
      </c>
    </row>
    <row r="57" spans="1:68" ht="16.5">
      <c r="A57" s="239" t="str">
        <f t="shared" si="18"/>
        <v>송도버스</v>
      </c>
      <c r="B57" s="125" t="str">
        <f t="shared" si="19"/>
        <v>박훈</v>
      </c>
      <c r="C57" s="126" t="str">
        <f t="shared" si="20"/>
        <v>S</v>
      </c>
      <c r="D57" s="127">
        <f t="shared" si="21"/>
        <v>1.1069974311792805</v>
      </c>
      <c r="E57" s="128">
        <f t="shared" si="22"/>
        <v>5772</v>
      </c>
      <c r="F57" s="129" t="str">
        <f t="shared" si="23"/>
        <v>8</v>
      </c>
      <c r="G57" s="130" t="str">
        <f t="shared" si="24"/>
        <v>75아1107</v>
      </c>
      <c r="H57" s="131">
        <f t="shared" si="25"/>
        <v>9</v>
      </c>
      <c r="I57" s="132">
        <f t="shared" si="26"/>
        <v>3007.0839999999998</v>
      </c>
      <c r="J57" s="133">
        <f t="shared" si="27"/>
        <v>1.0867150766499849E-2</v>
      </c>
      <c r="K57" s="133">
        <f t="shared" si="28"/>
        <v>0.31428049017927306</v>
      </c>
      <c r="L57" s="133">
        <f t="shared" si="29"/>
        <v>2.1283076894426628E-2</v>
      </c>
      <c r="M57" s="134">
        <f t="shared" si="30"/>
        <v>9.2149999999999999</v>
      </c>
      <c r="N57" s="135">
        <f t="shared" si="31"/>
        <v>0</v>
      </c>
      <c r="O57" s="135">
        <f t="shared" si="32"/>
        <v>10.541774024270689</v>
      </c>
      <c r="P57" s="227">
        <f t="shared" si="33"/>
        <v>7</v>
      </c>
      <c r="Q57" s="228">
        <f t="shared" si="34"/>
        <v>0</v>
      </c>
      <c r="R57" s="228">
        <f t="shared" si="35"/>
        <v>317</v>
      </c>
      <c r="T57">
        <v>521</v>
      </c>
      <c r="U57">
        <v>5772</v>
      </c>
      <c r="V57" t="s">
        <v>355</v>
      </c>
      <c r="W57">
        <v>3007.0839999999998</v>
      </c>
      <c r="X57">
        <v>1325.6690000000001</v>
      </c>
      <c r="Y57">
        <v>2.2679999999999998</v>
      </c>
      <c r="Z57">
        <v>9.2149999999999999</v>
      </c>
      <c r="AA57">
        <v>177.62162699999999</v>
      </c>
      <c r="AB57">
        <v>1.9302410000000001</v>
      </c>
      <c r="AC57">
        <v>55.823011999999999</v>
      </c>
      <c r="AD57" s="1">
        <v>64</v>
      </c>
      <c r="AE57">
        <v>0</v>
      </c>
      <c r="AF57">
        <v>317</v>
      </c>
      <c r="AG57">
        <v>90</v>
      </c>
      <c r="AH57">
        <v>16.929717</v>
      </c>
      <c r="AI57">
        <v>552.4</v>
      </c>
      <c r="AJ57">
        <v>18.600000000000001</v>
      </c>
      <c r="AK57">
        <v>7</v>
      </c>
      <c r="AL57">
        <v>5497</v>
      </c>
      <c r="AM57" t="s">
        <v>356</v>
      </c>
      <c r="AN57" t="s">
        <v>638</v>
      </c>
      <c r="AO57">
        <v>1181.6849999999999</v>
      </c>
      <c r="AR57" t="s">
        <v>117</v>
      </c>
      <c r="AS57" t="s">
        <v>119</v>
      </c>
      <c r="AT57" t="s">
        <v>254</v>
      </c>
      <c r="AU57" t="s">
        <v>355</v>
      </c>
      <c r="AV57" t="s">
        <v>48</v>
      </c>
      <c r="AW57">
        <v>9</v>
      </c>
      <c r="BB57">
        <v>1.1069974311792805</v>
      </c>
      <c r="BC57" t="s">
        <v>71</v>
      </c>
      <c r="BF57" t="s">
        <v>117</v>
      </c>
      <c r="BG57" t="s">
        <v>119</v>
      </c>
      <c r="BH57" t="s">
        <v>355</v>
      </c>
      <c r="BI57">
        <v>5772</v>
      </c>
      <c r="BJ57">
        <v>9</v>
      </c>
      <c r="BK57" t="s">
        <v>254</v>
      </c>
      <c r="BL57" t="s">
        <v>238</v>
      </c>
      <c r="BM57">
        <v>1.1069974311792805</v>
      </c>
      <c r="BN57" t="s">
        <v>71</v>
      </c>
      <c r="BO57" t="s">
        <v>175</v>
      </c>
      <c r="BP57">
        <v>3007.0839999999998</v>
      </c>
    </row>
    <row r="58" spans="1:68" ht="16.5">
      <c r="A58" s="240" t="str">
        <f t="shared" si="18"/>
        <v>송도버스</v>
      </c>
      <c r="B58" s="109" t="str">
        <f t="shared" si="19"/>
        <v>배성호</v>
      </c>
      <c r="C58" s="110" t="str">
        <f t="shared" si="20"/>
        <v>C</v>
      </c>
      <c r="D58" s="111">
        <f t="shared" si="21"/>
        <v>0.89734541038394799</v>
      </c>
      <c r="E58" s="112">
        <f t="shared" si="22"/>
        <v>5850</v>
      </c>
      <c r="F58" s="113" t="str">
        <f t="shared" si="23"/>
        <v>8</v>
      </c>
      <c r="G58" s="114" t="str">
        <f t="shared" si="24"/>
        <v>70바2296</v>
      </c>
      <c r="H58" s="115">
        <f t="shared" si="25"/>
        <v>3</v>
      </c>
      <c r="I58" s="116">
        <f t="shared" si="26"/>
        <v>1979.3049999999998</v>
      </c>
      <c r="J58" s="117">
        <f t="shared" si="27"/>
        <v>2.5189998006908867E-2</v>
      </c>
      <c r="K58" s="117">
        <f t="shared" si="28"/>
        <v>0.35650875380928537</v>
      </c>
      <c r="L58" s="117">
        <f t="shared" si="29"/>
        <v>0.22533161892684556</v>
      </c>
      <c r="M58" s="118">
        <f t="shared" si="30"/>
        <v>13.105</v>
      </c>
      <c r="N58" s="119">
        <f t="shared" si="31"/>
        <v>0</v>
      </c>
      <c r="O58" s="119">
        <f t="shared" si="32"/>
        <v>14.853698646747217</v>
      </c>
      <c r="P58" s="229">
        <f t="shared" si="33"/>
        <v>43</v>
      </c>
      <c r="Q58" s="230">
        <f t="shared" si="34"/>
        <v>0</v>
      </c>
      <c r="R58" s="230">
        <f t="shared" si="35"/>
        <v>294</v>
      </c>
      <c r="T58">
        <v>521</v>
      </c>
      <c r="U58">
        <v>5850</v>
      </c>
      <c r="V58" t="s">
        <v>357</v>
      </c>
      <c r="W58">
        <v>1979.3050000000001</v>
      </c>
      <c r="X58">
        <v>1103.761</v>
      </c>
      <c r="Y58">
        <v>1.7929999999999999</v>
      </c>
      <c r="Z58">
        <v>13.105</v>
      </c>
      <c r="AA58">
        <v>116.83359400000001</v>
      </c>
      <c r="AB58">
        <v>2.943038</v>
      </c>
      <c r="AC58">
        <v>41.652199000000003</v>
      </c>
      <c r="AD58" s="1">
        <v>446</v>
      </c>
      <c r="AE58">
        <v>0</v>
      </c>
      <c r="AF58">
        <v>294</v>
      </c>
      <c r="AG58">
        <v>85</v>
      </c>
      <c r="AH58">
        <v>16.941230999999998</v>
      </c>
      <c r="AI58">
        <v>241.3</v>
      </c>
      <c r="AJ58">
        <v>0</v>
      </c>
      <c r="AK58">
        <v>43</v>
      </c>
      <c r="AL58">
        <v>17894</v>
      </c>
      <c r="AM58" t="s">
        <v>358</v>
      </c>
      <c r="AN58" t="s">
        <v>639</v>
      </c>
      <c r="AO58">
        <v>1760.83</v>
      </c>
      <c r="AR58" t="s">
        <v>117</v>
      </c>
      <c r="AS58" t="s">
        <v>119</v>
      </c>
      <c r="AT58" t="s">
        <v>246</v>
      </c>
      <c r="AU58" t="s">
        <v>357</v>
      </c>
      <c r="AV58" t="s">
        <v>48</v>
      </c>
      <c r="AW58">
        <v>3</v>
      </c>
      <c r="BB58">
        <v>0.89734541038394799</v>
      </c>
      <c r="BC58" t="s">
        <v>69</v>
      </c>
      <c r="BF58" t="s">
        <v>117</v>
      </c>
      <c r="BG58" t="s">
        <v>119</v>
      </c>
      <c r="BH58" t="s">
        <v>357</v>
      </c>
      <c r="BI58">
        <v>5850</v>
      </c>
      <c r="BJ58">
        <v>3</v>
      </c>
      <c r="BK58" t="s">
        <v>246</v>
      </c>
      <c r="BL58" t="s">
        <v>227</v>
      </c>
      <c r="BM58">
        <v>0.89734541038394799</v>
      </c>
      <c r="BN58" t="s">
        <v>69</v>
      </c>
      <c r="BO58" t="s">
        <v>176</v>
      </c>
      <c r="BP58">
        <v>1979.3049999999998</v>
      </c>
    </row>
    <row r="59" spans="1:68" ht="16.5">
      <c r="A59" s="239" t="str">
        <f t="shared" si="18"/>
        <v>송도버스</v>
      </c>
      <c r="B59" s="125" t="str">
        <f t="shared" si="19"/>
        <v>서대원</v>
      </c>
      <c r="C59" s="126" t="str">
        <f t="shared" si="20"/>
        <v>A</v>
      </c>
      <c r="D59" s="127">
        <f t="shared" si="21"/>
        <v>0.96856018243423903</v>
      </c>
      <c r="E59" s="128">
        <f t="shared" si="22"/>
        <v>699</v>
      </c>
      <c r="F59" s="129" t="str">
        <f t="shared" si="23"/>
        <v>8</v>
      </c>
      <c r="G59" s="130" t="str">
        <f t="shared" si="24"/>
        <v>70바2289</v>
      </c>
      <c r="H59" s="131">
        <f t="shared" si="25"/>
        <v>19</v>
      </c>
      <c r="I59" s="132">
        <f t="shared" si="26"/>
        <v>2848.5149999999999</v>
      </c>
      <c r="J59" s="133">
        <f t="shared" si="27"/>
        <v>3.1774374204263857E-2</v>
      </c>
      <c r="K59" s="133">
        <f t="shared" si="28"/>
        <v>0.34019183958052962</v>
      </c>
      <c r="L59" s="133">
        <f t="shared" si="29"/>
        <v>0.18922140132665619</v>
      </c>
      <c r="M59" s="134">
        <f t="shared" si="30"/>
        <v>11.661</v>
      </c>
      <c r="N59" s="135">
        <f t="shared" si="31"/>
        <v>0</v>
      </c>
      <c r="O59" s="135">
        <f t="shared" si="32"/>
        <v>10.250955322334621</v>
      </c>
      <c r="P59" s="227">
        <f t="shared" si="33"/>
        <v>25</v>
      </c>
      <c r="Q59" s="228">
        <f t="shared" si="34"/>
        <v>0</v>
      </c>
      <c r="R59" s="228">
        <f t="shared" si="35"/>
        <v>292</v>
      </c>
      <c r="T59">
        <v>521</v>
      </c>
      <c r="U59">
        <v>699</v>
      </c>
      <c r="V59" t="s">
        <v>359</v>
      </c>
      <c r="W59">
        <v>2848.5149999999999</v>
      </c>
      <c r="X59">
        <v>1426.7090000000001</v>
      </c>
      <c r="Y59">
        <v>1.9970000000000001</v>
      </c>
      <c r="Z59">
        <v>11.661</v>
      </c>
      <c r="AA59">
        <v>175.24496199999999</v>
      </c>
      <c r="AB59">
        <v>5.5682989999999997</v>
      </c>
      <c r="AC59">
        <v>59.616906</v>
      </c>
      <c r="AD59" s="1">
        <v>539</v>
      </c>
      <c r="AE59">
        <v>0</v>
      </c>
      <c r="AF59">
        <v>292</v>
      </c>
      <c r="AG59">
        <v>69</v>
      </c>
      <c r="AH59">
        <v>16.254474999999999</v>
      </c>
      <c r="AI59">
        <v>93.3</v>
      </c>
      <c r="AJ59">
        <v>0</v>
      </c>
      <c r="AK59">
        <v>25</v>
      </c>
      <c r="AL59">
        <v>7328</v>
      </c>
      <c r="AM59" t="s">
        <v>360</v>
      </c>
      <c r="AN59" t="s">
        <v>640</v>
      </c>
      <c r="AO59">
        <v>284.31400000000002</v>
      </c>
      <c r="AR59" t="s">
        <v>117</v>
      </c>
      <c r="AS59" t="s">
        <v>119</v>
      </c>
      <c r="AT59" t="s">
        <v>241</v>
      </c>
      <c r="AU59" t="s">
        <v>359</v>
      </c>
      <c r="AV59" t="s">
        <v>48</v>
      </c>
      <c r="AW59">
        <v>19</v>
      </c>
      <c r="BB59">
        <v>0.96856018243423903</v>
      </c>
      <c r="BC59" t="s">
        <v>66</v>
      </c>
      <c r="BF59" t="s">
        <v>117</v>
      </c>
      <c r="BG59" t="s">
        <v>119</v>
      </c>
      <c r="BH59" t="s">
        <v>359</v>
      </c>
      <c r="BI59">
        <v>699</v>
      </c>
      <c r="BJ59">
        <v>19</v>
      </c>
      <c r="BK59" t="s">
        <v>241</v>
      </c>
      <c r="BL59" t="s">
        <v>225</v>
      </c>
      <c r="BM59">
        <v>0.96856018243423903</v>
      </c>
      <c r="BN59" t="s">
        <v>66</v>
      </c>
      <c r="BO59" t="s">
        <v>177</v>
      </c>
      <c r="BP59">
        <v>2848.5149999999999</v>
      </c>
    </row>
    <row r="60" spans="1:68" ht="16.5">
      <c r="A60" s="240" t="str">
        <f t="shared" si="18"/>
        <v>송도버스</v>
      </c>
      <c r="B60" s="109" t="str">
        <f t="shared" si="19"/>
        <v>서은석</v>
      </c>
      <c r="C60" s="110" t="str">
        <f t="shared" si="20"/>
        <v>C</v>
      </c>
      <c r="D60" s="111">
        <f t="shared" si="21"/>
        <v>0.85822494817809147</v>
      </c>
      <c r="E60" s="112">
        <f t="shared" si="22"/>
        <v>9352</v>
      </c>
      <c r="F60" s="113" t="str">
        <f t="shared" si="23"/>
        <v>8</v>
      </c>
      <c r="G60" s="114" t="str">
        <f t="shared" si="24"/>
        <v>70바2307</v>
      </c>
      <c r="H60" s="115">
        <f t="shared" si="25"/>
        <v>5</v>
      </c>
      <c r="I60" s="116">
        <f t="shared" si="26"/>
        <v>1645.999</v>
      </c>
      <c r="J60" s="117">
        <f t="shared" si="27"/>
        <v>2.3048155151082914E-2</v>
      </c>
      <c r="K60" s="117">
        <f t="shared" si="28"/>
        <v>0.34947126891725888</v>
      </c>
      <c r="L60" s="117">
        <f t="shared" si="29"/>
        <v>0.24787378364142384</v>
      </c>
      <c r="M60" s="118">
        <f t="shared" si="30"/>
        <v>15.96</v>
      </c>
      <c r="N60" s="119">
        <f t="shared" si="31"/>
        <v>0.29613519874817729</v>
      </c>
      <c r="O60" s="119">
        <f t="shared" si="32"/>
        <v>19.604150157129336</v>
      </c>
      <c r="P60" s="229">
        <f t="shared" si="33"/>
        <v>18</v>
      </c>
      <c r="Q60" s="230">
        <f t="shared" si="34"/>
        <v>5</v>
      </c>
      <c r="R60" s="230">
        <f t="shared" si="35"/>
        <v>331</v>
      </c>
      <c r="T60">
        <v>521</v>
      </c>
      <c r="U60">
        <v>9352</v>
      </c>
      <c r="V60" t="s">
        <v>361</v>
      </c>
      <c r="W60">
        <v>1688.4179999999999</v>
      </c>
      <c r="X60">
        <v>981.30100000000004</v>
      </c>
      <c r="Y60">
        <v>1.7210000000000001</v>
      </c>
      <c r="Z60">
        <v>15.96</v>
      </c>
      <c r="AA60">
        <v>102.83942399999999</v>
      </c>
      <c r="AB60">
        <v>2.3702589999999999</v>
      </c>
      <c r="AC60">
        <v>35.939424000000002</v>
      </c>
      <c r="AD60" s="1">
        <v>408</v>
      </c>
      <c r="AE60">
        <v>5</v>
      </c>
      <c r="AF60">
        <v>331</v>
      </c>
      <c r="AG60">
        <v>71</v>
      </c>
      <c r="AH60">
        <v>16.418002999999999</v>
      </c>
      <c r="AI60">
        <v>99</v>
      </c>
      <c r="AJ60">
        <v>0</v>
      </c>
      <c r="AK60">
        <v>18</v>
      </c>
      <c r="AL60">
        <v>3859</v>
      </c>
      <c r="AM60" t="s">
        <v>362</v>
      </c>
      <c r="AN60" t="s">
        <v>641</v>
      </c>
      <c r="AO60">
        <v>872.40099999999995</v>
      </c>
      <c r="AR60" t="s">
        <v>117</v>
      </c>
      <c r="AS60" t="s">
        <v>119</v>
      </c>
      <c r="AT60" t="s">
        <v>247</v>
      </c>
      <c r="AU60" t="s">
        <v>361</v>
      </c>
      <c r="AV60" t="s">
        <v>48</v>
      </c>
      <c r="AW60">
        <v>5</v>
      </c>
      <c r="BB60">
        <v>0.85822494817809147</v>
      </c>
      <c r="BC60" t="s">
        <v>69</v>
      </c>
      <c r="BF60" t="s">
        <v>117</v>
      </c>
      <c r="BG60" t="s">
        <v>119</v>
      </c>
      <c r="BH60" t="s">
        <v>361</v>
      </c>
      <c r="BI60">
        <v>9352</v>
      </c>
      <c r="BJ60">
        <v>5</v>
      </c>
      <c r="BK60" t="s">
        <v>247</v>
      </c>
      <c r="BL60" t="s">
        <v>224</v>
      </c>
      <c r="BM60">
        <v>0.85822494817809147</v>
      </c>
      <c r="BN60" t="s">
        <v>69</v>
      </c>
      <c r="BO60" t="s">
        <v>176</v>
      </c>
      <c r="BP60">
        <v>1645.999</v>
      </c>
    </row>
    <row r="61" spans="1:68" ht="16.5">
      <c r="A61" s="239" t="str">
        <f t="shared" si="18"/>
        <v>송도버스</v>
      </c>
      <c r="B61" s="125" t="str">
        <f t="shared" si="19"/>
        <v>서정식</v>
      </c>
      <c r="C61" s="126" t="str">
        <f t="shared" si="20"/>
        <v>C</v>
      </c>
      <c r="D61" s="127">
        <f t="shared" si="21"/>
        <v>0.85183778101649776</v>
      </c>
      <c r="E61" s="128">
        <f t="shared" si="22"/>
        <v>8049</v>
      </c>
      <c r="F61" s="129" t="str">
        <f t="shared" si="23"/>
        <v>8</v>
      </c>
      <c r="G61" s="130" t="str">
        <f t="shared" si="24"/>
        <v>70바2309</v>
      </c>
      <c r="H61" s="131">
        <f t="shared" si="25"/>
        <v>2</v>
      </c>
      <c r="I61" s="132">
        <f t="shared" si="26"/>
        <v>2573.1979999999999</v>
      </c>
      <c r="J61" s="133">
        <f t="shared" si="27"/>
        <v>1.2966671345967757E-2</v>
      </c>
      <c r="K61" s="133">
        <f t="shared" si="28"/>
        <v>0.37264176868814824</v>
      </c>
      <c r="L61" s="133">
        <f t="shared" si="29"/>
        <v>0.1814862284208211</v>
      </c>
      <c r="M61" s="134">
        <f t="shared" si="30"/>
        <v>15.523999999999999</v>
      </c>
      <c r="N61" s="135">
        <f t="shared" si="31"/>
        <v>0</v>
      </c>
      <c r="O61" s="135">
        <f t="shared" si="32"/>
        <v>5.1686656059891236</v>
      </c>
      <c r="P61" s="227">
        <f t="shared" si="33"/>
        <v>41</v>
      </c>
      <c r="Q61" s="228">
        <f t="shared" si="34"/>
        <v>0</v>
      </c>
      <c r="R61" s="228">
        <f t="shared" si="35"/>
        <v>133</v>
      </c>
      <c r="T61">
        <v>521</v>
      </c>
      <c r="U61">
        <v>8049</v>
      </c>
      <c r="V61" t="s">
        <v>363</v>
      </c>
      <c r="W61">
        <v>2573.1979999999999</v>
      </c>
      <c r="X61">
        <v>1448.433</v>
      </c>
      <c r="Y61">
        <v>1.7769999999999999</v>
      </c>
      <c r="Z61">
        <v>15.523999999999999</v>
      </c>
      <c r="AA61">
        <v>162.89469700000001</v>
      </c>
      <c r="AB61">
        <v>2.1122019999999999</v>
      </c>
      <c r="AC61">
        <v>60.701368000000002</v>
      </c>
      <c r="AD61" s="1">
        <v>467</v>
      </c>
      <c r="AE61">
        <v>0</v>
      </c>
      <c r="AF61">
        <v>133</v>
      </c>
      <c r="AG61">
        <v>88</v>
      </c>
      <c r="AH61">
        <v>15.796695</v>
      </c>
      <c r="AI61">
        <v>407.6</v>
      </c>
      <c r="AJ61">
        <v>9.8000000000000007</v>
      </c>
      <c r="AK61">
        <v>41</v>
      </c>
      <c r="AL61">
        <v>13818</v>
      </c>
      <c r="AM61" t="s">
        <v>364</v>
      </c>
      <c r="AN61" t="s">
        <v>642</v>
      </c>
      <c r="AO61">
        <v>2418.2939999999999</v>
      </c>
      <c r="AR61" t="s">
        <v>117</v>
      </c>
      <c r="AS61" t="s">
        <v>119</v>
      </c>
      <c r="AT61" t="s">
        <v>249</v>
      </c>
      <c r="AU61" t="s">
        <v>363</v>
      </c>
      <c r="AV61" t="s">
        <v>48</v>
      </c>
      <c r="AW61">
        <v>2</v>
      </c>
      <c r="BB61">
        <v>0.85183778101649776</v>
      </c>
      <c r="BC61" t="s">
        <v>69</v>
      </c>
      <c r="BF61" t="s">
        <v>117</v>
      </c>
      <c r="BG61" t="s">
        <v>119</v>
      </c>
      <c r="BH61" t="s">
        <v>363</v>
      </c>
      <c r="BI61">
        <v>8049</v>
      </c>
      <c r="BJ61">
        <v>2</v>
      </c>
      <c r="BK61" t="s">
        <v>249</v>
      </c>
      <c r="BL61" t="s">
        <v>244</v>
      </c>
      <c r="BM61">
        <v>0.85183778101649776</v>
      </c>
      <c r="BN61" t="s">
        <v>69</v>
      </c>
      <c r="BO61" t="s">
        <v>176</v>
      </c>
      <c r="BP61">
        <v>2573.1979999999999</v>
      </c>
    </row>
    <row r="62" spans="1:68" ht="16.5">
      <c r="A62" s="240" t="str">
        <f t="shared" si="18"/>
        <v>송도버스</v>
      </c>
      <c r="B62" s="109" t="str">
        <f t="shared" si="19"/>
        <v>서현국</v>
      </c>
      <c r="C62" s="110" t="str">
        <f t="shared" si="20"/>
        <v>D</v>
      </c>
      <c r="D62" s="111">
        <f t="shared" si="21"/>
        <v>0.84686831001094998</v>
      </c>
      <c r="E62" s="112">
        <f t="shared" si="22"/>
        <v>3375</v>
      </c>
      <c r="F62" s="113" t="str">
        <f t="shared" si="23"/>
        <v>8</v>
      </c>
      <c r="G62" s="114" t="str">
        <f t="shared" si="24"/>
        <v>70바2291</v>
      </c>
      <c r="H62" s="115">
        <f t="shared" si="25"/>
        <v>4</v>
      </c>
      <c r="I62" s="116">
        <f t="shared" si="26"/>
        <v>524.68499999999995</v>
      </c>
      <c r="J62" s="117">
        <f t="shared" si="27"/>
        <v>7.3762851256830658E-2</v>
      </c>
      <c r="K62" s="117">
        <f t="shared" si="28"/>
        <v>0.3693315662791582</v>
      </c>
      <c r="L62" s="117">
        <f t="shared" si="29"/>
        <v>0.20583778838731812</v>
      </c>
      <c r="M62" s="118">
        <f t="shared" si="30"/>
        <v>20.032</v>
      </c>
      <c r="N62" s="119">
        <f t="shared" si="31"/>
        <v>0</v>
      </c>
      <c r="O62" s="119">
        <f t="shared" si="32"/>
        <v>40.070483813368789</v>
      </c>
      <c r="P62" s="229">
        <f t="shared" si="33"/>
        <v>13</v>
      </c>
      <c r="Q62" s="230">
        <f t="shared" si="34"/>
        <v>0</v>
      </c>
      <c r="R62" s="230">
        <f t="shared" si="35"/>
        <v>239</v>
      </c>
      <c r="T62">
        <v>521</v>
      </c>
      <c r="U62">
        <v>3375</v>
      </c>
      <c r="V62" t="s">
        <v>365</v>
      </c>
      <c r="W62">
        <v>596.44899999999996</v>
      </c>
      <c r="X62">
        <v>343.27699999999999</v>
      </c>
      <c r="Y62">
        <v>1.738</v>
      </c>
      <c r="Z62">
        <v>20.032</v>
      </c>
      <c r="AA62">
        <v>34.389437999999998</v>
      </c>
      <c r="AB62">
        <v>2.5366629999999999</v>
      </c>
      <c r="AC62">
        <v>12.701105</v>
      </c>
      <c r="AD62" s="1">
        <v>108</v>
      </c>
      <c r="AE62">
        <v>0</v>
      </c>
      <c r="AF62">
        <v>239</v>
      </c>
      <c r="AG62">
        <v>77</v>
      </c>
      <c r="AH62">
        <v>17.343958000000001</v>
      </c>
      <c r="AI62">
        <v>196.5</v>
      </c>
      <c r="AJ62">
        <v>0</v>
      </c>
      <c r="AK62">
        <v>13</v>
      </c>
      <c r="AL62">
        <v>6205</v>
      </c>
      <c r="AM62" t="s">
        <v>366</v>
      </c>
      <c r="AN62" t="s">
        <v>643</v>
      </c>
      <c r="AO62">
        <v>250.01400000000001</v>
      </c>
      <c r="AR62" t="s">
        <v>117</v>
      </c>
      <c r="AS62" t="s">
        <v>119</v>
      </c>
      <c r="AT62" t="s">
        <v>242</v>
      </c>
      <c r="AU62" t="s">
        <v>365</v>
      </c>
      <c r="AV62" t="s">
        <v>48</v>
      </c>
      <c r="AW62">
        <v>4</v>
      </c>
      <c r="BB62">
        <v>0.84686831001094998</v>
      </c>
      <c r="BC62" t="s">
        <v>67</v>
      </c>
      <c r="BF62" t="s">
        <v>117</v>
      </c>
      <c r="BG62" t="s">
        <v>119</v>
      </c>
      <c r="BH62" t="s">
        <v>365</v>
      </c>
      <c r="BI62">
        <v>3375</v>
      </c>
      <c r="BJ62">
        <v>4</v>
      </c>
      <c r="BK62" t="s">
        <v>242</v>
      </c>
      <c r="BL62" t="s">
        <v>237</v>
      </c>
      <c r="BM62">
        <v>0.84686831001094998</v>
      </c>
      <c r="BN62" t="s">
        <v>67</v>
      </c>
      <c r="BO62" t="s">
        <v>178</v>
      </c>
      <c r="BP62">
        <v>524.68499999999995</v>
      </c>
    </row>
    <row r="63" spans="1:68" ht="16.5">
      <c r="A63" s="239" t="str">
        <f t="shared" si="18"/>
        <v>송도버스</v>
      </c>
      <c r="B63" s="125" t="str">
        <f t="shared" si="19"/>
        <v>석승우</v>
      </c>
      <c r="C63" s="126" t="str">
        <f t="shared" si="20"/>
        <v>D</v>
      </c>
      <c r="D63" s="127">
        <f t="shared" si="21"/>
        <v>0.81466100568204802</v>
      </c>
      <c r="E63" s="128">
        <f t="shared" si="22"/>
        <v>5079</v>
      </c>
      <c r="F63" s="129" t="str">
        <f t="shared" si="23"/>
        <v>8</v>
      </c>
      <c r="G63" s="130" t="str">
        <f t="shared" si="24"/>
        <v>70바2264</v>
      </c>
      <c r="H63" s="131">
        <f t="shared" si="25"/>
        <v>11</v>
      </c>
      <c r="I63" s="132">
        <f t="shared" si="26"/>
        <v>1646.394</v>
      </c>
      <c r="J63" s="133">
        <f t="shared" si="27"/>
        <v>3.1113492770147048E-3</v>
      </c>
      <c r="K63" s="133">
        <f t="shared" si="28"/>
        <v>0.35974030528775325</v>
      </c>
      <c r="L63" s="133">
        <f t="shared" si="29"/>
        <v>0.15974305056991217</v>
      </c>
      <c r="M63" s="134">
        <f t="shared" si="30"/>
        <v>15.814</v>
      </c>
      <c r="N63" s="135">
        <f t="shared" si="31"/>
        <v>6.0738802498065472E-2</v>
      </c>
      <c r="O63" s="135">
        <f t="shared" si="32"/>
        <v>27.939849149110117</v>
      </c>
      <c r="P63" s="227">
        <f t="shared" si="33"/>
        <v>16</v>
      </c>
      <c r="Q63" s="228">
        <f t="shared" si="34"/>
        <v>1</v>
      </c>
      <c r="R63" s="228">
        <f t="shared" si="35"/>
        <v>460</v>
      </c>
      <c r="T63">
        <v>521</v>
      </c>
      <c r="U63">
        <v>5079</v>
      </c>
      <c r="V63" t="s">
        <v>367</v>
      </c>
      <c r="W63">
        <v>1646.394</v>
      </c>
      <c r="X63">
        <v>934.41300000000001</v>
      </c>
      <c r="Y63">
        <v>1.762</v>
      </c>
      <c r="Z63">
        <v>15.814</v>
      </c>
      <c r="AA63">
        <v>90.614705999999998</v>
      </c>
      <c r="AB63">
        <v>0.28193400000000002</v>
      </c>
      <c r="AC63">
        <v>32.597762000000003</v>
      </c>
      <c r="AD63" s="1">
        <v>263</v>
      </c>
      <c r="AE63">
        <v>1</v>
      </c>
      <c r="AF63">
        <v>460</v>
      </c>
      <c r="AG63">
        <v>75</v>
      </c>
      <c r="AH63">
        <v>18.169170000000001</v>
      </c>
      <c r="AI63">
        <v>661</v>
      </c>
      <c r="AJ63">
        <v>0</v>
      </c>
      <c r="AK63">
        <v>16</v>
      </c>
      <c r="AL63">
        <v>2711</v>
      </c>
      <c r="AM63" t="s">
        <v>368</v>
      </c>
      <c r="AN63" t="s">
        <v>644</v>
      </c>
      <c r="AO63">
        <v>294.60199999999998</v>
      </c>
      <c r="AR63" t="s">
        <v>117</v>
      </c>
      <c r="AS63" t="s">
        <v>119</v>
      </c>
      <c r="AT63" t="s">
        <v>234</v>
      </c>
      <c r="AU63" t="s">
        <v>367</v>
      </c>
      <c r="AV63" t="s">
        <v>48</v>
      </c>
      <c r="AW63">
        <v>11</v>
      </c>
      <c r="BB63">
        <v>0.81466100568204802</v>
      </c>
      <c r="BC63" t="s">
        <v>67</v>
      </c>
      <c r="BF63" t="s">
        <v>117</v>
      </c>
      <c r="BG63" t="s">
        <v>119</v>
      </c>
      <c r="BH63" t="s">
        <v>367</v>
      </c>
      <c r="BI63">
        <v>5079</v>
      </c>
      <c r="BJ63">
        <v>11</v>
      </c>
      <c r="BK63" t="s">
        <v>234</v>
      </c>
      <c r="BL63" t="s">
        <v>246</v>
      </c>
      <c r="BM63">
        <v>0.81466100568204802</v>
      </c>
      <c r="BN63" t="s">
        <v>67</v>
      </c>
      <c r="BO63" t="s">
        <v>178</v>
      </c>
      <c r="BP63">
        <v>1646.394</v>
      </c>
    </row>
    <row r="64" spans="1:68" ht="16.5">
      <c r="A64" s="240" t="str">
        <f t="shared" si="18"/>
        <v>송도버스</v>
      </c>
      <c r="B64" s="109" t="str">
        <f t="shared" si="19"/>
        <v>송상봉</v>
      </c>
      <c r="C64" s="110" t="str">
        <f t="shared" si="20"/>
        <v>D</v>
      </c>
      <c r="D64" s="111">
        <f t="shared" si="21"/>
        <v>0.83244265501358983</v>
      </c>
      <c r="E64" s="112">
        <f t="shared" si="22"/>
        <v>7897</v>
      </c>
      <c r="F64" s="113" t="str">
        <f t="shared" si="23"/>
        <v>16-1</v>
      </c>
      <c r="G64" s="114" t="str">
        <f t="shared" si="24"/>
        <v>70바2231</v>
      </c>
      <c r="H64" s="115">
        <f t="shared" si="25"/>
        <v>5</v>
      </c>
      <c r="I64" s="116">
        <f t="shared" si="26"/>
        <v>3414.0340000000001</v>
      </c>
      <c r="J64" s="117">
        <f t="shared" si="27"/>
        <v>1.2347625508530214E-2</v>
      </c>
      <c r="K64" s="117">
        <f t="shared" si="28"/>
        <v>0.33358208586489524</v>
      </c>
      <c r="L64" s="117">
        <f t="shared" si="29"/>
        <v>0.16139265162561356</v>
      </c>
      <c r="M64" s="118">
        <f t="shared" si="30"/>
        <v>12.885999999999999</v>
      </c>
      <c r="N64" s="119">
        <f t="shared" si="31"/>
        <v>2.9290862363995203E-2</v>
      </c>
      <c r="O64" s="119">
        <f t="shared" si="32"/>
        <v>7.5277516275467669</v>
      </c>
      <c r="P64" s="229">
        <f t="shared" si="33"/>
        <v>4</v>
      </c>
      <c r="Q64" s="230">
        <f t="shared" si="34"/>
        <v>1</v>
      </c>
      <c r="R64" s="230">
        <f t="shared" si="35"/>
        <v>257</v>
      </c>
      <c r="T64">
        <v>521</v>
      </c>
      <c r="U64">
        <v>7897</v>
      </c>
      <c r="V64" t="s">
        <v>369</v>
      </c>
      <c r="W64">
        <v>3414.0340000000001</v>
      </c>
      <c r="X64">
        <v>1700.9280000000001</v>
      </c>
      <c r="Y64">
        <v>2.0070000000000001</v>
      </c>
      <c r="Z64">
        <v>12.885999999999999</v>
      </c>
      <c r="AA64">
        <v>174.45718600000001</v>
      </c>
      <c r="AB64">
        <v>2.1541320000000002</v>
      </c>
      <c r="AC64">
        <v>58.195791999999997</v>
      </c>
      <c r="AD64" s="1">
        <v>551</v>
      </c>
      <c r="AE64">
        <v>1</v>
      </c>
      <c r="AF64">
        <v>257</v>
      </c>
      <c r="AG64">
        <v>70</v>
      </c>
      <c r="AH64">
        <v>19.569465999999998</v>
      </c>
      <c r="AI64">
        <v>940.8</v>
      </c>
      <c r="AJ64">
        <v>0</v>
      </c>
      <c r="AK64">
        <v>4</v>
      </c>
      <c r="AL64">
        <v>241</v>
      </c>
      <c r="AM64" t="s">
        <v>370</v>
      </c>
      <c r="AN64" t="s">
        <v>645</v>
      </c>
      <c r="AO64">
        <v>2788.92</v>
      </c>
      <c r="AR64" t="s">
        <v>117</v>
      </c>
      <c r="AS64" t="s">
        <v>118</v>
      </c>
      <c r="AT64" t="s">
        <v>195</v>
      </c>
      <c r="AU64" t="s">
        <v>369</v>
      </c>
      <c r="AV64" t="s">
        <v>48</v>
      </c>
      <c r="AW64">
        <v>5</v>
      </c>
      <c r="BB64">
        <v>0.83244265501358983</v>
      </c>
      <c r="BC64" t="s">
        <v>67</v>
      </c>
      <c r="BF64" t="s">
        <v>117</v>
      </c>
      <c r="BG64" t="s">
        <v>118</v>
      </c>
      <c r="BH64" t="s">
        <v>369</v>
      </c>
      <c r="BI64">
        <v>7897</v>
      </c>
      <c r="BJ64">
        <v>5</v>
      </c>
      <c r="BK64" t="s">
        <v>195</v>
      </c>
      <c r="BL64" t="s">
        <v>196</v>
      </c>
      <c r="BM64">
        <v>0.83244265501358983</v>
      </c>
      <c r="BN64" t="s">
        <v>67</v>
      </c>
      <c r="BO64" t="s">
        <v>178</v>
      </c>
      <c r="BP64">
        <v>3414.0340000000001</v>
      </c>
    </row>
    <row r="65" spans="1:68" ht="16.5">
      <c r="A65" s="239" t="str">
        <f t="shared" si="18"/>
        <v>송도버스</v>
      </c>
      <c r="B65" s="125" t="str">
        <f t="shared" si="19"/>
        <v>송일용</v>
      </c>
      <c r="C65" s="126" t="str">
        <f t="shared" si="20"/>
        <v>C</v>
      </c>
      <c r="D65" s="127">
        <f t="shared" si="21"/>
        <v>0.8759298581347601</v>
      </c>
      <c r="E65" s="128">
        <f t="shared" si="22"/>
        <v>939</v>
      </c>
      <c r="F65" s="129" t="str">
        <f t="shared" si="23"/>
        <v>8</v>
      </c>
      <c r="G65" s="130" t="str">
        <f t="shared" si="24"/>
        <v>70바2253</v>
      </c>
      <c r="H65" s="131">
        <f t="shared" si="25"/>
        <v>5</v>
      </c>
      <c r="I65" s="132">
        <f t="shared" si="26"/>
        <v>2446.6680000000001</v>
      </c>
      <c r="J65" s="133">
        <f t="shared" si="27"/>
        <v>8.867094397734851E-3</v>
      </c>
      <c r="K65" s="133">
        <f t="shared" si="28"/>
        <v>0.37414678715174227</v>
      </c>
      <c r="L65" s="133">
        <f t="shared" si="29"/>
        <v>0.12384189436409025</v>
      </c>
      <c r="M65" s="134">
        <f t="shared" si="30"/>
        <v>13.853</v>
      </c>
      <c r="N65" s="135">
        <f t="shared" si="31"/>
        <v>4.0871912331382924E-2</v>
      </c>
      <c r="O65" s="135">
        <f t="shared" si="32"/>
        <v>36.702977273581865</v>
      </c>
      <c r="P65" s="227">
        <f t="shared" si="33"/>
        <v>23</v>
      </c>
      <c r="Q65" s="228">
        <f t="shared" si="34"/>
        <v>1</v>
      </c>
      <c r="R65" s="228">
        <f t="shared" si="35"/>
        <v>898</v>
      </c>
      <c r="T65">
        <v>521</v>
      </c>
      <c r="U65">
        <v>939</v>
      </c>
      <c r="V65" t="s">
        <v>371</v>
      </c>
      <c r="W65">
        <v>2446.6680000000001</v>
      </c>
      <c r="X65">
        <v>1336.4269999999999</v>
      </c>
      <c r="Y65">
        <v>1.831</v>
      </c>
      <c r="Z65">
        <v>13.853</v>
      </c>
      <c r="AA65">
        <v>145.63496699999999</v>
      </c>
      <c r="AB65">
        <v>1.2913589999999999</v>
      </c>
      <c r="AC65">
        <v>54.488855000000001</v>
      </c>
      <c r="AD65" s="1">
        <v>303</v>
      </c>
      <c r="AE65">
        <v>1</v>
      </c>
      <c r="AF65">
        <v>898</v>
      </c>
      <c r="AG65">
        <v>79</v>
      </c>
      <c r="AH65">
        <v>16.800003</v>
      </c>
      <c r="AI65">
        <v>590.5</v>
      </c>
      <c r="AJ65">
        <v>0</v>
      </c>
      <c r="AK65">
        <v>23</v>
      </c>
      <c r="AL65">
        <v>4525</v>
      </c>
      <c r="AM65" t="s">
        <v>372</v>
      </c>
      <c r="AN65" t="s">
        <v>646</v>
      </c>
      <c r="AO65">
        <v>2034.902</v>
      </c>
      <c r="AR65" t="s">
        <v>117</v>
      </c>
      <c r="AS65" t="s">
        <v>119</v>
      </c>
      <c r="AT65" t="s">
        <v>231</v>
      </c>
      <c r="AU65" t="s">
        <v>371</v>
      </c>
      <c r="AV65" t="s">
        <v>48</v>
      </c>
      <c r="AW65">
        <v>5</v>
      </c>
      <c r="BB65">
        <v>0.8759298581347601</v>
      </c>
      <c r="BC65" t="s">
        <v>69</v>
      </c>
      <c r="BF65" t="s">
        <v>117</v>
      </c>
      <c r="BG65" t="s">
        <v>119</v>
      </c>
      <c r="BH65" t="s">
        <v>371</v>
      </c>
      <c r="BI65">
        <v>939</v>
      </c>
      <c r="BJ65">
        <v>5</v>
      </c>
      <c r="BK65" t="s">
        <v>231</v>
      </c>
      <c r="BL65" t="s">
        <v>219</v>
      </c>
      <c r="BM65">
        <v>0.8759298581347601</v>
      </c>
      <c r="BN65" t="s">
        <v>69</v>
      </c>
      <c r="BO65" t="s">
        <v>176</v>
      </c>
      <c r="BP65">
        <v>2446.6680000000001</v>
      </c>
    </row>
    <row r="66" spans="1:68" ht="16.5">
      <c r="A66" s="240" t="str">
        <f t="shared" si="18"/>
        <v>송도버스</v>
      </c>
      <c r="B66" s="109" t="str">
        <f t="shared" si="19"/>
        <v>신정은</v>
      </c>
      <c r="C66" s="110" t="str">
        <f t="shared" si="20"/>
        <v>A</v>
      </c>
      <c r="D66" s="111">
        <f t="shared" si="21"/>
        <v>0.96185969099479685</v>
      </c>
      <c r="E66" s="112">
        <f t="shared" si="22"/>
        <v>9189</v>
      </c>
      <c r="F66" s="113" t="str">
        <f t="shared" si="23"/>
        <v>16-1</v>
      </c>
      <c r="G66" s="114" t="str">
        <f t="shared" si="24"/>
        <v>70바2299</v>
      </c>
      <c r="H66" s="115">
        <f t="shared" si="25"/>
        <v>4</v>
      </c>
      <c r="I66" s="116">
        <f t="shared" si="26"/>
        <v>3665.1809999999996</v>
      </c>
      <c r="J66" s="117">
        <f t="shared" si="27"/>
        <v>1.3318049888600797E-2</v>
      </c>
      <c r="K66" s="117">
        <f t="shared" si="28"/>
        <v>0.31854424619988031</v>
      </c>
      <c r="L66" s="117">
        <f t="shared" si="29"/>
        <v>0.20108147455746389</v>
      </c>
      <c r="M66" s="118">
        <f t="shared" si="30"/>
        <v>12.367000000000001</v>
      </c>
      <c r="N66" s="119">
        <f t="shared" si="31"/>
        <v>8.185134649557553E-2</v>
      </c>
      <c r="O66" s="119">
        <f t="shared" si="32"/>
        <v>11.622891202371724</v>
      </c>
      <c r="P66" s="229">
        <f t="shared" si="33"/>
        <v>21</v>
      </c>
      <c r="Q66" s="230">
        <f t="shared" si="34"/>
        <v>3</v>
      </c>
      <c r="R66" s="230">
        <f t="shared" si="35"/>
        <v>426</v>
      </c>
      <c r="T66">
        <v>521</v>
      </c>
      <c r="U66">
        <v>9189</v>
      </c>
      <c r="V66" t="s">
        <v>373</v>
      </c>
      <c r="W66">
        <v>3665.181</v>
      </c>
      <c r="X66">
        <v>1583.9649999999999</v>
      </c>
      <c r="Y66">
        <v>2.3140000000000001</v>
      </c>
      <c r="Z66">
        <v>12.367000000000001</v>
      </c>
      <c r="AA66">
        <v>193.34384700000001</v>
      </c>
      <c r="AB66">
        <v>2.5749629999999999</v>
      </c>
      <c r="AC66">
        <v>61.588569999999997</v>
      </c>
      <c r="AD66" s="1">
        <v>737</v>
      </c>
      <c r="AE66">
        <v>3</v>
      </c>
      <c r="AF66">
        <v>426</v>
      </c>
      <c r="AG66">
        <v>82</v>
      </c>
      <c r="AH66">
        <v>18.956800999999999</v>
      </c>
      <c r="AI66">
        <v>993</v>
      </c>
      <c r="AJ66">
        <v>0</v>
      </c>
      <c r="AK66">
        <v>21</v>
      </c>
      <c r="AL66">
        <v>2742</v>
      </c>
      <c r="AM66" t="s">
        <v>374</v>
      </c>
      <c r="AN66" t="s">
        <v>647</v>
      </c>
      <c r="AO66">
        <v>3317.1889999999999</v>
      </c>
      <c r="AR66" t="s">
        <v>117</v>
      </c>
      <c r="AS66" t="s">
        <v>118</v>
      </c>
      <c r="AT66" t="s">
        <v>207</v>
      </c>
      <c r="AU66" t="s">
        <v>373</v>
      </c>
      <c r="AV66" t="s">
        <v>48</v>
      </c>
      <c r="AW66">
        <v>4</v>
      </c>
      <c r="BB66">
        <v>0.96185969099479685</v>
      </c>
      <c r="BC66" t="s">
        <v>66</v>
      </c>
      <c r="BF66" t="s">
        <v>117</v>
      </c>
      <c r="BG66" t="s">
        <v>118</v>
      </c>
      <c r="BH66" t="s">
        <v>373</v>
      </c>
      <c r="BI66">
        <v>9189</v>
      </c>
      <c r="BJ66">
        <v>4</v>
      </c>
      <c r="BK66" t="s">
        <v>207</v>
      </c>
      <c r="BL66" t="s">
        <v>205</v>
      </c>
      <c r="BM66">
        <v>0.96185969099479685</v>
      </c>
      <c r="BN66" t="s">
        <v>66</v>
      </c>
      <c r="BO66" t="s">
        <v>177</v>
      </c>
      <c r="BP66">
        <v>3665.1809999999996</v>
      </c>
    </row>
    <row r="67" spans="1:68" ht="16.5">
      <c r="A67" s="239" t="str">
        <f t="shared" ref="A67:A105" si="36">BF67</f>
        <v>송도버스</v>
      </c>
      <c r="B67" s="125" t="str">
        <f t="shared" ref="B67:B105" si="37">BH67</f>
        <v>신철순</v>
      </c>
      <c r="C67" s="126" t="str">
        <f t="shared" ref="C67:C105" si="38">BN67</f>
        <v>D</v>
      </c>
      <c r="D67" s="127">
        <f t="shared" ref="D67:D105" si="39">BM67</f>
        <v>0.83411168019850024</v>
      </c>
      <c r="E67" s="128">
        <f t="shared" ref="E67:E105" si="40">U67</f>
        <v>4920</v>
      </c>
      <c r="F67" s="129" t="str">
        <f t="shared" ref="F67:F105" si="41">BG67</f>
        <v>8</v>
      </c>
      <c r="G67" s="130" t="str">
        <f t="shared" ref="G67:G105" si="42">BK67</f>
        <v>70바2246</v>
      </c>
      <c r="H67" s="131">
        <f t="shared" ref="H67:H105" si="43">BJ67</f>
        <v>3</v>
      </c>
      <c r="I67" s="132">
        <f t="shared" ref="I67:I105" si="44">BP67</f>
        <v>1726.546</v>
      </c>
      <c r="J67" s="133">
        <f t="shared" ref="J67:J105" si="45">AB67/AA67</f>
        <v>3.6568423243737276E-2</v>
      </c>
      <c r="K67" s="133">
        <f t="shared" ref="K67:K105" si="46">AC67/AA67</f>
        <v>0.38428883920841089</v>
      </c>
      <c r="L67" s="133">
        <f t="shared" ref="L67:L105" si="47">AD67/I67</f>
        <v>0.19055385723867188</v>
      </c>
      <c r="M67" s="134">
        <f t="shared" ref="M67:M105" si="48">Z67</f>
        <v>15.301</v>
      </c>
      <c r="N67" s="135">
        <f t="shared" ref="N67:N105" si="49">AE67*100/W67</f>
        <v>0</v>
      </c>
      <c r="O67" s="135">
        <f t="shared" ref="O67:O105" si="50">AF67*100/W67</f>
        <v>21.082554417895611</v>
      </c>
      <c r="P67" s="227">
        <f t="shared" ref="P67:P105" si="51">AK67</f>
        <v>29</v>
      </c>
      <c r="Q67" s="228">
        <f t="shared" ref="Q67:Q105" si="52">AE67</f>
        <v>0</v>
      </c>
      <c r="R67" s="228">
        <f t="shared" ref="R67:R105" si="53">AF67</f>
        <v>364</v>
      </c>
      <c r="T67">
        <v>521</v>
      </c>
      <c r="U67">
        <v>4920</v>
      </c>
      <c r="V67" t="s">
        <v>375</v>
      </c>
      <c r="W67">
        <v>1726.546</v>
      </c>
      <c r="X67">
        <v>1035.3889999999999</v>
      </c>
      <c r="Y67">
        <v>1.6679999999999999</v>
      </c>
      <c r="Z67">
        <v>15.301</v>
      </c>
      <c r="AA67">
        <v>110.01415</v>
      </c>
      <c r="AB67">
        <v>4.0230439999999996</v>
      </c>
      <c r="AC67">
        <v>42.277209999999997</v>
      </c>
      <c r="AD67" s="1">
        <v>329</v>
      </c>
      <c r="AE67">
        <v>0</v>
      </c>
      <c r="AF67">
        <v>364</v>
      </c>
      <c r="AG67">
        <v>78</v>
      </c>
      <c r="AH67">
        <v>15.693853000000001</v>
      </c>
      <c r="AI67">
        <v>418.9</v>
      </c>
      <c r="AJ67">
        <v>0</v>
      </c>
      <c r="AK67">
        <v>29</v>
      </c>
      <c r="AL67">
        <v>16184</v>
      </c>
      <c r="AM67" t="s">
        <v>376</v>
      </c>
      <c r="AN67" t="s">
        <v>648</v>
      </c>
      <c r="AO67">
        <v>1480.1020000000001</v>
      </c>
      <c r="AR67" t="s">
        <v>117</v>
      </c>
      <c r="AS67" t="s">
        <v>119</v>
      </c>
      <c r="AT67" t="s">
        <v>227</v>
      </c>
      <c r="AU67" t="s">
        <v>375</v>
      </c>
      <c r="AV67" t="s">
        <v>48</v>
      </c>
      <c r="AW67">
        <v>3</v>
      </c>
      <c r="BB67">
        <v>0.83411168019850024</v>
      </c>
      <c r="BC67" t="s">
        <v>67</v>
      </c>
      <c r="BF67" t="s">
        <v>117</v>
      </c>
      <c r="BG67" t="s">
        <v>119</v>
      </c>
      <c r="BH67" t="s">
        <v>375</v>
      </c>
      <c r="BI67">
        <v>4920</v>
      </c>
      <c r="BJ67">
        <v>3</v>
      </c>
      <c r="BK67" t="s">
        <v>227</v>
      </c>
      <c r="BL67" t="s">
        <v>246</v>
      </c>
      <c r="BM67">
        <v>0.83411168019850024</v>
      </c>
      <c r="BN67" t="s">
        <v>67</v>
      </c>
      <c r="BO67" t="s">
        <v>178</v>
      </c>
      <c r="BP67">
        <v>1726.546</v>
      </c>
    </row>
    <row r="68" spans="1:68" ht="16.5">
      <c r="A68" s="240" t="str">
        <f t="shared" si="36"/>
        <v>송도버스</v>
      </c>
      <c r="B68" s="109" t="str">
        <f t="shared" si="37"/>
        <v>양현세</v>
      </c>
      <c r="C68" s="110" t="str">
        <f t="shared" si="38"/>
        <v>F</v>
      </c>
      <c r="D68" s="111">
        <f t="shared" si="39"/>
        <v>0.74874306014560443</v>
      </c>
      <c r="E68" s="112">
        <f t="shared" si="40"/>
        <v>5027</v>
      </c>
      <c r="F68" s="113" t="str">
        <f t="shared" si="41"/>
        <v>16-1</v>
      </c>
      <c r="G68" s="114" t="str">
        <f t="shared" si="42"/>
        <v>70바2233</v>
      </c>
      <c r="H68" s="115">
        <f t="shared" si="43"/>
        <v>3</v>
      </c>
      <c r="I68" s="116">
        <f t="shared" si="44"/>
        <v>3758.2319999999995</v>
      </c>
      <c r="J68" s="117">
        <f t="shared" si="45"/>
        <v>2.1884110906940986E-2</v>
      </c>
      <c r="K68" s="117">
        <f t="shared" si="46"/>
        <v>0.34579237249814621</v>
      </c>
      <c r="L68" s="117">
        <f t="shared" si="47"/>
        <v>0.18625779355824762</v>
      </c>
      <c r="M68" s="118">
        <f t="shared" si="48"/>
        <v>15.993</v>
      </c>
      <c r="N68" s="119">
        <f t="shared" si="49"/>
        <v>5.3216512445213603E-2</v>
      </c>
      <c r="O68" s="119">
        <f t="shared" si="50"/>
        <v>59.123545326632311</v>
      </c>
      <c r="P68" s="229">
        <f t="shared" si="51"/>
        <v>54</v>
      </c>
      <c r="Q68" s="230">
        <f t="shared" si="52"/>
        <v>2</v>
      </c>
      <c r="R68" s="230">
        <f t="shared" si="53"/>
        <v>2222</v>
      </c>
      <c r="T68">
        <v>521</v>
      </c>
      <c r="U68">
        <v>5027</v>
      </c>
      <c r="V68" t="s">
        <v>377</v>
      </c>
      <c r="W68">
        <v>3758.232</v>
      </c>
      <c r="X68">
        <v>2106.1129999999998</v>
      </c>
      <c r="Y68">
        <v>1.784</v>
      </c>
      <c r="Z68">
        <v>15.993</v>
      </c>
      <c r="AA68">
        <v>196.41190900000001</v>
      </c>
      <c r="AB68">
        <v>4.2983000000000002</v>
      </c>
      <c r="AC68">
        <v>67.917739999999995</v>
      </c>
      <c r="AD68" s="1">
        <v>700</v>
      </c>
      <c r="AE68">
        <v>2</v>
      </c>
      <c r="AF68">
        <v>2222</v>
      </c>
      <c r="AG68">
        <v>85</v>
      </c>
      <c r="AH68">
        <v>19.134440000000001</v>
      </c>
      <c r="AI68">
        <v>1556.6</v>
      </c>
      <c r="AJ68">
        <v>26.5</v>
      </c>
      <c r="AK68">
        <v>54</v>
      </c>
      <c r="AL68">
        <v>14349</v>
      </c>
      <c r="AM68" t="s">
        <v>378</v>
      </c>
      <c r="AN68" t="s">
        <v>649</v>
      </c>
      <c r="AO68">
        <v>3336.6889999999999</v>
      </c>
      <c r="AR68" t="s">
        <v>117</v>
      </c>
      <c r="AS68" t="s">
        <v>118</v>
      </c>
      <c r="AT68" t="s">
        <v>196</v>
      </c>
      <c r="AU68" t="s">
        <v>377</v>
      </c>
      <c r="AV68" t="s">
        <v>48</v>
      </c>
      <c r="AW68">
        <v>3</v>
      </c>
      <c r="BB68">
        <v>0.74874306014560443</v>
      </c>
      <c r="BC68" t="s">
        <v>70</v>
      </c>
      <c r="BF68" t="s">
        <v>117</v>
      </c>
      <c r="BG68" t="s">
        <v>118</v>
      </c>
      <c r="BH68" t="s">
        <v>377</v>
      </c>
      <c r="BI68">
        <v>5027</v>
      </c>
      <c r="BJ68">
        <v>3</v>
      </c>
      <c r="BK68" t="s">
        <v>196</v>
      </c>
      <c r="BL68" t="s">
        <v>208</v>
      </c>
      <c r="BM68">
        <v>0.74874306014560443</v>
      </c>
      <c r="BN68" t="s">
        <v>70</v>
      </c>
      <c r="BO68" t="s">
        <v>186</v>
      </c>
      <c r="BP68">
        <v>3758.2319999999995</v>
      </c>
    </row>
    <row r="69" spans="1:68" ht="16.5">
      <c r="A69" s="239" t="str">
        <f t="shared" si="36"/>
        <v>송도버스</v>
      </c>
      <c r="B69" s="125" t="str">
        <f t="shared" si="37"/>
        <v>여종수</v>
      </c>
      <c r="C69" s="126" t="str">
        <f t="shared" si="38"/>
        <v>D</v>
      </c>
      <c r="D69" s="127">
        <f t="shared" si="39"/>
        <v>0.83952351406327341</v>
      </c>
      <c r="E69" s="128">
        <f t="shared" si="40"/>
        <v>2598</v>
      </c>
      <c r="F69" s="129" t="str">
        <f t="shared" si="41"/>
        <v>8</v>
      </c>
      <c r="G69" s="130" t="str">
        <f t="shared" si="42"/>
        <v>70바2232</v>
      </c>
      <c r="H69" s="131">
        <f t="shared" si="43"/>
        <v>3</v>
      </c>
      <c r="I69" s="132">
        <f t="shared" si="44"/>
        <v>1954.3339999999998</v>
      </c>
      <c r="J69" s="133">
        <f t="shared" si="45"/>
        <v>2.3828300716251642E-2</v>
      </c>
      <c r="K69" s="133">
        <f t="shared" si="46"/>
        <v>0.34189283300655843</v>
      </c>
      <c r="L69" s="133">
        <f t="shared" si="47"/>
        <v>0.2169537039216429</v>
      </c>
      <c r="M69" s="134">
        <f t="shared" si="48"/>
        <v>13.028</v>
      </c>
      <c r="N69" s="135">
        <f t="shared" si="49"/>
        <v>5.1168326396613881E-2</v>
      </c>
      <c r="O69" s="135">
        <f t="shared" si="50"/>
        <v>33.412917136988867</v>
      </c>
      <c r="P69" s="227">
        <f t="shared" si="51"/>
        <v>19</v>
      </c>
      <c r="Q69" s="228">
        <f t="shared" si="52"/>
        <v>1</v>
      </c>
      <c r="R69" s="228">
        <f t="shared" si="53"/>
        <v>653</v>
      </c>
      <c r="T69">
        <v>521</v>
      </c>
      <c r="U69">
        <v>2598</v>
      </c>
      <c r="V69" t="s">
        <v>379</v>
      </c>
      <c r="W69">
        <v>1954.3340000000001</v>
      </c>
      <c r="X69">
        <v>1115.307</v>
      </c>
      <c r="Y69">
        <v>1.752</v>
      </c>
      <c r="Z69">
        <v>13.028</v>
      </c>
      <c r="AA69">
        <v>112.57496</v>
      </c>
      <c r="AB69">
        <v>2.6824699999999999</v>
      </c>
      <c r="AC69">
        <v>38.488571999999998</v>
      </c>
      <c r="AD69" s="1">
        <v>424</v>
      </c>
      <c r="AE69">
        <v>1</v>
      </c>
      <c r="AF69">
        <v>653</v>
      </c>
      <c r="AG69">
        <v>89</v>
      </c>
      <c r="AH69">
        <v>17.360289999999999</v>
      </c>
      <c r="AI69">
        <v>577</v>
      </c>
      <c r="AJ69">
        <v>3.8</v>
      </c>
      <c r="AK69">
        <v>19</v>
      </c>
      <c r="AL69">
        <v>3475</v>
      </c>
      <c r="AM69" t="s">
        <v>380</v>
      </c>
      <c r="AN69" t="s">
        <v>650</v>
      </c>
      <c r="AO69">
        <v>1745.2329999999999</v>
      </c>
      <c r="AR69" t="s">
        <v>117</v>
      </c>
      <c r="AS69" t="s">
        <v>119</v>
      </c>
      <c r="AT69" t="s">
        <v>219</v>
      </c>
      <c r="AU69" t="s">
        <v>379</v>
      </c>
      <c r="AV69" t="s">
        <v>48</v>
      </c>
      <c r="AW69">
        <v>3</v>
      </c>
      <c r="BB69">
        <v>0.83952351406327341</v>
      </c>
      <c r="BC69" t="s">
        <v>67</v>
      </c>
      <c r="BF69" t="s">
        <v>117</v>
      </c>
      <c r="BG69" t="s">
        <v>119</v>
      </c>
      <c r="BH69" t="s">
        <v>379</v>
      </c>
      <c r="BI69">
        <v>2598</v>
      </c>
      <c r="BJ69">
        <v>3</v>
      </c>
      <c r="BK69" t="s">
        <v>219</v>
      </c>
      <c r="BL69" t="s">
        <v>217</v>
      </c>
      <c r="BM69">
        <v>0.83952351406327341</v>
      </c>
      <c r="BN69" t="s">
        <v>67</v>
      </c>
      <c r="BO69" t="s">
        <v>178</v>
      </c>
      <c r="BP69">
        <v>1954.3339999999998</v>
      </c>
    </row>
    <row r="70" spans="1:68" ht="16.5">
      <c r="A70" s="240" t="str">
        <f t="shared" si="36"/>
        <v>송도버스</v>
      </c>
      <c r="B70" s="109" t="str">
        <f t="shared" si="37"/>
        <v>오병찬</v>
      </c>
      <c r="C70" s="110" t="str">
        <f t="shared" si="38"/>
        <v>A</v>
      </c>
      <c r="D70" s="111">
        <f t="shared" si="39"/>
        <v>0.98876130693517661</v>
      </c>
      <c r="E70" s="112">
        <f t="shared" si="40"/>
        <v>7800</v>
      </c>
      <c r="F70" s="113" t="str">
        <f t="shared" si="41"/>
        <v>8</v>
      </c>
      <c r="G70" s="114" t="str">
        <f t="shared" si="42"/>
        <v>70바2255</v>
      </c>
      <c r="H70" s="115">
        <f t="shared" si="43"/>
        <v>4</v>
      </c>
      <c r="I70" s="116">
        <f t="shared" si="44"/>
        <v>2882.1059999999998</v>
      </c>
      <c r="J70" s="117">
        <f t="shared" si="45"/>
        <v>2.5351691625344522E-2</v>
      </c>
      <c r="K70" s="117">
        <f t="shared" si="46"/>
        <v>0.34327686075922714</v>
      </c>
      <c r="L70" s="117">
        <f t="shared" si="47"/>
        <v>0.10721326696519837</v>
      </c>
      <c r="M70" s="118">
        <f t="shared" si="48"/>
        <v>12.33</v>
      </c>
      <c r="N70" s="119">
        <f t="shared" si="49"/>
        <v>0</v>
      </c>
      <c r="O70" s="119">
        <f t="shared" si="50"/>
        <v>4.822862170926399</v>
      </c>
      <c r="P70" s="229">
        <f t="shared" si="51"/>
        <v>21</v>
      </c>
      <c r="Q70" s="230">
        <f t="shared" si="52"/>
        <v>0</v>
      </c>
      <c r="R70" s="230">
        <f t="shared" si="53"/>
        <v>139</v>
      </c>
      <c r="T70">
        <v>521</v>
      </c>
      <c r="U70">
        <v>7800</v>
      </c>
      <c r="V70" t="s">
        <v>381</v>
      </c>
      <c r="W70">
        <v>2882.1060000000002</v>
      </c>
      <c r="X70">
        <v>1454.6590000000001</v>
      </c>
      <c r="Y70">
        <v>1.9810000000000001</v>
      </c>
      <c r="Z70">
        <v>12.33</v>
      </c>
      <c r="AA70">
        <v>171.71662799999999</v>
      </c>
      <c r="AB70">
        <v>4.353307</v>
      </c>
      <c r="AC70">
        <v>58.946345000000001</v>
      </c>
      <c r="AD70" s="1">
        <v>309</v>
      </c>
      <c r="AE70">
        <v>0</v>
      </c>
      <c r="AF70">
        <v>139</v>
      </c>
      <c r="AG70">
        <v>69</v>
      </c>
      <c r="AH70">
        <v>16.784082000000001</v>
      </c>
      <c r="AI70">
        <v>144.9</v>
      </c>
      <c r="AJ70">
        <v>0</v>
      </c>
      <c r="AK70">
        <v>21</v>
      </c>
      <c r="AL70">
        <v>5510</v>
      </c>
      <c r="AM70" t="s">
        <v>382</v>
      </c>
      <c r="AN70" t="s">
        <v>651</v>
      </c>
      <c r="AO70">
        <v>2512.8449999999998</v>
      </c>
      <c r="AR70" t="s">
        <v>117</v>
      </c>
      <c r="AS70" t="s">
        <v>119</v>
      </c>
      <c r="AT70" t="s">
        <v>232</v>
      </c>
      <c r="AU70" t="s">
        <v>381</v>
      </c>
      <c r="AV70" t="s">
        <v>48</v>
      </c>
      <c r="AW70">
        <v>4</v>
      </c>
      <c r="BB70">
        <v>0.98876130693517661</v>
      </c>
      <c r="BC70" t="s">
        <v>66</v>
      </c>
      <c r="BF70" t="s">
        <v>117</v>
      </c>
      <c r="BG70" t="s">
        <v>119</v>
      </c>
      <c r="BH70" t="s">
        <v>381</v>
      </c>
      <c r="BI70">
        <v>7800</v>
      </c>
      <c r="BJ70">
        <v>4</v>
      </c>
      <c r="BK70" t="s">
        <v>232</v>
      </c>
      <c r="BL70" t="s">
        <v>252</v>
      </c>
      <c r="BM70">
        <v>0.98876130693517661</v>
      </c>
      <c r="BN70" t="s">
        <v>66</v>
      </c>
      <c r="BO70" t="s">
        <v>177</v>
      </c>
      <c r="BP70">
        <v>2882.1059999999998</v>
      </c>
    </row>
    <row r="71" spans="1:68" ht="16.5">
      <c r="A71" s="239" t="str">
        <f t="shared" si="36"/>
        <v>송도버스</v>
      </c>
      <c r="B71" s="125" t="str">
        <f t="shared" si="37"/>
        <v>오승근</v>
      </c>
      <c r="C71" s="126" t="str">
        <f t="shared" si="38"/>
        <v>B</v>
      </c>
      <c r="D71" s="127">
        <f t="shared" si="39"/>
        <v>0.91903926945299608</v>
      </c>
      <c r="E71" s="128">
        <f t="shared" si="40"/>
        <v>9933</v>
      </c>
      <c r="F71" s="129" t="str">
        <f t="shared" si="41"/>
        <v>8</v>
      </c>
      <c r="G71" s="130" t="str">
        <f t="shared" si="42"/>
        <v>70바2271</v>
      </c>
      <c r="H71" s="131">
        <f t="shared" si="43"/>
        <v>2</v>
      </c>
      <c r="I71" s="132">
        <f t="shared" si="44"/>
        <v>2497.0929999999998</v>
      </c>
      <c r="J71" s="133">
        <f t="shared" si="45"/>
        <v>2.5512449243626119E-2</v>
      </c>
      <c r="K71" s="133">
        <f t="shared" si="46"/>
        <v>0.36905235231089611</v>
      </c>
      <c r="L71" s="133">
        <f t="shared" si="47"/>
        <v>0.23347148063768552</v>
      </c>
      <c r="M71" s="134">
        <f t="shared" si="48"/>
        <v>16.190000000000001</v>
      </c>
      <c r="N71" s="135">
        <f t="shared" si="49"/>
        <v>0</v>
      </c>
      <c r="O71" s="135">
        <f t="shared" si="50"/>
        <v>11.238498472839499</v>
      </c>
      <c r="P71" s="227">
        <f t="shared" si="51"/>
        <v>26</v>
      </c>
      <c r="Q71" s="228">
        <f t="shared" si="52"/>
        <v>0</v>
      </c>
      <c r="R71" s="228">
        <f t="shared" si="53"/>
        <v>282</v>
      </c>
      <c r="T71">
        <v>521</v>
      </c>
      <c r="U71">
        <v>9933</v>
      </c>
      <c r="V71" t="s">
        <v>383</v>
      </c>
      <c r="W71">
        <v>2509.232</v>
      </c>
      <c r="X71">
        <v>1363.7429999999999</v>
      </c>
      <c r="Y71">
        <v>1.84</v>
      </c>
      <c r="Z71">
        <v>16.190000000000001</v>
      </c>
      <c r="AA71">
        <v>152.95246499999999</v>
      </c>
      <c r="AB71">
        <v>3.9021919999999999</v>
      </c>
      <c r="AC71">
        <v>56.447467000000003</v>
      </c>
      <c r="AD71" s="1">
        <v>583</v>
      </c>
      <c r="AE71">
        <v>0</v>
      </c>
      <c r="AF71">
        <v>282</v>
      </c>
      <c r="AG71">
        <v>83</v>
      </c>
      <c r="AH71">
        <v>16.405306</v>
      </c>
      <c r="AI71">
        <v>403.8</v>
      </c>
      <c r="AJ71">
        <v>0</v>
      </c>
      <c r="AK71">
        <v>26</v>
      </c>
      <c r="AL71">
        <v>6754</v>
      </c>
      <c r="AM71" t="s">
        <v>384</v>
      </c>
      <c r="AN71" t="s">
        <v>652</v>
      </c>
      <c r="AO71">
        <v>2365.3969999999999</v>
      </c>
      <c r="AR71" t="s">
        <v>117</v>
      </c>
      <c r="AS71" t="s">
        <v>119</v>
      </c>
      <c r="AT71" t="s">
        <v>237</v>
      </c>
      <c r="AU71" t="s">
        <v>383</v>
      </c>
      <c r="AV71" t="s">
        <v>48</v>
      </c>
      <c r="AW71">
        <v>2</v>
      </c>
      <c r="BB71">
        <v>0.91903926945299608</v>
      </c>
      <c r="BC71" t="s">
        <v>68</v>
      </c>
      <c r="BF71" t="s">
        <v>117</v>
      </c>
      <c r="BG71" t="s">
        <v>119</v>
      </c>
      <c r="BH71" t="s">
        <v>383</v>
      </c>
      <c r="BI71">
        <v>9933</v>
      </c>
      <c r="BJ71">
        <v>2</v>
      </c>
      <c r="BK71" t="s">
        <v>237</v>
      </c>
      <c r="BL71" t="s">
        <v>234</v>
      </c>
      <c r="BM71">
        <v>0.91903926945299608</v>
      </c>
      <c r="BN71" t="s">
        <v>68</v>
      </c>
      <c r="BO71" t="s">
        <v>174</v>
      </c>
      <c r="BP71">
        <v>2497.0929999999998</v>
      </c>
    </row>
    <row r="72" spans="1:68" ht="16.5">
      <c r="A72" s="240" t="str">
        <f t="shared" si="36"/>
        <v>송도버스</v>
      </c>
      <c r="B72" s="109" t="str">
        <f t="shared" si="37"/>
        <v>우관석</v>
      </c>
      <c r="C72" s="110" t="str">
        <f t="shared" si="38"/>
        <v>B</v>
      </c>
      <c r="D72" s="111">
        <f t="shared" si="39"/>
        <v>0.9341686436587664</v>
      </c>
      <c r="E72" s="112">
        <f t="shared" si="40"/>
        <v>3323</v>
      </c>
      <c r="F72" s="113" t="str">
        <f t="shared" si="41"/>
        <v>16-1</v>
      </c>
      <c r="G72" s="114" t="str">
        <f t="shared" si="42"/>
        <v>70바2243</v>
      </c>
      <c r="H72" s="115">
        <f t="shared" si="43"/>
        <v>14</v>
      </c>
      <c r="I72" s="116">
        <f t="shared" si="44"/>
        <v>3335.6120000000001</v>
      </c>
      <c r="J72" s="117">
        <f t="shared" si="45"/>
        <v>1.0083452537960872E-2</v>
      </c>
      <c r="K72" s="117">
        <f t="shared" si="46"/>
        <v>0.29046555417494879</v>
      </c>
      <c r="L72" s="117">
        <f t="shared" si="47"/>
        <v>0.18377437183941056</v>
      </c>
      <c r="M72" s="118">
        <f t="shared" si="48"/>
        <v>9.3520000000000003</v>
      </c>
      <c r="N72" s="119">
        <f t="shared" si="49"/>
        <v>2.9390292503947119E-2</v>
      </c>
      <c r="O72" s="119">
        <f t="shared" si="50"/>
        <v>3.6443962704894424</v>
      </c>
      <c r="P72" s="229">
        <f t="shared" si="51"/>
        <v>9</v>
      </c>
      <c r="Q72" s="230">
        <f t="shared" si="52"/>
        <v>1</v>
      </c>
      <c r="R72" s="230">
        <f t="shared" si="53"/>
        <v>124</v>
      </c>
      <c r="T72">
        <v>521</v>
      </c>
      <c r="U72">
        <v>3323</v>
      </c>
      <c r="V72" t="s">
        <v>653</v>
      </c>
      <c r="W72">
        <v>3402.4839999999999</v>
      </c>
      <c r="X72">
        <v>1545.605</v>
      </c>
      <c r="Y72">
        <v>2.2010000000000001</v>
      </c>
      <c r="Z72">
        <v>9.3520000000000003</v>
      </c>
      <c r="AA72">
        <v>192.858844</v>
      </c>
      <c r="AB72">
        <v>1.9446829999999999</v>
      </c>
      <c r="AC72">
        <v>56.018850999999998</v>
      </c>
      <c r="AD72" s="1">
        <v>613</v>
      </c>
      <c r="AE72">
        <v>1</v>
      </c>
      <c r="AF72">
        <v>124</v>
      </c>
      <c r="AG72">
        <v>87</v>
      </c>
      <c r="AH72">
        <v>17.642354000000001</v>
      </c>
      <c r="AI72">
        <v>351</v>
      </c>
      <c r="AJ72">
        <v>1.5</v>
      </c>
      <c r="AK72">
        <v>9</v>
      </c>
      <c r="AL72">
        <v>2210</v>
      </c>
      <c r="AM72" t="s">
        <v>654</v>
      </c>
      <c r="AN72" t="s">
        <v>655</v>
      </c>
      <c r="AO72">
        <v>627.11400000000003</v>
      </c>
      <c r="AR72" t="s">
        <v>117</v>
      </c>
      <c r="AS72" t="s">
        <v>118</v>
      </c>
      <c r="AT72" t="s">
        <v>198</v>
      </c>
      <c r="AU72" t="s">
        <v>653</v>
      </c>
      <c r="AV72" t="s">
        <v>48</v>
      </c>
      <c r="AW72">
        <v>14</v>
      </c>
      <c r="BB72">
        <v>0.9341686436587664</v>
      </c>
      <c r="BC72" t="s">
        <v>68</v>
      </c>
      <c r="BF72" t="s">
        <v>117</v>
      </c>
      <c r="BG72" t="s">
        <v>118</v>
      </c>
      <c r="BH72" t="s">
        <v>653</v>
      </c>
      <c r="BI72">
        <v>3323</v>
      </c>
      <c r="BJ72">
        <v>14</v>
      </c>
      <c r="BK72" t="s">
        <v>198</v>
      </c>
      <c r="BL72" t="s">
        <v>191</v>
      </c>
      <c r="BM72">
        <v>0.9341686436587664</v>
      </c>
      <c r="BN72" t="s">
        <v>68</v>
      </c>
      <c r="BO72" t="s">
        <v>174</v>
      </c>
      <c r="BP72">
        <v>3335.6120000000001</v>
      </c>
    </row>
    <row r="73" spans="1:68" ht="16.5">
      <c r="A73" s="239" t="str">
        <f t="shared" si="36"/>
        <v>송도버스</v>
      </c>
      <c r="B73" s="125" t="str">
        <f t="shared" si="37"/>
        <v>유영욱</v>
      </c>
      <c r="C73" s="126" t="str">
        <f t="shared" si="38"/>
        <v>C</v>
      </c>
      <c r="D73" s="127">
        <f t="shared" si="39"/>
        <v>0.87668125018647913</v>
      </c>
      <c r="E73" s="128">
        <f t="shared" si="40"/>
        <v>8199</v>
      </c>
      <c r="F73" s="129" t="str">
        <f t="shared" si="41"/>
        <v>8</v>
      </c>
      <c r="G73" s="130" t="str">
        <f t="shared" si="42"/>
        <v>70바2308</v>
      </c>
      <c r="H73" s="131">
        <f t="shared" si="43"/>
        <v>5</v>
      </c>
      <c r="I73" s="132">
        <f t="shared" si="44"/>
        <v>2647.7489999999998</v>
      </c>
      <c r="J73" s="133">
        <f t="shared" si="45"/>
        <v>8.6771265617718203E-3</v>
      </c>
      <c r="K73" s="133">
        <f t="shared" si="46"/>
        <v>0.34039484191608743</v>
      </c>
      <c r="L73" s="133">
        <f t="shared" si="47"/>
        <v>0.24398083050923636</v>
      </c>
      <c r="M73" s="134">
        <f t="shared" si="48"/>
        <v>16.344000000000001</v>
      </c>
      <c r="N73" s="135">
        <f t="shared" si="49"/>
        <v>7.4726547540095459E-2</v>
      </c>
      <c r="O73" s="135">
        <f t="shared" si="50"/>
        <v>19.727808550585202</v>
      </c>
      <c r="P73" s="227">
        <f t="shared" si="51"/>
        <v>17</v>
      </c>
      <c r="Q73" s="228">
        <f t="shared" si="52"/>
        <v>2</v>
      </c>
      <c r="R73" s="228">
        <f t="shared" si="53"/>
        <v>528</v>
      </c>
      <c r="T73">
        <v>521</v>
      </c>
      <c r="U73">
        <v>8199</v>
      </c>
      <c r="V73" t="s">
        <v>385</v>
      </c>
      <c r="W73">
        <v>2676.4250000000002</v>
      </c>
      <c r="X73">
        <v>1474.578</v>
      </c>
      <c r="Y73">
        <v>1.8149999999999999</v>
      </c>
      <c r="Z73">
        <v>16.344000000000001</v>
      </c>
      <c r="AA73">
        <v>152.216058</v>
      </c>
      <c r="AB73">
        <v>1.3207979999999999</v>
      </c>
      <c r="AC73">
        <v>51.813561</v>
      </c>
      <c r="AD73" s="1">
        <v>646</v>
      </c>
      <c r="AE73">
        <v>2</v>
      </c>
      <c r="AF73">
        <v>528</v>
      </c>
      <c r="AG73">
        <v>90</v>
      </c>
      <c r="AH73">
        <v>17.583065999999999</v>
      </c>
      <c r="AI73">
        <v>260.60000000000002</v>
      </c>
      <c r="AJ73">
        <v>6.4</v>
      </c>
      <c r="AK73">
        <v>17</v>
      </c>
      <c r="AL73">
        <v>2602</v>
      </c>
      <c r="AM73" t="s">
        <v>386</v>
      </c>
      <c r="AN73" t="s">
        <v>656</v>
      </c>
      <c r="AO73">
        <v>1740.07</v>
      </c>
      <c r="AR73" t="s">
        <v>117</v>
      </c>
      <c r="AS73" t="s">
        <v>119</v>
      </c>
      <c r="AT73" t="s">
        <v>248</v>
      </c>
      <c r="AU73" t="s">
        <v>385</v>
      </c>
      <c r="AV73" t="s">
        <v>48</v>
      </c>
      <c r="AW73">
        <v>5</v>
      </c>
      <c r="BB73">
        <v>0.87668125018647913</v>
      </c>
      <c r="BC73" t="s">
        <v>69</v>
      </c>
      <c r="BF73" t="s">
        <v>117</v>
      </c>
      <c r="BG73" t="s">
        <v>119</v>
      </c>
      <c r="BH73" t="s">
        <v>385</v>
      </c>
      <c r="BI73">
        <v>8199</v>
      </c>
      <c r="BJ73">
        <v>5</v>
      </c>
      <c r="BK73" t="s">
        <v>248</v>
      </c>
      <c r="BL73" t="s">
        <v>220</v>
      </c>
      <c r="BM73">
        <v>0.87668125018647913</v>
      </c>
      <c r="BN73" t="s">
        <v>69</v>
      </c>
      <c r="BO73" t="s">
        <v>176</v>
      </c>
      <c r="BP73">
        <v>2647.7489999999998</v>
      </c>
    </row>
    <row r="74" spans="1:68" ht="16.5">
      <c r="A74" s="240" t="str">
        <f t="shared" si="36"/>
        <v>송도버스</v>
      </c>
      <c r="B74" s="109" t="str">
        <f t="shared" si="37"/>
        <v>유주현</v>
      </c>
      <c r="C74" s="110" t="str">
        <f t="shared" si="38"/>
        <v>F</v>
      </c>
      <c r="D74" s="111">
        <f t="shared" si="39"/>
        <v>0.79735034001531591</v>
      </c>
      <c r="E74" s="112">
        <f t="shared" si="40"/>
        <v>8628</v>
      </c>
      <c r="F74" s="113" t="str">
        <f t="shared" si="41"/>
        <v>16-1</v>
      </c>
      <c r="G74" s="114" t="str">
        <f t="shared" si="42"/>
        <v>70바2236</v>
      </c>
      <c r="H74" s="115">
        <f t="shared" si="43"/>
        <v>15</v>
      </c>
      <c r="I74" s="116">
        <f t="shared" si="44"/>
        <v>2755.1560000000004</v>
      </c>
      <c r="J74" s="117">
        <f t="shared" si="45"/>
        <v>5.1995883749897127E-3</v>
      </c>
      <c r="K74" s="117">
        <f t="shared" si="46"/>
        <v>0.35262542548009346</v>
      </c>
      <c r="L74" s="117">
        <f t="shared" si="47"/>
        <v>3.302898275088597E-2</v>
      </c>
      <c r="M74" s="118">
        <f t="shared" si="48"/>
        <v>15.881</v>
      </c>
      <c r="N74" s="119">
        <f t="shared" si="49"/>
        <v>3.541897996879588E-2</v>
      </c>
      <c r="O74" s="119">
        <f t="shared" si="50"/>
        <v>34.391829549700802</v>
      </c>
      <c r="P74" s="229">
        <f t="shared" si="51"/>
        <v>23</v>
      </c>
      <c r="Q74" s="230">
        <f t="shared" si="52"/>
        <v>1</v>
      </c>
      <c r="R74" s="230">
        <f t="shared" si="53"/>
        <v>971</v>
      </c>
      <c r="T74">
        <v>521</v>
      </c>
      <c r="U74">
        <v>8628</v>
      </c>
      <c r="V74" t="s">
        <v>387</v>
      </c>
      <c r="W74">
        <v>2823.3449999999998</v>
      </c>
      <c r="X74">
        <v>1538.2180000000001</v>
      </c>
      <c r="Y74">
        <v>1.835</v>
      </c>
      <c r="Z74">
        <v>15.881</v>
      </c>
      <c r="AA74">
        <v>149.31162699999999</v>
      </c>
      <c r="AB74">
        <v>0.77635900000000002</v>
      </c>
      <c r="AC74">
        <v>52.651076000000003</v>
      </c>
      <c r="AD74" s="1">
        <v>91</v>
      </c>
      <c r="AE74">
        <v>1</v>
      </c>
      <c r="AF74">
        <v>971</v>
      </c>
      <c r="AG74">
        <v>90</v>
      </c>
      <c r="AH74">
        <v>18.909075999999999</v>
      </c>
      <c r="AI74">
        <v>1423.6</v>
      </c>
      <c r="AJ74">
        <v>123.8</v>
      </c>
      <c r="AK74">
        <v>23</v>
      </c>
      <c r="AL74">
        <v>3839</v>
      </c>
      <c r="AM74" t="s">
        <v>388</v>
      </c>
      <c r="AN74" t="s">
        <v>657</v>
      </c>
      <c r="AO74">
        <v>427.12200000000001</v>
      </c>
      <c r="AR74" t="s">
        <v>117</v>
      </c>
      <c r="AS74" t="s">
        <v>118</v>
      </c>
      <c r="AT74" t="s">
        <v>197</v>
      </c>
      <c r="AU74" t="s">
        <v>387</v>
      </c>
      <c r="AV74" t="s">
        <v>48</v>
      </c>
      <c r="AW74">
        <v>15</v>
      </c>
      <c r="BB74">
        <v>0.79735034001531591</v>
      </c>
      <c r="BC74" t="s">
        <v>70</v>
      </c>
      <c r="BF74" t="s">
        <v>117</v>
      </c>
      <c r="BG74" t="s">
        <v>118</v>
      </c>
      <c r="BH74" t="s">
        <v>387</v>
      </c>
      <c r="BI74">
        <v>8628</v>
      </c>
      <c r="BJ74">
        <v>15</v>
      </c>
      <c r="BK74" t="s">
        <v>197</v>
      </c>
      <c r="BL74" t="s">
        <v>198</v>
      </c>
      <c r="BM74">
        <v>0.79735034001531591</v>
      </c>
      <c r="BN74" t="s">
        <v>70</v>
      </c>
      <c r="BO74" t="s">
        <v>186</v>
      </c>
      <c r="BP74">
        <v>2755.1560000000004</v>
      </c>
    </row>
    <row r="75" spans="1:68" ht="16.5">
      <c r="A75" s="239" t="str">
        <f t="shared" si="36"/>
        <v>송도버스</v>
      </c>
      <c r="B75" s="125" t="str">
        <f t="shared" si="37"/>
        <v>윤석훈</v>
      </c>
      <c r="C75" s="126" t="str">
        <f t="shared" si="38"/>
        <v>C</v>
      </c>
      <c r="D75" s="127">
        <f t="shared" si="39"/>
        <v>0.88716603121470938</v>
      </c>
      <c r="E75" s="128">
        <f t="shared" si="40"/>
        <v>5886</v>
      </c>
      <c r="F75" s="129" t="str">
        <f t="shared" si="41"/>
        <v>8</v>
      </c>
      <c r="G75" s="130" t="str">
        <f t="shared" si="42"/>
        <v>70바2251</v>
      </c>
      <c r="H75" s="131">
        <f t="shared" si="43"/>
        <v>3</v>
      </c>
      <c r="I75" s="132">
        <f t="shared" si="44"/>
        <v>3265.3509999999997</v>
      </c>
      <c r="J75" s="133">
        <f t="shared" si="45"/>
        <v>2.0919473101695871E-2</v>
      </c>
      <c r="K75" s="133">
        <f t="shared" si="46"/>
        <v>0.34253132418149052</v>
      </c>
      <c r="L75" s="133">
        <f t="shared" si="47"/>
        <v>8.8198787817909935E-2</v>
      </c>
      <c r="M75" s="134">
        <f t="shared" si="48"/>
        <v>11.319000000000001</v>
      </c>
      <c r="N75" s="135">
        <f t="shared" si="49"/>
        <v>0</v>
      </c>
      <c r="O75" s="135">
        <f t="shared" si="50"/>
        <v>5.3899259222056068</v>
      </c>
      <c r="P75" s="227">
        <f t="shared" si="51"/>
        <v>55</v>
      </c>
      <c r="Q75" s="228">
        <f t="shared" si="52"/>
        <v>0</v>
      </c>
      <c r="R75" s="228">
        <f t="shared" si="53"/>
        <v>176</v>
      </c>
      <c r="T75">
        <v>521</v>
      </c>
      <c r="U75">
        <v>5886</v>
      </c>
      <c r="V75" t="s">
        <v>389</v>
      </c>
      <c r="W75">
        <v>3265.3510000000001</v>
      </c>
      <c r="X75">
        <v>1764.489</v>
      </c>
      <c r="Y75">
        <v>1.851</v>
      </c>
      <c r="Z75">
        <v>11.319000000000001</v>
      </c>
      <c r="AA75">
        <v>202.587177</v>
      </c>
      <c r="AB75">
        <v>4.2380170000000001</v>
      </c>
      <c r="AC75">
        <v>69.392454000000001</v>
      </c>
      <c r="AD75" s="1">
        <v>288</v>
      </c>
      <c r="AE75">
        <v>0</v>
      </c>
      <c r="AF75">
        <v>176</v>
      </c>
      <c r="AG75">
        <v>86</v>
      </c>
      <c r="AH75">
        <v>16.118251000000001</v>
      </c>
      <c r="AI75">
        <v>167.6</v>
      </c>
      <c r="AJ75">
        <v>4.5999999999999996</v>
      </c>
      <c r="AK75">
        <v>55</v>
      </c>
      <c r="AL75">
        <v>11843</v>
      </c>
      <c r="AM75" t="s">
        <v>390</v>
      </c>
      <c r="AN75" t="s">
        <v>658</v>
      </c>
      <c r="AO75">
        <v>2947.9369999999999</v>
      </c>
      <c r="AR75" t="s">
        <v>117</v>
      </c>
      <c r="AS75" t="s">
        <v>119</v>
      </c>
      <c r="AT75" t="s">
        <v>229</v>
      </c>
      <c r="AU75" t="s">
        <v>389</v>
      </c>
      <c r="AV75" t="s">
        <v>48</v>
      </c>
      <c r="AW75">
        <v>3</v>
      </c>
      <c r="BB75">
        <v>0.88716603121470938</v>
      </c>
      <c r="BC75" t="s">
        <v>69</v>
      </c>
      <c r="BF75" t="s">
        <v>117</v>
      </c>
      <c r="BG75" t="s">
        <v>119</v>
      </c>
      <c r="BH75" t="s">
        <v>389</v>
      </c>
      <c r="BI75">
        <v>5886</v>
      </c>
      <c r="BJ75">
        <v>3</v>
      </c>
      <c r="BK75" t="s">
        <v>229</v>
      </c>
      <c r="BL75" t="s">
        <v>244</v>
      </c>
      <c r="BM75">
        <v>0.88716603121470938</v>
      </c>
      <c r="BN75" t="s">
        <v>69</v>
      </c>
      <c r="BO75" t="s">
        <v>176</v>
      </c>
      <c r="BP75">
        <v>3265.3509999999997</v>
      </c>
    </row>
    <row r="76" spans="1:68" ht="16.5">
      <c r="A76" s="240" t="str">
        <f t="shared" si="36"/>
        <v>송도버스</v>
      </c>
      <c r="B76" s="109" t="str">
        <f t="shared" si="37"/>
        <v>이경국</v>
      </c>
      <c r="C76" s="110" t="str">
        <f t="shared" si="38"/>
        <v>D</v>
      </c>
      <c r="D76" s="111">
        <f t="shared" si="39"/>
        <v>0.83927376515736174</v>
      </c>
      <c r="E76" s="112">
        <f t="shared" si="40"/>
        <v>2740</v>
      </c>
      <c r="F76" s="113" t="str">
        <f t="shared" si="41"/>
        <v>8</v>
      </c>
      <c r="G76" s="114" t="str">
        <f t="shared" si="42"/>
        <v>70바2256</v>
      </c>
      <c r="H76" s="115">
        <f t="shared" si="43"/>
        <v>15</v>
      </c>
      <c r="I76" s="116">
        <f t="shared" si="44"/>
        <v>2364.7750000000001</v>
      </c>
      <c r="J76" s="117">
        <f t="shared" si="45"/>
        <v>3.790093664860017E-2</v>
      </c>
      <c r="K76" s="117">
        <f t="shared" si="46"/>
        <v>0.37302906519185819</v>
      </c>
      <c r="L76" s="117">
        <f t="shared" si="47"/>
        <v>0.17760674905646415</v>
      </c>
      <c r="M76" s="118">
        <f t="shared" si="48"/>
        <v>17.853000000000002</v>
      </c>
      <c r="N76" s="119">
        <f t="shared" si="49"/>
        <v>0.25161779759780489</v>
      </c>
      <c r="O76" s="119">
        <f t="shared" si="50"/>
        <v>48.352553438378173</v>
      </c>
      <c r="P76" s="229">
        <f t="shared" si="51"/>
        <v>29</v>
      </c>
      <c r="Q76" s="230">
        <f t="shared" si="52"/>
        <v>6</v>
      </c>
      <c r="R76" s="230">
        <f t="shared" si="53"/>
        <v>1153</v>
      </c>
      <c r="T76">
        <v>521</v>
      </c>
      <c r="U76">
        <v>2740</v>
      </c>
      <c r="V76" t="s">
        <v>391</v>
      </c>
      <c r="W76">
        <v>2384.569</v>
      </c>
      <c r="X76">
        <v>1406.24</v>
      </c>
      <c r="Y76">
        <v>1.696</v>
      </c>
      <c r="Z76">
        <v>17.853000000000002</v>
      </c>
      <c r="AA76">
        <v>143.06218999999999</v>
      </c>
      <c r="AB76">
        <v>5.4221909999999998</v>
      </c>
      <c r="AC76">
        <v>53.366354999999999</v>
      </c>
      <c r="AD76" s="1">
        <v>420</v>
      </c>
      <c r="AE76">
        <v>6</v>
      </c>
      <c r="AF76">
        <v>1153</v>
      </c>
      <c r="AG76">
        <v>70</v>
      </c>
      <c r="AH76">
        <v>16.668057999999998</v>
      </c>
      <c r="AI76">
        <v>455.4</v>
      </c>
      <c r="AJ76">
        <v>0</v>
      </c>
      <c r="AK76">
        <v>29</v>
      </c>
      <c r="AL76">
        <v>10585</v>
      </c>
      <c r="AM76" t="s">
        <v>392</v>
      </c>
      <c r="AN76" t="s">
        <v>659</v>
      </c>
      <c r="AO76">
        <v>428.53100000000001</v>
      </c>
      <c r="AR76" t="s">
        <v>117</v>
      </c>
      <c r="AS76" t="s">
        <v>119</v>
      </c>
      <c r="AT76" t="s">
        <v>233</v>
      </c>
      <c r="AU76" t="s">
        <v>391</v>
      </c>
      <c r="AV76" t="s">
        <v>48</v>
      </c>
      <c r="AW76">
        <v>15</v>
      </c>
      <c r="BB76">
        <v>0.83927376515736174</v>
      </c>
      <c r="BC76" t="s">
        <v>67</v>
      </c>
      <c r="BF76" t="s">
        <v>117</v>
      </c>
      <c r="BG76" t="s">
        <v>119</v>
      </c>
      <c r="BH76" t="s">
        <v>391</v>
      </c>
      <c r="BI76">
        <v>2740</v>
      </c>
      <c r="BJ76">
        <v>15</v>
      </c>
      <c r="BK76" t="s">
        <v>233</v>
      </c>
      <c r="BL76" t="s">
        <v>216</v>
      </c>
      <c r="BM76">
        <v>0.83927376515736174</v>
      </c>
      <c r="BN76" t="s">
        <v>67</v>
      </c>
      <c r="BO76" t="s">
        <v>178</v>
      </c>
      <c r="BP76">
        <v>2364.7750000000001</v>
      </c>
    </row>
    <row r="77" spans="1:68" ht="16.5">
      <c r="A77" s="239" t="str">
        <f t="shared" si="36"/>
        <v>송도버스</v>
      </c>
      <c r="B77" s="125" t="str">
        <f t="shared" si="37"/>
        <v>이경섭</v>
      </c>
      <c r="C77" s="126" t="str">
        <f t="shared" si="38"/>
        <v>C</v>
      </c>
      <c r="D77" s="127">
        <f t="shared" si="39"/>
        <v>0.85199999999999998</v>
      </c>
      <c r="E77" s="128">
        <f t="shared" si="40"/>
        <v>3748</v>
      </c>
      <c r="F77" s="129" t="str">
        <f t="shared" si="41"/>
        <v>8</v>
      </c>
      <c r="G77" s="130" t="str">
        <f t="shared" si="42"/>
        <v>70바2222</v>
      </c>
      <c r="H77" s="131">
        <f t="shared" si="43"/>
        <v>1</v>
      </c>
      <c r="I77" s="132">
        <f t="shared" si="44"/>
        <v>1450.3309999999999</v>
      </c>
      <c r="J77" s="133">
        <f t="shared" si="45"/>
        <v>2.5507916604207898E-2</v>
      </c>
      <c r="K77" s="133">
        <f t="shared" si="46"/>
        <v>0.33965188800589585</v>
      </c>
      <c r="L77" s="133">
        <f t="shared" si="47"/>
        <v>0.23167125297604479</v>
      </c>
      <c r="M77" s="134">
        <f t="shared" si="48"/>
        <v>17.864999999999998</v>
      </c>
      <c r="N77" s="135">
        <f t="shared" si="49"/>
        <v>0</v>
      </c>
      <c r="O77" s="135">
        <f t="shared" si="50"/>
        <v>14.893151977031451</v>
      </c>
      <c r="P77" s="227">
        <f t="shared" si="51"/>
        <v>10</v>
      </c>
      <c r="Q77" s="228">
        <f t="shared" si="52"/>
        <v>0</v>
      </c>
      <c r="R77" s="228">
        <f t="shared" si="53"/>
        <v>216</v>
      </c>
      <c r="T77">
        <v>521</v>
      </c>
      <c r="U77">
        <v>3748</v>
      </c>
      <c r="V77" t="s">
        <v>393</v>
      </c>
      <c r="W77">
        <v>1450.3309999999999</v>
      </c>
      <c r="X77">
        <v>851.20299999999997</v>
      </c>
      <c r="Y77">
        <v>1.704</v>
      </c>
      <c r="Z77">
        <v>17.864999999999998</v>
      </c>
      <c r="AA77">
        <v>82.501092999999997</v>
      </c>
      <c r="AB77">
        <v>2.1044309999999999</v>
      </c>
      <c r="AC77">
        <v>28.021652</v>
      </c>
      <c r="AD77" s="1">
        <v>336</v>
      </c>
      <c r="AE77">
        <v>0</v>
      </c>
      <c r="AF77">
        <v>216</v>
      </c>
      <c r="AG77">
        <v>75</v>
      </c>
      <c r="AH77">
        <v>17.579536000000001</v>
      </c>
      <c r="AI77">
        <v>198.2</v>
      </c>
      <c r="AJ77">
        <v>0</v>
      </c>
      <c r="AK77">
        <v>10</v>
      </c>
      <c r="AL77">
        <v>1440</v>
      </c>
      <c r="AM77" t="s">
        <v>394</v>
      </c>
      <c r="AN77" t="s">
        <v>660</v>
      </c>
      <c r="AO77">
        <v>1450.3309999999999</v>
      </c>
      <c r="AR77" t="s">
        <v>117</v>
      </c>
      <c r="AS77" t="s">
        <v>119</v>
      </c>
      <c r="AT77" t="s">
        <v>217</v>
      </c>
      <c r="AU77" t="s">
        <v>393</v>
      </c>
      <c r="AV77" t="s">
        <v>48</v>
      </c>
      <c r="AW77">
        <v>1</v>
      </c>
      <c r="BB77">
        <v>0.85199999999999998</v>
      </c>
      <c r="BC77" t="s">
        <v>69</v>
      </c>
      <c r="BF77" t="s">
        <v>117</v>
      </c>
      <c r="BG77" t="s">
        <v>119</v>
      </c>
      <c r="BH77" t="s">
        <v>393</v>
      </c>
      <c r="BI77">
        <v>3748</v>
      </c>
      <c r="BJ77">
        <v>1</v>
      </c>
      <c r="BK77" t="s">
        <v>217</v>
      </c>
      <c r="BL77" t="s">
        <v>173</v>
      </c>
      <c r="BM77">
        <v>0.85199999999999998</v>
      </c>
      <c r="BN77" t="s">
        <v>69</v>
      </c>
      <c r="BO77" t="s">
        <v>176</v>
      </c>
      <c r="BP77">
        <v>1450.3309999999999</v>
      </c>
    </row>
    <row r="78" spans="1:68" ht="16.5">
      <c r="A78" s="240" t="str">
        <f t="shared" si="36"/>
        <v>송도버스</v>
      </c>
      <c r="B78" s="109" t="str">
        <f t="shared" si="37"/>
        <v>이만규</v>
      </c>
      <c r="C78" s="110" t="str">
        <f t="shared" si="38"/>
        <v>C</v>
      </c>
      <c r="D78" s="111">
        <f t="shared" si="39"/>
        <v>0.89696229935209015</v>
      </c>
      <c r="E78" s="112">
        <f t="shared" si="40"/>
        <v>8511</v>
      </c>
      <c r="F78" s="113" t="str">
        <f t="shared" si="41"/>
        <v>16-1</v>
      </c>
      <c r="G78" s="114" t="str">
        <f t="shared" si="42"/>
        <v>70바2236</v>
      </c>
      <c r="H78" s="115">
        <f t="shared" si="43"/>
        <v>13</v>
      </c>
      <c r="I78" s="116">
        <f t="shared" si="44"/>
        <v>2230.7109999999998</v>
      </c>
      <c r="J78" s="117">
        <f t="shared" si="45"/>
        <v>9.4361182844450719E-3</v>
      </c>
      <c r="K78" s="117">
        <f t="shared" si="46"/>
        <v>0.35260373810571993</v>
      </c>
      <c r="L78" s="117">
        <f t="shared" si="47"/>
        <v>7.8450323686035536E-2</v>
      </c>
      <c r="M78" s="118">
        <f t="shared" si="48"/>
        <v>12.340999999999999</v>
      </c>
      <c r="N78" s="119">
        <f t="shared" si="49"/>
        <v>0</v>
      </c>
      <c r="O78" s="119">
        <f t="shared" si="50"/>
        <v>68.229367228654908</v>
      </c>
      <c r="P78" s="229">
        <f t="shared" si="51"/>
        <v>16</v>
      </c>
      <c r="Q78" s="230">
        <f t="shared" si="52"/>
        <v>0</v>
      </c>
      <c r="R78" s="230">
        <f t="shared" si="53"/>
        <v>1522</v>
      </c>
      <c r="T78">
        <v>521</v>
      </c>
      <c r="U78">
        <v>8511</v>
      </c>
      <c r="V78" t="s">
        <v>395</v>
      </c>
      <c r="W78">
        <v>2230.7109999999998</v>
      </c>
      <c r="X78">
        <v>1080.664</v>
      </c>
      <c r="Y78">
        <v>2.0640000000000001</v>
      </c>
      <c r="Z78">
        <v>12.340999999999999</v>
      </c>
      <c r="AA78">
        <v>122.39969499999999</v>
      </c>
      <c r="AB78">
        <v>1.1549780000000001</v>
      </c>
      <c r="AC78">
        <v>43.158589999999997</v>
      </c>
      <c r="AD78" s="1">
        <v>175</v>
      </c>
      <c r="AE78">
        <v>0</v>
      </c>
      <c r="AF78">
        <v>1522</v>
      </c>
      <c r="AG78">
        <v>77</v>
      </c>
      <c r="AH78">
        <v>18.224807999999999</v>
      </c>
      <c r="AI78">
        <v>807.6</v>
      </c>
      <c r="AJ78">
        <v>0</v>
      </c>
      <c r="AK78">
        <v>16</v>
      </c>
      <c r="AL78">
        <v>6088</v>
      </c>
      <c r="AM78" t="s">
        <v>396</v>
      </c>
      <c r="AN78" t="s">
        <v>661</v>
      </c>
      <c r="AO78">
        <v>290.262</v>
      </c>
      <c r="AR78" t="s">
        <v>117</v>
      </c>
      <c r="AS78" t="s">
        <v>118</v>
      </c>
      <c r="AT78" t="s">
        <v>197</v>
      </c>
      <c r="AU78" t="s">
        <v>395</v>
      </c>
      <c r="AV78" t="s">
        <v>48</v>
      </c>
      <c r="AW78">
        <v>13</v>
      </c>
      <c r="BB78">
        <v>0.89696229935209015</v>
      </c>
      <c r="BC78" t="s">
        <v>69</v>
      </c>
      <c r="BF78" t="s">
        <v>117</v>
      </c>
      <c r="BG78" t="s">
        <v>118</v>
      </c>
      <c r="BH78" t="s">
        <v>395</v>
      </c>
      <c r="BI78">
        <v>8511</v>
      </c>
      <c r="BJ78">
        <v>13</v>
      </c>
      <c r="BK78" t="s">
        <v>197</v>
      </c>
      <c r="BL78" t="s">
        <v>218</v>
      </c>
      <c r="BM78">
        <v>0.89696229935209015</v>
      </c>
      <c r="BN78" t="s">
        <v>69</v>
      </c>
      <c r="BO78" t="s">
        <v>176</v>
      </c>
      <c r="BP78">
        <v>2230.7109999999998</v>
      </c>
    </row>
    <row r="79" spans="1:68" ht="16.5">
      <c r="A79" s="239" t="str">
        <f t="shared" si="36"/>
        <v>송도버스</v>
      </c>
      <c r="B79" s="125" t="str">
        <f t="shared" si="37"/>
        <v>이상용</v>
      </c>
      <c r="C79" s="126" t="str">
        <f t="shared" si="38"/>
        <v>C</v>
      </c>
      <c r="D79" s="127">
        <f t="shared" si="39"/>
        <v>0.86729407008913006</v>
      </c>
      <c r="E79" s="128">
        <f t="shared" si="40"/>
        <v>6185</v>
      </c>
      <c r="F79" s="129" t="str">
        <f t="shared" si="41"/>
        <v>16-1</v>
      </c>
      <c r="G79" s="130" t="str">
        <f t="shared" si="42"/>
        <v>70바2215</v>
      </c>
      <c r="H79" s="131">
        <f t="shared" si="43"/>
        <v>2</v>
      </c>
      <c r="I79" s="132">
        <f t="shared" si="44"/>
        <v>3488.5010000000002</v>
      </c>
      <c r="J79" s="133">
        <f t="shared" si="45"/>
        <v>3.6765877725161912E-2</v>
      </c>
      <c r="K79" s="133">
        <f t="shared" si="46"/>
        <v>0.33214280106101868</v>
      </c>
      <c r="L79" s="133">
        <f t="shared" si="47"/>
        <v>0.19005297690899328</v>
      </c>
      <c r="M79" s="134">
        <f t="shared" si="48"/>
        <v>13.955</v>
      </c>
      <c r="N79" s="135">
        <f t="shared" si="49"/>
        <v>5.7331214753844124E-2</v>
      </c>
      <c r="O79" s="135">
        <f t="shared" si="50"/>
        <v>8.5710166056996968</v>
      </c>
      <c r="P79" s="227">
        <f t="shared" si="51"/>
        <v>27</v>
      </c>
      <c r="Q79" s="228">
        <f t="shared" si="52"/>
        <v>2</v>
      </c>
      <c r="R79" s="228">
        <f t="shared" si="53"/>
        <v>299</v>
      </c>
      <c r="T79">
        <v>521</v>
      </c>
      <c r="U79">
        <v>6185</v>
      </c>
      <c r="V79" t="s">
        <v>397</v>
      </c>
      <c r="W79">
        <v>3488.5010000000002</v>
      </c>
      <c r="X79">
        <v>1674.9090000000001</v>
      </c>
      <c r="Y79">
        <v>2.0830000000000002</v>
      </c>
      <c r="Z79">
        <v>13.955</v>
      </c>
      <c r="AA79">
        <v>186.20746800000001</v>
      </c>
      <c r="AB79">
        <v>6.8460809999999999</v>
      </c>
      <c r="AC79">
        <v>61.847470000000001</v>
      </c>
      <c r="AD79" s="1">
        <v>663</v>
      </c>
      <c r="AE79">
        <v>2</v>
      </c>
      <c r="AF79">
        <v>299</v>
      </c>
      <c r="AG79">
        <v>68</v>
      </c>
      <c r="AH79">
        <v>18.734483999999998</v>
      </c>
      <c r="AI79">
        <v>757.2</v>
      </c>
      <c r="AJ79">
        <v>0</v>
      </c>
      <c r="AK79">
        <v>27</v>
      </c>
      <c r="AL79">
        <v>8578</v>
      </c>
      <c r="AM79" t="s">
        <v>398</v>
      </c>
      <c r="AN79" t="s">
        <v>662</v>
      </c>
      <c r="AO79">
        <v>3398.0830000000001</v>
      </c>
      <c r="AR79" t="s">
        <v>117</v>
      </c>
      <c r="AS79" t="s">
        <v>118</v>
      </c>
      <c r="AT79" t="s">
        <v>191</v>
      </c>
      <c r="AU79" t="s">
        <v>397</v>
      </c>
      <c r="AV79" t="s">
        <v>48</v>
      </c>
      <c r="AW79">
        <v>2</v>
      </c>
      <c r="BB79">
        <v>0.86729407008913006</v>
      </c>
      <c r="BC79" t="s">
        <v>69</v>
      </c>
      <c r="BF79" t="s">
        <v>117</v>
      </c>
      <c r="BG79" t="s">
        <v>118</v>
      </c>
      <c r="BH79" t="s">
        <v>397</v>
      </c>
      <c r="BI79">
        <v>6185</v>
      </c>
      <c r="BJ79">
        <v>2</v>
      </c>
      <c r="BK79" t="s">
        <v>191</v>
      </c>
      <c r="BL79" t="s">
        <v>203</v>
      </c>
      <c r="BM79">
        <v>0.86729407008913006</v>
      </c>
      <c r="BN79" t="s">
        <v>69</v>
      </c>
      <c r="BO79" t="s">
        <v>176</v>
      </c>
      <c r="BP79">
        <v>3488.5010000000002</v>
      </c>
    </row>
    <row r="80" spans="1:68" ht="16.5">
      <c r="A80" s="240" t="str">
        <f t="shared" si="36"/>
        <v>송도버스</v>
      </c>
      <c r="B80" s="109" t="str">
        <f t="shared" si="37"/>
        <v>이상운</v>
      </c>
      <c r="C80" s="110" t="str">
        <f t="shared" si="38"/>
        <v>B</v>
      </c>
      <c r="D80" s="111">
        <f t="shared" si="39"/>
        <v>0.91257358410721223</v>
      </c>
      <c r="E80" s="112">
        <f t="shared" si="40"/>
        <v>1881</v>
      </c>
      <c r="F80" s="113" t="str">
        <f t="shared" si="41"/>
        <v>8</v>
      </c>
      <c r="G80" s="114" t="str">
        <f t="shared" si="42"/>
        <v>70바2307</v>
      </c>
      <c r="H80" s="115">
        <f t="shared" si="43"/>
        <v>5</v>
      </c>
      <c r="I80" s="116">
        <f t="shared" si="44"/>
        <v>2183.4810000000002</v>
      </c>
      <c r="J80" s="117">
        <f t="shared" si="45"/>
        <v>1.707637133007198E-2</v>
      </c>
      <c r="K80" s="117">
        <f t="shared" si="46"/>
        <v>0.3520269562527617</v>
      </c>
      <c r="L80" s="117">
        <f t="shared" si="47"/>
        <v>0.23494594182408729</v>
      </c>
      <c r="M80" s="118">
        <f t="shared" si="48"/>
        <v>15.494999999999999</v>
      </c>
      <c r="N80" s="119">
        <f t="shared" si="49"/>
        <v>9.1596858410950208E-2</v>
      </c>
      <c r="O80" s="119">
        <f t="shared" si="50"/>
        <v>18.823154403450268</v>
      </c>
      <c r="P80" s="229">
        <f t="shared" si="51"/>
        <v>34</v>
      </c>
      <c r="Q80" s="230">
        <f t="shared" si="52"/>
        <v>2</v>
      </c>
      <c r="R80" s="230">
        <f t="shared" si="53"/>
        <v>411</v>
      </c>
      <c r="T80">
        <v>521</v>
      </c>
      <c r="U80">
        <v>1881</v>
      </c>
      <c r="V80" t="s">
        <v>399</v>
      </c>
      <c r="W80">
        <v>2183.4810000000002</v>
      </c>
      <c r="X80">
        <v>1190.8989999999999</v>
      </c>
      <c r="Y80">
        <v>1.833</v>
      </c>
      <c r="Z80">
        <v>15.494999999999999</v>
      </c>
      <c r="AA80">
        <v>126.993022</v>
      </c>
      <c r="AB80">
        <v>2.16858</v>
      </c>
      <c r="AC80">
        <v>44.704967000000003</v>
      </c>
      <c r="AD80" s="1">
        <v>513</v>
      </c>
      <c r="AE80">
        <v>2</v>
      </c>
      <c r="AF80">
        <v>411</v>
      </c>
      <c r="AG80">
        <v>89</v>
      </c>
      <c r="AH80">
        <v>17.193708000000001</v>
      </c>
      <c r="AI80">
        <v>537.20000000000005</v>
      </c>
      <c r="AJ80">
        <v>8.1999999999999993</v>
      </c>
      <c r="AK80">
        <v>34</v>
      </c>
      <c r="AL80">
        <v>7384</v>
      </c>
      <c r="AM80" t="s">
        <v>400</v>
      </c>
      <c r="AN80" t="s">
        <v>663</v>
      </c>
      <c r="AO80">
        <v>1695.2550000000001</v>
      </c>
      <c r="AR80" t="s">
        <v>117</v>
      </c>
      <c r="AS80" t="s">
        <v>119</v>
      </c>
      <c r="AT80" t="s">
        <v>247</v>
      </c>
      <c r="AU80" t="s">
        <v>399</v>
      </c>
      <c r="AV80" t="s">
        <v>48</v>
      </c>
      <c r="AW80">
        <v>5</v>
      </c>
      <c r="BB80">
        <v>0.91257358410721223</v>
      </c>
      <c r="BC80" t="s">
        <v>68</v>
      </c>
      <c r="BF80" t="s">
        <v>117</v>
      </c>
      <c r="BG80" t="s">
        <v>119</v>
      </c>
      <c r="BH80" t="s">
        <v>399</v>
      </c>
      <c r="BI80">
        <v>1881</v>
      </c>
      <c r="BJ80">
        <v>5</v>
      </c>
      <c r="BK80" t="s">
        <v>247</v>
      </c>
      <c r="BL80" t="s">
        <v>251</v>
      </c>
      <c r="BM80">
        <v>0.91257358410721223</v>
      </c>
      <c r="BN80" t="s">
        <v>68</v>
      </c>
      <c r="BO80" t="s">
        <v>174</v>
      </c>
      <c r="BP80">
        <v>2183.4810000000002</v>
      </c>
    </row>
    <row r="81" spans="1:68" ht="16.5">
      <c r="A81" s="239" t="str">
        <f t="shared" si="36"/>
        <v>송도버스</v>
      </c>
      <c r="B81" s="125" t="str">
        <f t="shared" si="37"/>
        <v>이영복</v>
      </c>
      <c r="C81" s="126" t="str">
        <f t="shared" si="38"/>
        <v>D</v>
      </c>
      <c r="D81" s="127">
        <f t="shared" si="39"/>
        <v>0.84250000000000003</v>
      </c>
      <c r="E81" s="128">
        <f t="shared" si="40"/>
        <v>2037</v>
      </c>
      <c r="F81" s="129" t="str">
        <f t="shared" si="41"/>
        <v>8</v>
      </c>
      <c r="G81" s="130" t="str">
        <f t="shared" si="42"/>
        <v>70바2295</v>
      </c>
      <c r="H81" s="131">
        <f t="shared" si="43"/>
        <v>1</v>
      </c>
      <c r="I81" s="132">
        <f t="shared" si="44"/>
        <v>1063.722</v>
      </c>
      <c r="J81" s="133">
        <f t="shared" si="45"/>
        <v>1.3523017783594084E-2</v>
      </c>
      <c r="K81" s="133">
        <f t="shared" si="46"/>
        <v>0.37305933156493148</v>
      </c>
      <c r="L81" s="133">
        <f t="shared" si="47"/>
        <v>0.23784409836404624</v>
      </c>
      <c r="M81" s="134">
        <f t="shared" si="48"/>
        <v>17.192</v>
      </c>
      <c r="N81" s="135">
        <f t="shared" si="49"/>
        <v>0</v>
      </c>
      <c r="O81" s="135">
        <f t="shared" si="50"/>
        <v>8.4608572540569806</v>
      </c>
      <c r="P81" s="227">
        <f t="shared" si="51"/>
        <v>24</v>
      </c>
      <c r="Q81" s="228">
        <f t="shared" si="52"/>
        <v>0</v>
      </c>
      <c r="R81" s="228">
        <f t="shared" si="53"/>
        <v>90</v>
      </c>
      <c r="T81">
        <v>521</v>
      </c>
      <c r="U81">
        <v>2037</v>
      </c>
      <c r="V81" t="s">
        <v>401</v>
      </c>
      <c r="W81">
        <v>1063.722</v>
      </c>
      <c r="X81">
        <v>631.33000000000004</v>
      </c>
      <c r="Y81">
        <v>1.6850000000000001</v>
      </c>
      <c r="Z81">
        <v>17.192</v>
      </c>
      <c r="AA81">
        <v>58.726092999999999</v>
      </c>
      <c r="AB81">
        <v>0.79415400000000003</v>
      </c>
      <c r="AC81">
        <v>21.908317</v>
      </c>
      <c r="AD81" s="1">
        <v>253</v>
      </c>
      <c r="AE81">
        <v>0</v>
      </c>
      <c r="AF81">
        <v>90</v>
      </c>
      <c r="AG81">
        <v>90</v>
      </c>
      <c r="AH81">
        <v>18.113277</v>
      </c>
      <c r="AI81">
        <v>281.7</v>
      </c>
      <c r="AJ81">
        <v>19.7</v>
      </c>
      <c r="AK81">
        <v>24</v>
      </c>
      <c r="AL81">
        <v>10209</v>
      </c>
      <c r="AM81" t="s">
        <v>402</v>
      </c>
      <c r="AN81" t="s">
        <v>664</v>
      </c>
      <c r="AO81">
        <v>1063.722</v>
      </c>
      <c r="AR81" t="s">
        <v>117</v>
      </c>
      <c r="AS81" t="s">
        <v>119</v>
      </c>
      <c r="AT81" t="s">
        <v>245</v>
      </c>
      <c r="AU81" t="s">
        <v>401</v>
      </c>
      <c r="AV81" t="s">
        <v>48</v>
      </c>
      <c r="AW81">
        <v>1</v>
      </c>
      <c r="BB81">
        <v>0.84250000000000003</v>
      </c>
      <c r="BC81" t="s">
        <v>67</v>
      </c>
      <c r="BF81" t="s">
        <v>117</v>
      </c>
      <c r="BG81" t="s">
        <v>119</v>
      </c>
      <c r="BH81" t="s">
        <v>401</v>
      </c>
      <c r="BI81">
        <v>2037</v>
      </c>
      <c r="BJ81">
        <v>1</v>
      </c>
      <c r="BK81" t="s">
        <v>245</v>
      </c>
      <c r="BL81" t="s">
        <v>173</v>
      </c>
      <c r="BM81">
        <v>0.84250000000000003</v>
      </c>
      <c r="BN81" t="s">
        <v>67</v>
      </c>
      <c r="BO81" t="s">
        <v>178</v>
      </c>
      <c r="BP81">
        <v>1063.722</v>
      </c>
    </row>
    <row r="82" spans="1:68" ht="16.5">
      <c r="A82" s="240" t="str">
        <f t="shared" si="36"/>
        <v>송도버스</v>
      </c>
      <c r="B82" s="109" t="str">
        <f t="shared" si="37"/>
        <v>이영수</v>
      </c>
      <c r="C82" s="110" t="str">
        <f t="shared" si="38"/>
        <v>C</v>
      </c>
      <c r="D82" s="111">
        <f t="shared" si="39"/>
        <v>0.89973917694952521</v>
      </c>
      <c r="E82" s="112">
        <f t="shared" si="40"/>
        <v>5152</v>
      </c>
      <c r="F82" s="113" t="str">
        <f t="shared" si="41"/>
        <v>8</v>
      </c>
      <c r="G82" s="114" t="str">
        <f t="shared" si="42"/>
        <v>70바2295</v>
      </c>
      <c r="H82" s="115">
        <f t="shared" si="43"/>
        <v>2</v>
      </c>
      <c r="I82" s="116">
        <f t="shared" si="44"/>
        <v>3066.3490000000002</v>
      </c>
      <c r="J82" s="117">
        <f t="shared" si="45"/>
        <v>6.5610021502989085E-3</v>
      </c>
      <c r="K82" s="117">
        <f t="shared" si="46"/>
        <v>0.36451066560790918</v>
      </c>
      <c r="L82" s="117">
        <f t="shared" si="47"/>
        <v>0.21784865323549274</v>
      </c>
      <c r="M82" s="118">
        <f t="shared" si="48"/>
        <v>13.125999999999999</v>
      </c>
      <c r="N82" s="119">
        <f t="shared" si="49"/>
        <v>0</v>
      </c>
      <c r="O82" s="119">
        <f t="shared" si="50"/>
        <v>4.9244231494849409</v>
      </c>
      <c r="P82" s="229">
        <f t="shared" si="51"/>
        <v>33</v>
      </c>
      <c r="Q82" s="230">
        <f t="shared" si="52"/>
        <v>0</v>
      </c>
      <c r="R82" s="230">
        <f t="shared" si="53"/>
        <v>151</v>
      </c>
      <c r="T82">
        <v>521</v>
      </c>
      <c r="U82">
        <v>5152</v>
      </c>
      <c r="V82" t="s">
        <v>188</v>
      </c>
      <c r="W82">
        <v>3066.3490000000002</v>
      </c>
      <c r="X82">
        <v>1704.444</v>
      </c>
      <c r="Y82">
        <v>1.7989999999999999</v>
      </c>
      <c r="Z82">
        <v>13.125999999999999</v>
      </c>
      <c r="AA82">
        <v>186.239689</v>
      </c>
      <c r="AB82">
        <v>1.221919</v>
      </c>
      <c r="AC82">
        <v>67.886353</v>
      </c>
      <c r="AD82" s="1">
        <v>668</v>
      </c>
      <c r="AE82">
        <v>0</v>
      </c>
      <c r="AF82">
        <v>151</v>
      </c>
      <c r="AG82">
        <v>80</v>
      </c>
      <c r="AH82">
        <v>16.46453</v>
      </c>
      <c r="AI82">
        <v>718.3</v>
      </c>
      <c r="AJ82">
        <v>0</v>
      </c>
      <c r="AK82">
        <v>33</v>
      </c>
      <c r="AL82">
        <v>7428</v>
      </c>
      <c r="AM82" t="s">
        <v>403</v>
      </c>
      <c r="AN82" t="s">
        <v>665</v>
      </c>
      <c r="AO82">
        <v>2903.5219999999999</v>
      </c>
      <c r="AR82" t="s">
        <v>117</v>
      </c>
      <c r="AS82" t="s">
        <v>119</v>
      </c>
      <c r="AT82" t="s">
        <v>245</v>
      </c>
      <c r="AU82" t="s">
        <v>188</v>
      </c>
      <c r="AV82" t="s">
        <v>48</v>
      </c>
      <c r="AW82">
        <v>2</v>
      </c>
      <c r="BB82">
        <v>0.89973917694952521</v>
      </c>
      <c r="BC82" t="s">
        <v>69</v>
      </c>
      <c r="BF82" t="s">
        <v>117</v>
      </c>
      <c r="BG82" t="s">
        <v>119</v>
      </c>
      <c r="BH82" t="s">
        <v>188</v>
      </c>
      <c r="BI82">
        <v>5152</v>
      </c>
      <c r="BJ82">
        <v>2</v>
      </c>
      <c r="BK82" t="s">
        <v>245</v>
      </c>
      <c r="BL82" t="s">
        <v>242</v>
      </c>
      <c r="BM82">
        <v>0.89973917694952521</v>
      </c>
      <c r="BN82" t="s">
        <v>69</v>
      </c>
      <c r="BO82" t="s">
        <v>176</v>
      </c>
      <c r="BP82">
        <v>3066.3490000000002</v>
      </c>
    </row>
    <row r="83" spans="1:68" ht="16.5">
      <c r="A83" s="239" t="str">
        <f t="shared" si="36"/>
        <v>송도버스</v>
      </c>
      <c r="B83" s="125" t="str">
        <f t="shared" si="37"/>
        <v>이우석</v>
      </c>
      <c r="C83" s="126" t="str">
        <f t="shared" si="38"/>
        <v>B</v>
      </c>
      <c r="D83" s="127">
        <f t="shared" si="39"/>
        <v>0.90351733711405224</v>
      </c>
      <c r="E83" s="128">
        <f t="shared" si="40"/>
        <v>8114</v>
      </c>
      <c r="F83" s="129" t="str">
        <f t="shared" si="41"/>
        <v>8</v>
      </c>
      <c r="G83" s="130" t="str">
        <f t="shared" si="42"/>
        <v>70바2240</v>
      </c>
      <c r="H83" s="131">
        <f t="shared" si="43"/>
        <v>4</v>
      </c>
      <c r="I83" s="132">
        <f t="shared" si="44"/>
        <v>1620.7549999999999</v>
      </c>
      <c r="J83" s="133">
        <f t="shared" si="45"/>
        <v>2.997427649773027E-3</v>
      </c>
      <c r="K83" s="133">
        <f t="shared" si="46"/>
        <v>0.3401242082395628</v>
      </c>
      <c r="L83" s="133">
        <f t="shared" si="47"/>
        <v>0.1579510783554578</v>
      </c>
      <c r="M83" s="134">
        <f t="shared" si="48"/>
        <v>13.378</v>
      </c>
      <c r="N83" s="135">
        <f t="shared" si="49"/>
        <v>0</v>
      </c>
      <c r="O83" s="135">
        <f t="shared" si="50"/>
        <v>14.12921755601556</v>
      </c>
      <c r="P83" s="227">
        <f t="shared" si="51"/>
        <v>9</v>
      </c>
      <c r="Q83" s="228">
        <f t="shared" si="52"/>
        <v>0</v>
      </c>
      <c r="R83" s="228">
        <f t="shared" si="53"/>
        <v>229</v>
      </c>
      <c r="T83">
        <v>521</v>
      </c>
      <c r="U83">
        <v>8114</v>
      </c>
      <c r="V83" t="s">
        <v>404</v>
      </c>
      <c r="W83">
        <v>1620.7550000000001</v>
      </c>
      <c r="X83">
        <v>887.25599999999997</v>
      </c>
      <c r="Y83">
        <v>1.827</v>
      </c>
      <c r="Z83">
        <v>13.378</v>
      </c>
      <c r="AA83">
        <v>92.114984000000007</v>
      </c>
      <c r="AB83">
        <v>0.27610800000000002</v>
      </c>
      <c r="AC83">
        <v>31.330535999999999</v>
      </c>
      <c r="AD83" s="1">
        <v>256</v>
      </c>
      <c r="AE83">
        <v>0</v>
      </c>
      <c r="AF83">
        <v>229</v>
      </c>
      <c r="AG83">
        <v>80</v>
      </c>
      <c r="AH83">
        <v>17.594911</v>
      </c>
      <c r="AI83">
        <v>432.1</v>
      </c>
      <c r="AJ83">
        <v>0</v>
      </c>
      <c r="AK83">
        <v>9</v>
      </c>
      <c r="AL83">
        <v>1735</v>
      </c>
      <c r="AM83" t="s">
        <v>405</v>
      </c>
      <c r="AN83" t="s">
        <v>666</v>
      </c>
      <c r="AO83">
        <v>1224.961</v>
      </c>
      <c r="AR83" t="s">
        <v>117</v>
      </c>
      <c r="AS83" t="s">
        <v>119</v>
      </c>
      <c r="AT83" t="s">
        <v>224</v>
      </c>
      <c r="AU83" t="s">
        <v>404</v>
      </c>
      <c r="AV83" t="s">
        <v>48</v>
      </c>
      <c r="AW83">
        <v>4</v>
      </c>
      <c r="BB83">
        <v>0.90351733711405224</v>
      </c>
      <c r="BC83" t="s">
        <v>68</v>
      </c>
      <c r="BF83" t="s">
        <v>117</v>
      </c>
      <c r="BG83" t="s">
        <v>119</v>
      </c>
      <c r="BH83" t="s">
        <v>404</v>
      </c>
      <c r="BI83">
        <v>8114</v>
      </c>
      <c r="BJ83">
        <v>4</v>
      </c>
      <c r="BK83" t="s">
        <v>224</v>
      </c>
      <c r="BL83" t="s">
        <v>235</v>
      </c>
      <c r="BM83">
        <v>0.90351733711405224</v>
      </c>
      <c r="BN83" t="s">
        <v>68</v>
      </c>
      <c r="BO83" t="s">
        <v>174</v>
      </c>
      <c r="BP83">
        <v>1620.7549999999999</v>
      </c>
    </row>
    <row r="84" spans="1:68" ht="16.5">
      <c r="A84" s="240" t="str">
        <f t="shared" si="36"/>
        <v>송도버스</v>
      </c>
      <c r="B84" s="109" t="str">
        <f t="shared" si="37"/>
        <v>이인호</v>
      </c>
      <c r="C84" s="110" t="str">
        <f t="shared" si="38"/>
        <v>B</v>
      </c>
      <c r="D84" s="111">
        <f t="shared" si="39"/>
        <v>0.93640025604371147</v>
      </c>
      <c r="E84" s="112">
        <f t="shared" si="40"/>
        <v>7290</v>
      </c>
      <c r="F84" s="113" t="str">
        <f t="shared" si="41"/>
        <v>8</v>
      </c>
      <c r="G84" s="114" t="str">
        <f t="shared" si="42"/>
        <v>70바2221</v>
      </c>
      <c r="H84" s="115">
        <f t="shared" si="43"/>
        <v>2</v>
      </c>
      <c r="I84" s="116">
        <f t="shared" si="44"/>
        <v>3037.3720000000003</v>
      </c>
      <c r="J84" s="117">
        <f t="shared" si="45"/>
        <v>1.4201669446765484E-2</v>
      </c>
      <c r="K84" s="117">
        <f t="shared" si="46"/>
        <v>0.35044217339993677</v>
      </c>
      <c r="L84" s="117">
        <f t="shared" si="47"/>
        <v>0.12938816845615222</v>
      </c>
      <c r="M84" s="118">
        <f t="shared" si="48"/>
        <v>16.786000000000001</v>
      </c>
      <c r="N84" s="119">
        <f t="shared" si="49"/>
        <v>0</v>
      </c>
      <c r="O84" s="119">
        <f t="shared" si="50"/>
        <v>65.220855397363252</v>
      </c>
      <c r="P84" s="229">
        <f t="shared" si="51"/>
        <v>12</v>
      </c>
      <c r="Q84" s="230">
        <f t="shared" si="52"/>
        <v>0</v>
      </c>
      <c r="R84" s="230">
        <f t="shared" si="53"/>
        <v>1981</v>
      </c>
      <c r="T84">
        <v>521</v>
      </c>
      <c r="U84">
        <v>7290</v>
      </c>
      <c r="V84" t="s">
        <v>406</v>
      </c>
      <c r="W84">
        <v>3037.3719999999998</v>
      </c>
      <c r="X84">
        <v>1621.585</v>
      </c>
      <c r="Y84">
        <v>1.873</v>
      </c>
      <c r="Z84">
        <v>16.786000000000001</v>
      </c>
      <c r="AA84">
        <v>179.318566</v>
      </c>
      <c r="AB84">
        <v>2.5466229999999999</v>
      </c>
      <c r="AC84">
        <v>62.840788000000003</v>
      </c>
      <c r="AD84" s="1">
        <v>393</v>
      </c>
      <c r="AE84">
        <v>0</v>
      </c>
      <c r="AF84">
        <v>1981</v>
      </c>
      <c r="AG84">
        <v>80</v>
      </c>
      <c r="AH84">
        <v>16.938413000000001</v>
      </c>
      <c r="AI84">
        <v>624.70000000000005</v>
      </c>
      <c r="AJ84">
        <v>0</v>
      </c>
      <c r="AK84">
        <v>12</v>
      </c>
      <c r="AL84">
        <v>923</v>
      </c>
      <c r="AM84" t="s">
        <v>407</v>
      </c>
      <c r="AN84" t="s">
        <v>667</v>
      </c>
      <c r="AO84">
        <v>2874.4290000000001</v>
      </c>
      <c r="AR84" t="s">
        <v>117</v>
      </c>
      <c r="AS84" t="s">
        <v>119</v>
      </c>
      <c r="AT84" t="s">
        <v>216</v>
      </c>
      <c r="AU84" t="s">
        <v>406</v>
      </c>
      <c r="AV84" t="s">
        <v>48</v>
      </c>
      <c r="AW84">
        <v>2</v>
      </c>
      <c r="BB84">
        <v>0.93640025604371147</v>
      </c>
      <c r="BC84" t="s">
        <v>68</v>
      </c>
      <c r="BF84" t="s">
        <v>117</v>
      </c>
      <c r="BG84" t="s">
        <v>119</v>
      </c>
      <c r="BH84" t="s">
        <v>406</v>
      </c>
      <c r="BI84">
        <v>7290</v>
      </c>
      <c r="BJ84">
        <v>2</v>
      </c>
      <c r="BK84" t="s">
        <v>216</v>
      </c>
      <c r="BL84" t="s">
        <v>217</v>
      </c>
      <c r="BM84">
        <v>0.93640025604371147</v>
      </c>
      <c r="BN84" t="s">
        <v>68</v>
      </c>
      <c r="BO84" t="s">
        <v>174</v>
      </c>
      <c r="BP84">
        <v>3037.3720000000003</v>
      </c>
    </row>
    <row r="85" spans="1:68" ht="16.5">
      <c r="A85" s="239" t="str">
        <f t="shared" si="36"/>
        <v>송도버스</v>
      </c>
      <c r="B85" s="125" t="str">
        <f t="shared" si="37"/>
        <v>이재원</v>
      </c>
      <c r="C85" s="126" t="str">
        <f t="shared" si="38"/>
        <v>D</v>
      </c>
      <c r="D85" s="127">
        <f t="shared" si="39"/>
        <v>0.84003615765806505</v>
      </c>
      <c r="E85" s="128">
        <f t="shared" si="40"/>
        <v>8004</v>
      </c>
      <c r="F85" s="129" t="str">
        <f t="shared" si="41"/>
        <v>8</v>
      </c>
      <c r="G85" s="130" t="str">
        <f t="shared" si="42"/>
        <v>70바2264</v>
      </c>
      <c r="H85" s="131">
        <f t="shared" si="43"/>
        <v>5</v>
      </c>
      <c r="I85" s="132">
        <f t="shared" si="44"/>
        <v>783.33600000000001</v>
      </c>
      <c r="J85" s="133">
        <f t="shared" si="45"/>
        <v>1.8419160452307931E-2</v>
      </c>
      <c r="K85" s="133">
        <f t="shared" si="46"/>
        <v>0.39856764070003892</v>
      </c>
      <c r="L85" s="133">
        <f t="shared" si="47"/>
        <v>0.24893532277336927</v>
      </c>
      <c r="M85" s="134">
        <f t="shared" si="48"/>
        <v>15.192</v>
      </c>
      <c r="N85" s="135">
        <f t="shared" si="49"/>
        <v>0</v>
      </c>
      <c r="O85" s="135">
        <f t="shared" si="50"/>
        <v>18.382916143264193</v>
      </c>
      <c r="P85" s="227">
        <f t="shared" si="51"/>
        <v>20</v>
      </c>
      <c r="Q85" s="228">
        <f t="shared" si="52"/>
        <v>0</v>
      </c>
      <c r="R85" s="228">
        <f t="shared" si="53"/>
        <v>144</v>
      </c>
      <c r="T85">
        <v>521</v>
      </c>
      <c r="U85">
        <v>8004</v>
      </c>
      <c r="V85" t="s">
        <v>408</v>
      </c>
      <c r="W85">
        <v>783.33600000000001</v>
      </c>
      <c r="X85">
        <v>449.137</v>
      </c>
      <c r="Y85">
        <v>1.744</v>
      </c>
      <c r="Z85">
        <v>15.192</v>
      </c>
      <c r="AA85">
        <v>47.323600999999996</v>
      </c>
      <c r="AB85">
        <v>0.87166100000000002</v>
      </c>
      <c r="AC85">
        <v>18.861656</v>
      </c>
      <c r="AD85" s="1">
        <v>195</v>
      </c>
      <c r="AE85">
        <v>0</v>
      </c>
      <c r="AF85">
        <v>144</v>
      </c>
      <c r="AG85">
        <v>90</v>
      </c>
      <c r="AH85">
        <v>16.552755000000001</v>
      </c>
      <c r="AI85">
        <v>402.2</v>
      </c>
      <c r="AJ85">
        <v>97.2</v>
      </c>
      <c r="AK85">
        <v>20</v>
      </c>
      <c r="AL85">
        <v>8630</v>
      </c>
      <c r="AM85" t="s">
        <v>409</v>
      </c>
      <c r="AN85" t="s">
        <v>668</v>
      </c>
      <c r="AO85">
        <v>392.81799999999998</v>
      </c>
      <c r="AR85" t="s">
        <v>117</v>
      </c>
      <c r="AS85" t="s">
        <v>119</v>
      </c>
      <c r="AT85" t="s">
        <v>234</v>
      </c>
      <c r="AU85" t="s">
        <v>408</v>
      </c>
      <c r="AV85" t="s">
        <v>48</v>
      </c>
      <c r="AW85">
        <v>5</v>
      </c>
      <c r="BB85">
        <v>0.84003615765806505</v>
      </c>
      <c r="BC85" t="s">
        <v>67</v>
      </c>
      <c r="BF85" t="s">
        <v>117</v>
      </c>
      <c r="BG85" t="s">
        <v>119</v>
      </c>
      <c r="BH85" t="s">
        <v>408</v>
      </c>
      <c r="BI85">
        <v>8004</v>
      </c>
      <c r="BJ85">
        <v>5</v>
      </c>
      <c r="BK85" t="s">
        <v>234</v>
      </c>
      <c r="BL85" t="s">
        <v>212</v>
      </c>
      <c r="BM85">
        <v>0.84003615765806505</v>
      </c>
      <c r="BN85" t="s">
        <v>67</v>
      </c>
      <c r="BO85" t="s">
        <v>178</v>
      </c>
      <c r="BP85">
        <v>783.33600000000001</v>
      </c>
    </row>
    <row r="86" spans="1:68" ht="16.5">
      <c r="A86" s="240" t="str">
        <f t="shared" si="36"/>
        <v>송도버스</v>
      </c>
      <c r="B86" s="109" t="str">
        <f t="shared" si="37"/>
        <v>이종수</v>
      </c>
      <c r="C86" s="110" t="str">
        <f t="shared" si="38"/>
        <v>C</v>
      </c>
      <c r="D86" s="111">
        <f t="shared" si="39"/>
        <v>0.87725839907351733</v>
      </c>
      <c r="E86" s="112">
        <f t="shared" si="40"/>
        <v>8949</v>
      </c>
      <c r="F86" s="113" t="str">
        <f t="shared" si="41"/>
        <v>8</v>
      </c>
      <c r="G86" s="114" t="str">
        <f t="shared" si="42"/>
        <v>70바2240</v>
      </c>
      <c r="H86" s="115">
        <f t="shared" si="43"/>
        <v>6</v>
      </c>
      <c r="I86" s="116">
        <f t="shared" si="44"/>
        <v>2705.0390000000007</v>
      </c>
      <c r="J86" s="117">
        <f t="shared" si="45"/>
        <v>5.7592583899724277E-2</v>
      </c>
      <c r="K86" s="117">
        <f t="shared" si="46"/>
        <v>0.35051964251357054</v>
      </c>
      <c r="L86" s="117">
        <f t="shared" si="47"/>
        <v>0.19149446643837661</v>
      </c>
      <c r="M86" s="118">
        <f t="shared" si="48"/>
        <v>13.635999999999999</v>
      </c>
      <c r="N86" s="119">
        <f t="shared" si="49"/>
        <v>7.3131356714646933E-2</v>
      </c>
      <c r="O86" s="119">
        <f t="shared" si="50"/>
        <v>7.5690954199659579</v>
      </c>
      <c r="P86" s="229">
        <f t="shared" si="51"/>
        <v>27</v>
      </c>
      <c r="Q86" s="230">
        <f t="shared" si="52"/>
        <v>2</v>
      </c>
      <c r="R86" s="230">
        <f t="shared" si="53"/>
        <v>207</v>
      </c>
      <c r="T86">
        <v>521</v>
      </c>
      <c r="U86">
        <v>8949</v>
      </c>
      <c r="V86" t="s">
        <v>410</v>
      </c>
      <c r="W86">
        <v>2734.8049999999998</v>
      </c>
      <c r="X86">
        <v>1558.529</v>
      </c>
      <c r="Y86">
        <v>1.7549999999999999</v>
      </c>
      <c r="Z86">
        <v>13.635999999999999</v>
      </c>
      <c r="AA86">
        <v>172.83218299999999</v>
      </c>
      <c r="AB86">
        <v>9.9538519999999995</v>
      </c>
      <c r="AC86">
        <v>60.581074999999998</v>
      </c>
      <c r="AD86" s="1">
        <v>518</v>
      </c>
      <c r="AE86">
        <v>2</v>
      </c>
      <c r="AF86">
        <v>207</v>
      </c>
      <c r="AG86">
        <v>69</v>
      </c>
      <c r="AH86">
        <v>15.82347</v>
      </c>
      <c r="AI86">
        <v>644.4</v>
      </c>
      <c r="AJ86">
        <v>0</v>
      </c>
      <c r="AK86">
        <v>27</v>
      </c>
      <c r="AL86">
        <v>4900</v>
      </c>
      <c r="AM86" t="s">
        <v>411</v>
      </c>
      <c r="AN86" t="s">
        <v>669</v>
      </c>
      <c r="AO86">
        <v>1944.8130000000001</v>
      </c>
      <c r="AR86" t="s">
        <v>117</v>
      </c>
      <c r="AS86" t="s">
        <v>119</v>
      </c>
      <c r="AT86" t="s">
        <v>224</v>
      </c>
      <c r="AU86" t="s">
        <v>410</v>
      </c>
      <c r="AV86" t="s">
        <v>48</v>
      </c>
      <c r="AW86">
        <v>6</v>
      </c>
      <c r="BB86">
        <v>0.87725839907351733</v>
      </c>
      <c r="BC86" t="s">
        <v>69</v>
      </c>
      <c r="BF86" t="s">
        <v>117</v>
      </c>
      <c r="BG86" t="s">
        <v>119</v>
      </c>
      <c r="BH86" t="s">
        <v>410</v>
      </c>
      <c r="BI86">
        <v>8949</v>
      </c>
      <c r="BJ86">
        <v>6</v>
      </c>
      <c r="BK86" t="s">
        <v>224</v>
      </c>
      <c r="BL86" t="s">
        <v>215</v>
      </c>
      <c r="BM86">
        <v>0.87725839907351733</v>
      </c>
      <c r="BN86" t="s">
        <v>69</v>
      </c>
      <c r="BO86" t="s">
        <v>176</v>
      </c>
      <c r="BP86">
        <v>2705.0390000000007</v>
      </c>
    </row>
    <row r="87" spans="1:68" ht="16.5">
      <c r="A87" s="239" t="str">
        <f t="shared" si="36"/>
        <v>송도버스</v>
      </c>
      <c r="B87" s="125" t="str">
        <f t="shared" si="37"/>
        <v>이종협</v>
      </c>
      <c r="C87" s="126" t="str">
        <f t="shared" si="38"/>
        <v>C</v>
      </c>
      <c r="D87" s="127">
        <f t="shared" si="39"/>
        <v>0.89134789811720871</v>
      </c>
      <c r="E87" s="128">
        <f t="shared" si="40"/>
        <v>1047</v>
      </c>
      <c r="F87" s="129" t="str">
        <f t="shared" si="41"/>
        <v>8</v>
      </c>
      <c r="G87" s="130" t="str">
        <f t="shared" si="42"/>
        <v>70바2276</v>
      </c>
      <c r="H87" s="131">
        <f t="shared" si="43"/>
        <v>6</v>
      </c>
      <c r="I87" s="132">
        <f t="shared" si="44"/>
        <v>2892.3319999999999</v>
      </c>
      <c r="J87" s="133">
        <f t="shared" si="45"/>
        <v>2.1395433200760195E-2</v>
      </c>
      <c r="K87" s="133">
        <f t="shared" si="46"/>
        <v>0.36476887904427951</v>
      </c>
      <c r="L87" s="133">
        <f t="shared" si="47"/>
        <v>0.26483819976406581</v>
      </c>
      <c r="M87" s="134">
        <f t="shared" si="48"/>
        <v>13.340999999999999</v>
      </c>
      <c r="N87" s="135">
        <f t="shared" si="49"/>
        <v>0</v>
      </c>
      <c r="O87" s="135">
        <f t="shared" si="50"/>
        <v>10.787143384646024</v>
      </c>
      <c r="P87" s="227">
        <f t="shared" si="51"/>
        <v>36</v>
      </c>
      <c r="Q87" s="228">
        <f t="shared" si="52"/>
        <v>0</v>
      </c>
      <c r="R87" s="228">
        <f t="shared" si="53"/>
        <v>312</v>
      </c>
      <c r="T87">
        <v>521</v>
      </c>
      <c r="U87">
        <v>1047</v>
      </c>
      <c r="V87" t="s">
        <v>513</v>
      </c>
      <c r="W87">
        <v>2892.3319999999999</v>
      </c>
      <c r="X87">
        <v>1557.0619999999999</v>
      </c>
      <c r="Y87">
        <v>1.8580000000000001</v>
      </c>
      <c r="Z87">
        <v>13.340999999999999</v>
      </c>
      <c r="AA87">
        <v>174.2183</v>
      </c>
      <c r="AB87">
        <v>3.7274759999999998</v>
      </c>
      <c r="AC87">
        <v>63.549413999999999</v>
      </c>
      <c r="AD87" s="1">
        <v>766</v>
      </c>
      <c r="AE87">
        <v>0</v>
      </c>
      <c r="AF87">
        <v>312</v>
      </c>
      <c r="AG87">
        <v>90</v>
      </c>
      <c r="AH87">
        <v>16.601769000000001</v>
      </c>
      <c r="AI87">
        <v>810.4</v>
      </c>
      <c r="AJ87">
        <v>60.6</v>
      </c>
      <c r="AK87">
        <v>36</v>
      </c>
      <c r="AL87">
        <v>8434</v>
      </c>
      <c r="AM87" t="s">
        <v>514</v>
      </c>
      <c r="AN87" t="s">
        <v>670</v>
      </c>
      <c r="AO87">
        <v>2223.0509999999999</v>
      </c>
      <c r="AR87" t="s">
        <v>117</v>
      </c>
      <c r="AS87" t="s">
        <v>119</v>
      </c>
      <c r="AT87" t="s">
        <v>238</v>
      </c>
      <c r="AU87" t="s">
        <v>513</v>
      </c>
      <c r="AV87" t="s">
        <v>48</v>
      </c>
      <c r="AW87">
        <v>6</v>
      </c>
      <c r="BB87">
        <v>0.89134789811720871</v>
      </c>
      <c r="BC87" t="s">
        <v>69</v>
      </c>
      <c r="BF87" t="s">
        <v>117</v>
      </c>
      <c r="BG87" t="s">
        <v>119</v>
      </c>
      <c r="BH87" t="s">
        <v>513</v>
      </c>
      <c r="BI87">
        <v>1047</v>
      </c>
      <c r="BJ87">
        <v>6</v>
      </c>
      <c r="BK87" t="s">
        <v>238</v>
      </c>
      <c r="BL87" t="s">
        <v>245</v>
      </c>
      <c r="BM87">
        <v>0.89134789811720871</v>
      </c>
      <c r="BN87" t="s">
        <v>69</v>
      </c>
      <c r="BO87" t="s">
        <v>176</v>
      </c>
      <c r="BP87">
        <v>2892.3319999999999</v>
      </c>
    </row>
    <row r="88" spans="1:68" ht="16.5">
      <c r="A88" s="240" t="str">
        <f t="shared" si="36"/>
        <v>송도버스</v>
      </c>
      <c r="B88" s="109" t="str">
        <f t="shared" si="37"/>
        <v>이창신</v>
      </c>
      <c r="C88" s="110" t="str">
        <f t="shared" si="38"/>
        <v>B</v>
      </c>
      <c r="D88" s="111">
        <f t="shared" si="39"/>
        <v>0.90065740211730883</v>
      </c>
      <c r="E88" s="112">
        <f t="shared" si="40"/>
        <v>4520</v>
      </c>
      <c r="F88" s="113" t="str">
        <f t="shared" si="41"/>
        <v>8</v>
      </c>
      <c r="G88" s="114" t="str">
        <f t="shared" si="42"/>
        <v>70바2293</v>
      </c>
      <c r="H88" s="115">
        <f t="shared" si="43"/>
        <v>2</v>
      </c>
      <c r="I88" s="116">
        <f t="shared" si="44"/>
        <v>1920.079</v>
      </c>
      <c r="J88" s="117">
        <f t="shared" si="45"/>
        <v>3.8482095527351261E-2</v>
      </c>
      <c r="K88" s="117">
        <f t="shared" si="46"/>
        <v>0.3826845698567336</v>
      </c>
      <c r="L88" s="117">
        <f t="shared" si="47"/>
        <v>0.28488411153916066</v>
      </c>
      <c r="M88" s="118">
        <f t="shared" si="48"/>
        <v>17.981000000000002</v>
      </c>
      <c r="N88" s="119">
        <f t="shared" si="49"/>
        <v>5.2081190409352947E-2</v>
      </c>
      <c r="O88" s="119">
        <f t="shared" si="50"/>
        <v>34.47774805099165</v>
      </c>
      <c r="P88" s="229">
        <f t="shared" si="51"/>
        <v>40</v>
      </c>
      <c r="Q88" s="230">
        <f t="shared" si="52"/>
        <v>1</v>
      </c>
      <c r="R88" s="230">
        <f t="shared" si="53"/>
        <v>662</v>
      </c>
      <c r="T88">
        <v>521</v>
      </c>
      <c r="U88">
        <v>4520</v>
      </c>
      <c r="V88" t="s">
        <v>412</v>
      </c>
      <c r="W88">
        <v>1920.079</v>
      </c>
      <c r="X88">
        <v>1120.952</v>
      </c>
      <c r="Y88">
        <v>1.7130000000000001</v>
      </c>
      <c r="Z88">
        <v>17.981000000000002</v>
      </c>
      <c r="AA88">
        <v>116.171922</v>
      </c>
      <c r="AB88">
        <v>4.4705389999999996</v>
      </c>
      <c r="AC88">
        <v>44.457202000000002</v>
      </c>
      <c r="AD88" s="1">
        <v>547</v>
      </c>
      <c r="AE88">
        <v>1</v>
      </c>
      <c r="AF88">
        <v>662</v>
      </c>
      <c r="AG88">
        <v>75</v>
      </c>
      <c r="AH88">
        <v>16.527909000000001</v>
      </c>
      <c r="AI88">
        <v>381.5</v>
      </c>
      <c r="AJ88">
        <v>0</v>
      </c>
      <c r="AK88">
        <v>40</v>
      </c>
      <c r="AL88">
        <v>16522</v>
      </c>
      <c r="AM88" t="s">
        <v>413</v>
      </c>
      <c r="AN88" t="s">
        <v>671</v>
      </c>
      <c r="AO88">
        <v>1868.0419999999999</v>
      </c>
      <c r="AR88" t="s">
        <v>117</v>
      </c>
      <c r="AS88" t="s">
        <v>119</v>
      </c>
      <c r="AT88" t="s">
        <v>244</v>
      </c>
      <c r="AU88" t="s">
        <v>412</v>
      </c>
      <c r="AV88" t="s">
        <v>48</v>
      </c>
      <c r="AW88">
        <v>2</v>
      </c>
      <c r="BB88">
        <v>0.90065740211730883</v>
      </c>
      <c r="BC88" t="s">
        <v>68</v>
      </c>
      <c r="BF88" t="s">
        <v>117</v>
      </c>
      <c r="BG88" t="s">
        <v>119</v>
      </c>
      <c r="BH88" t="s">
        <v>412</v>
      </c>
      <c r="BI88">
        <v>4520</v>
      </c>
      <c r="BJ88">
        <v>2</v>
      </c>
      <c r="BK88" t="s">
        <v>244</v>
      </c>
      <c r="BL88" t="s">
        <v>228</v>
      </c>
      <c r="BM88">
        <v>0.90065740211730883</v>
      </c>
      <c r="BN88" t="s">
        <v>68</v>
      </c>
      <c r="BO88" t="s">
        <v>174</v>
      </c>
      <c r="BP88">
        <v>1920.079</v>
      </c>
    </row>
    <row r="89" spans="1:68" ht="16.5">
      <c r="A89" s="239" t="str">
        <f t="shared" si="36"/>
        <v>송도버스</v>
      </c>
      <c r="B89" s="125" t="str">
        <f t="shared" si="37"/>
        <v>이학용</v>
      </c>
      <c r="C89" s="126" t="str">
        <f t="shared" si="38"/>
        <v>C</v>
      </c>
      <c r="D89" s="127">
        <f t="shared" si="39"/>
        <v>0.85600315577864172</v>
      </c>
      <c r="E89" s="128">
        <f t="shared" si="40"/>
        <v>6917</v>
      </c>
      <c r="F89" s="129" t="str">
        <f t="shared" si="41"/>
        <v>8</v>
      </c>
      <c r="G89" s="130" t="str">
        <f t="shared" si="42"/>
        <v>70바2319</v>
      </c>
      <c r="H89" s="131">
        <f t="shared" si="43"/>
        <v>3</v>
      </c>
      <c r="I89" s="132">
        <f t="shared" si="44"/>
        <v>594.63100000000009</v>
      </c>
      <c r="J89" s="133">
        <f t="shared" si="45"/>
        <v>8.0817356504134762E-3</v>
      </c>
      <c r="K89" s="133">
        <f t="shared" si="46"/>
        <v>0.35398605922544524</v>
      </c>
      <c r="L89" s="133">
        <f t="shared" si="47"/>
        <v>0.1698532367131885</v>
      </c>
      <c r="M89" s="134">
        <f t="shared" si="48"/>
        <v>14.878</v>
      </c>
      <c r="N89" s="135">
        <f t="shared" si="49"/>
        <v>0.31472718660646987</v>
      </c>
      <c r="O89" s="135">
        <f t="shared" si="50"/>
        <v>21.08672150263348</v>
      </c>
      <c r="P89" s="227">
        <f t="shared" si="51"/>
        <v>1</v>
      </c>
      <c r="Q89" s="228">
        <f t="shared" si="52"/>
        <v>2</v>
      </c>
      <c r="R89" s="228">
        <f t="shared" si="53"/>
        <v>134</v>
      </c>
      <c r="T89">
        <v>521</v>
      </c>
      <c r="U89">
        <v>6917</v>
      </c>
      <c r="V89" t="s">
        <v>414</v>
      </c>
      <c r="W89">
        <v>635.471</v>
      </c>
      <c r="X89">
        <v>365.02800000000002</v>
      </c>
      <c r="Y89">
        <v>1.7410000000000001</v>
      </c>
      <c r="Z89">
        <v>14.878</v>
      </c>
      <c r="AA89">
        <v>36.569991000000002</v>
      </c>
      <c r="AB89">
        <v>0.29554900000000001</v>
      </c>
      <c r="AC89">
        <v>12.945266999999999</v>
      </c>
      <c r="AD89" s="1">
        <v>101</v>
      </c>
      <c r="AE89">
        <v>2</v>
      </c>
      <c r="AF89">
        <v>134</v>
      </c>
      <c r="AG89">
        <v>68</v>
      </c>
      <c r="AH89">
        <v>17.376843000000001</v>
      </c>
      <c r="AI89">
        <v>52.3</v>
      </c>
      <c r="AJ89">
        <v>0</v>
      </c>
      <c r="AK89">
        <v>1</v>
      </c>
      <c r="AL89">
        <v>179</v>
      </c>
      <c r="AM89" t="s">
        <v>415</v>
      </c>
      <c r="AN89" t="s">
        <v>672</v>
      </c>
      <c r="AO89">
        <v>396.84800000000001</v>
      </c>
      <c r="AR89" t="s">
        <v>117</v>
      </c>
      <c r="AS89" t="s">
        <v>119</v>
      </c>
      <c r="AT89" t="s">
        <v>252</v>
      </c>
      <c r="AU89" t="s">
        <v>414</v>
      </c>
      <c r="AV89" t="s">
        <v>48</v>
      </c>
      <c r="AW89">
        <v>3</v>
      </c>
      <c r="BB89">
        <v>0.85600315577864172</v>
      </c>
      <c r="BC89" t="s">
        <v>69</v>
      </c>
      <c r="BF89" t="s">
        <v>117</v>
      </c>
      <c r="BG89" t="s">
        <v>119</v>
      </c>
      <c r="BH89" t="s">
        <v>414</v>
      </c>
      <c r="BI89">
        <v>6917</v>
      </c>
      <c r="BJ89">
        <v>3</v>
      </c>
      <c r="BK89" t="s">
        <v>252</v>
      </c>
      <c r="BL89" t="s">
        <v>224</v>
      </c>
      <c r="BM89">
        <v>0.85600315577864172</v>
      </c>
      <c r="BN89" t="s">
        <v>69</v>
      </c>
      <c r="BO89" t="s">
        <v>176</v>
      </c>
      <c r="BP89">
        <v>594.63100000000009</v>
      </c>
    </row>
    <row r="90" spans="1:68" ht="16.5">
      <c r="A90" s="240" t="str">
        <f t="shared" si="36"/>
        <v>송도버스</v>
      </c>
      <c r="B90" s="109" t="str">
        <f t="shared" si="37"/>
        <v>이흥민</v>
      </c>
      <c r="C90" s="110" t="str">
        <f t="shared" si="38"/>
        <v>B</v>
      </c>
      <c r="D90" s="111">
        <f t="shared" si="39"/>
        <v>0.92060662417524453</v>
      </c>
      <c r="E90" s="112">
        <f t="shared" si="40"/>
        <v>4800</v>
      </c>
      <c r="F90" s="113" t="str">
        <f t="shared" si="41"/>
        <v>8</v>
      </c>
      <c r="G90" s="114" t="str">
        <f t="shared" si="42"/>
        <v>70바2271</v>
      </c>
      <c r="H90" s="115">
        <f t="shared" si="43"/>
        <v>4</v>
      </c>
      <c r="I90" s="116">
        <f t="shared" si="44"/>
        <v>2001.502</v>
      </c>
      <c r="J90" s="117">
        <f t="shared" si="45"/>
        <v>1.4653832746405672E-2</v>
      </c>
      <c r="K90" s="117">
        <f t="shared" si="46"/>
        <v>0.36815947438331453</v>
      </c>
      <c r="L90" s="117">
        <f t="shared" si="47"/>
        <v>0.2433172687311829</v>
      </c>
      <c r="M90" s="118">
        <f t="shared" si="48"/>
        <v>16.597999999999999</v>
      </c>
      <c r="N90" s="119">
        <f t="shared" si="49"/>
        <v>0</v>
      </c>
      <c r="O90" s="119">
        <f t="shared" si="50"/>
        <v>29.727674516438157</v>
      </c>
      <c r="P90" s="229">
        <f t="shared" si="51"/>
        <v>12</v>
      </c>
      <c r="Q90" s="230">
        <f t="shared" si="52"/>
        <v>0</v>
      </c>
      <c r="R90" s="230">
        <f t="shared" si="53"/>
        <v>595</v>
      </c>
      <c r="T90">
        <v>521</v>
      </c>
      <c r="U90">
        <v>4800</v>
      </c>
      <c r="V90" t="s">
        <v>416</v>
      </c>
      <c r="W90">
        <v>2001.502</v>
      </c>
      <c r="X90">
        <v>1086.953</v>
      </c>
      <c r="Y90">
        <v>1.841</v>
      </c>
      <c r="Z90">
        <v>16.597999999999999</v>
      </c>
      <c r="AA90">
        <v>118.378586</v>
      </c>
      <c r="AB90">
        <v>1.7346999999999999</v>
      </c>
      <c r="AC90">
        <v>43.582197999999998</v>
      </c>
      <c r="AD90" s="1">
        <v>487</v>
      </c>
      <c r="AE90">
        <v>0</v>
      </c>
      <c r="AF90">
        <v>595</v>
      </c>
      <c r="AG90">
        <v>68</v>
      </c>
      <c r="AH90">
        <v>16.907634999999999</v>
      </c>
      <c r="AI90">
        <v>178.2</v>
      </c>
      <c r="AJ90">
        <v>0</v>
      </c>
      <c r="AK90">
        <v>12</v>
      </c>
      <c r="AL90">
        <v>5896</v>
      </c>
      <c r="AM90" t="s">
        <v>417</v>
      </c>
      <c r="AN90" t="s">
        <v>673</v>
      </c>
      <c r="AO90">
        <v>1755.597</v>
      </c>
      <c r="AR90" t="s">
        <v>117</v>
      </c>
      <c r="AS90" t="s">
        <v>119</v>
      </c>
      <c r="AT90" t="s">
        <v>237</v>
      </c>
      <c r="AU90" t="s">
        <v>416</v>
      </c>
      <c r="AV90" t="s">
        <v>48</v>
      </c>
      <c r="AW90">
        <v>4</v>
      </c>
      <c r="BB90">
        <v>0.92060662417524453</v>
      </c>
      <c r="BC90" t="s">
        <v>68</v>
      </c>
      <c r="BF90" t="s">
        <v>117</v>
      </c>
      <c r="BG90" t="s">
        <v>119</v>
      </c>
      <c r="BH90" t="s">
        <v>416</v>
      </c>
      <c r="BI90">
        <v>4800</v>
      </c>
      <c r="BJ90">
        <v>4</v>
      </c>
      <c r="BK90" t="s">
        <v>237</v>
      </c>
      <c r="BL90" t="s">
        <v>247</v>
      </c>
      <c r="BM90">
        <v>0.92060662417524453</v>
      </c>
      <c r="BN90" t="s">
        <v>68</v>
      </c>
      <c r="BO90" t="s">
        <v>174</v>
      </c>
      <c r="BP90">
        <v>2001.502</v>
      </c>
    </row>
    <row r="91" spans="1:68" ht="16.5">
      <c r="A91" s="239" t="str">
        <f t="shared" si="36"/>
        <v>송도버스</v>
      </c>
      <c r="B91" s="125" t="str">
        <f t="shared" si="37"/>
        <v>이희영</v>
      </c>
      <c r="C91" s="126" t="str">
        <f t="shared" si="38"/>
        <v>B</v>
      </c>
      <c r="D91" s="127">
        <f t="shared" si="39"/>
        <v>0.91288312499258928</v>
      </c>
      <c r="E91" s="128">
        <f t="shared" si="40"/>
        <v>4121</v>
      </c>
      <c r="F91" s="129" t="str">
        <f t="shared" si="41"/>
        <v>8</v>
      </c>
      <c r="G91" s="130" t="str">
        <f t="shared" si="42"/>
        <v>70바2308</v>
      </c>
      <c r="H91" s="131">
        <f t="shared" si="43"/>
        <v>4</v>
      </c>
      <c r="I91" s="132">
        <f t="shared" si="44"/>
        <v>771.10400000000004</v>
      </c>
      <c r="J91" s="133">
        <f t="shared" si="45"/>
        <v>1.4499051355503058E-2</v>
      </c>
      <c r="K91" s="133">
        <f t="shared" si="46"/>
        <v>0.35818387274237479</v>
      </c>
      <c r="L91" s="133">
        <f t="shared" si="47"/>
        <v>0.15173050587210024</v>
      </c>
      <c r="M91" s="134">
        <f t="shared" si="48"/>
        <v>14.894</v>
      </c>
      <c r="N91" s="135">
        <f t="shared" si="49"/>
        <v>0</v>
      </c>
      <c r="O91" s="135">
        <f t="shared" si="50"/>
        <v>27.62273312030543</v>
      </c>
      <c r="P91" s="227">
        <f t="shared" si="51"/>
        <v>11</v>
      </c>
      <c r="Q91" s="228">
        <f t="shared" si="52"/>
        <v>0</v>
      </c>
      <c r="R91" s="228">
        <f t="shared" si="53"/>
        <v>213</v>
      </c>
      <c r="T91">
        <v>521</v>
      </c>
      <c r="U91">
        <v>4121</v>
      </c>
      <c r="V91" t="s">
        <v>418</v>
      </c>
      <c r="W91">
        <v>771.10400000000004</v>
      </c>
      <c r="X91">
        <v>414.78300000000002</v>
      </c>
      <c r="Y91">
        <v>1.859</v>
      </c>
      <c r="Z91">
        <v>14.894</v>
      </c>
      <c r="AA91">
        <v>47.148325999999997</v>
      </c>
      <c r="AB91">
        <v>0.68360600000000005</v>
      </c>
      <c r="AC91">
        <v>16.88777</v>
      </c>
      <c r="AD91" s="1">
        <v>117</v>
      </c>
      <c r="AE91">
        <v>0</v>
      </c>
      <c r="AF91">
        <v>213</v>
      </c>
      <c r="AG91">
        <v>88</v>
      </c>
      <c r="AH91">
        <v>16.354854</v>
      </c>
      <c r="AI91">
        <v>149.4</v>
      </c>
      <c r="AJ91">
        <v>13.2</v>
      </c>
      <c r="AK91">
        <v>11</v>
      </c>
      <c r="AL91">
        <v>5416</v>
      </c>
      <c r="AM91" t="s">
        <v>419</v>
      </c>
      <c r="AN91" t="s">
        <v>674</v>
      </c>
      <c r="AO91">
        <v>398.01499999999999</v>
      </c>
      <c r="AR91" t="s">
        <v>117</v>
      </c>
      <c r="AS91" t="s">
        <v>119</v>
      </c>
      <c r="AT91" t="s">
        <v>248</v>
      </c>
      <c r="AU91" t="s">
        <v>418</v>
      </c>
      <c r="AV91" t="s">
        <v>48</v>
      </c>
      <c r="AW91">
        <v>4</v>
      </c>
      <c r="BB91">
        <v>0.91288312499258928</v>
      </c>
      <c r="BC91" t="s">
        <v>68</v>
      </c>
      <c r="BF91" t="s">
        <v>117</v>
      </c>
      <c r="BG91" t="s">
        <v>119</v>
      </c>
      <c r="BH91" t="s">
        <v>418</v>
      </c>
      <c r="BI91">
        <v>4121</v>
      </c>
      <c r="BJ91">
        <v>4</v>
      </c>
      <c r="BK91" t="s">
        <v>248</v>
      </c>
      <c r="BL91" t="s">
        <v>220</v>
      </c>
      <c r="BM91">
        <v>0.91288312499258928</v>
      </c>
      <c r="BN91" t="s">
        <v>68</v>
      </c>
      <c r="BO91" t="s">
        <v>174</v>
      </c>
      <c r="BP91">
        <v>771.10400000000004</v>
      </c>
    </row>
    <row r="92" spans="1:68" ht="16.5">
      <c r="A92" s="240" t="str">
        <f t="shared" si="36"/>
        <v>송도버스</v>
      </c>
      <c r="B92" s="109" t="str">
        <f t="shared" si="37"/>
        <v>임병옥</v>
      </c>
      <c r="C92" s="110" t="str">
        <f t="shared" si="38"/>
        <v>B</v>
      </c>
      <c r="D92" s="111">
        <f t="shared" si="39"/>
        <v>0.9362643848944624</v>
      </c>
      <c r="E92" s="112">
        <f t="shared" si="40"/>
        <v>6511</v>
      </c>
      <c r="F92" s="113" t="str">
        <f t="shared" si="41"/>
        <v>16-1</v>
      </c>
      <c r="G92" s="114" t="str">
        <f t="shared" si="42"/>
        <v>70바2320</v>
      </c>
      <c r="H92" s="115">
        <f t="shared" si="43"/>
        <v>2</v>
      </c>
      <c r="I92" s="116">
        <f t="shared" si="44"/>
        <v>3589.5709999999999</v>
      </c>
      <c r="J92" s="117">
        <f t="shared" si="45"/>
        <v>2.5331054215749018E-2</v>
      </c>
      <c r="K92" s="117">
        <f t="shared" si="46"/>
        <v>0.34050366232263096</v>
      </c>
      <c r="L92" s="117">
        <f t="shared" si="47"/>
        <v>0.16993674174434772</v>
      </c>
      <c r="M92" s="118">
        <f t="shared" si="48"/>
        <v>12.568</v>
      </c>
      <c r="N92" s="119">
        <f t="shared" si="49"/>
        <v>0</v>
      </c>
      <c r="O92" s="119">
        <f t="shared" si="50"/>
        <v>7.020337527799283</v>
      </c>
      <c r="P92" s="229">
        <f t="shared" si="51"/>
        <v>19</v>
      </c>
      <c r="Q92" s="230">
        <f t="shared" si="52"/>
        <v>0</v>
      </c>
      <c r="R92" s="230">
        <f t="shared" si="53"/>
        <v>252</v>
      </c>
      <c r="T92">
        <v>521</v>
      </c>
      <c r="U92">
        <v>6511</v>
      </c>
      <c r="V92" t="s">
        <v>420</v>
      </c>
      <c r="W92">
        <v>3589.5709999999999</v>
      </c>
      <c r="X92">
        <v>1538.153</v>
      </c>
      <c r="Y92">
        <v>2.3340000000000001</v>
      </c>
      <c r="Z92">
        <v>12.568</v>
      </c>
      <c r="AA92">
        <v>183.908019</v>
      </c>
      <c r="AB92">
        <v>4.6585840000000003</v>
      </c>
      <c r="AC92">
        <v>62.621353999999997</v>
      </c>
      <c r="AD92" s="1">
        <v>610</v>
      </c>
      <c r="AE92">
        <v>0</v>
      </c>
      <c r="AF92">
        <v>252</v>
      </c>
      <c r="AG92">
        <v>79</v>
      </c>
      <c r="AH92">
        <v>19.518294999999998</v>
      </c>
      <c r="AI92">
        <v>839.2</v>
      </c>
      <c r="AJ92">
        <v>0</v>
      </c>
      <c r="AK92">
        <v>19</v>
      </c>
      <c r="AL92">
        <v>2043</v>
      </c>
      <c r="AM92" t="s">
        <v>421</v>
      </c>
      <c r="AN92" t="s">
        <v>675</v>
      </c>
      <c r="AO92">
        <v>3439.7660000000001</v>
      </c>
      <c r="AR92" t="s">
        <v>117</v>
      </c>
      <c r="AS92" t="s">
        <v>118</v>
      </c>
      <c r="AT92" t="s">
        <v>210</v>
      </c>
      <c r="AU92" t="s">
        <v>420</v>
      </c>
      <c r="AV92" t="s">
        <v>48</v>
      </c>
      <c r="AW92">
        <v>2</v>
      </c>
      <c r="BB92">
        <v>0.9362643848944624</v>
      </c>
      <c r="BC92" t="s">
        <v>68</v>
      </c>
      <c r="BF92" t="s">
        <v>117</v>
      </c>
      <c r="BG92" t="s">
        <v>118</v>
      </c>
      <c r="BH92" t="s">
        <v>420</v>
      </c>
      <c r="BI92">
        <v>6511</v>
      </c>
      <c r="BJ92">
        <v>2</v>
      </c>
      <c r="BK92" t="s">
        <v>210</v>
      </c>
      <c r="BL92" t="s">
        <v>197</v>
      </c>
      <c r="BM92">
        <v>0.9362643848944624</v>
      </c>
      <c r="BN92" t="s">
        <v>68</v>
      </c>
      <c r="BO92" t="s">
        <v>174</v>
      </c>
      <c r="BP92">
        <v>3589.5709999999999</v>
      </c>
    </row>
    <row r="93" spans="1:68" ht="16.5">
      <c r="A93" s="239" t="str">
        <f t="shared" si="36"/>
        <v>송도버스</v>
      </c>
      <c r="B93" s="125" t="str">
        <f t="shared" si="37"/>
        <v>임상준</v>
      </c>
      <c r="C93" s="126" t="str">
        <f t="shared" si="38"/>
        <v>D</v>
      </c>
      <c r="D93" s="127">
        <f t="shared" si="39"/>
        <v>0.84350000000000003</v>
      </c>
      <c r="E93" s="128">
        <f t="shared" si="40"/>
        <v>8591</v>
      </c>
      <c r="F93" s="129" t="str">
        <f t="shared" si="41"/>
        <v>8</v>
      </c>
      <c r="G93" s="130" t="str">
        <f t="shared" si="42"/>
        <v>70바2256</v>
      </c>
      <c r="H93" s="131">
        <f t="shared" si="43"/>
        <v>1</v>
      </c>
      <c r="I93" s="132">
        <f t="shared" si="44"/>
        <v>1394.1769999999999</v>
      </c>
      <c r="J93" s="133">
        <f t="shared" si="45"/>
        <v>6.7893771744833631E-2</v>
      </c>
      <c r="K93" s="133">
        <f t="shared" si="46"/>
        <v>0.35807055769400331</v>
      </c>
      <c r="L93" s="133">
        <f t="shared" si="47"/>
        <v>0.24889235728318573</v>
      </c>
      <c r="M93" s="134">
        <f t="shared" si="48"/>
        <v>15.487</v>
      </c>
      <c r="N93" s="135">
        <f t="shared" si="49"/>
        <v>0</v>
      </c>
      <c r="O93" s="135">
        <f t="shared" si="50"/>
        <v>36.939355619838807</v>
      </c>
      <c r="P93" s="227">
        <f t="shared" si="51"/>
        <v>28</v>
      </c>
      <c r="Q93" s="228">
        <f t="shared" si="52"/>
        <v>0</v>
      </c>
      <c r="R93" s="228">
        <f t="shared" si="53"/>
        <v>515</v>
      </c>
      <c r="T93">
        <v>521</v>
      </c>
      <c r="U93">
        <v>8591</v>
      </c>
      <c r="V93" t="s">
        <v>422</v>
      </c>
      <c r="W93">
        <v>1394.1769999999999</v>
      </c>
      <c r="X93">
        <v>826.62300000000005</v>
      </c>
      <c r="Y93">
        <v>1.6870000000000001</v>
      </c>
      <c r="Z93">
        <v>15.487</v>
      </c>
      <c r="AA93">
        <v>86.478875000000002</v>
      </c>
      <c r="AB93">
        <v>5.8713769999999998</v>
      </c>
      <c r="AC93">
        <v>30.965539</v>
      </c>
      <c r="AD93" s="1">
        <v>347</v>
      </c>
      <c r="AE93">
        <v>0</v>
      </c>
      <c r="AF93">
        <v>515</v>
      </c>
      <c r="AG93">
        <v>66</v>
      </c>
      <c r="AH93">
        <v>16.121590000000001</v>
      </c>
      <c r="AI93">
        <v>258.3</v>
      </c>
      <c r="AJ93">
        <v>0</v>
      </c>
      <c r="AK93">
        <v>28</v>
      </c>
      <c r="AL93">
        <v>13050</v>
      </c>
      <c r="AM93" t="s">
        <v>423</v>
      </c>
      <c r="AN93" t="s">
        <v>676</v>
      </c>
      <c r="AO93">
        <v>1394.1769999999999</v>
      </c>
      <c r="AR93" t="s">
        <v>117</v>
      </c>
      <c r="AS93" t="s">
        <v>119</v>
      </c>
      <c r="AT93" t="s">
        <v>233</v>
      </c>
      <c r="AU93" t="s">
        <v>422</v>
      </c>
      <c r="AV93" t="s">
        <v>48</v>
      </c>
      <c r="AW93">
        <v>1</v>
      </c>
      <c r="BB93">
        <v>0.84350000000000003</v>
      </c>
      <c r="BC93" t="s">
        <v>67</v>
      </c>
      <c r="BF93" t="s">
        <v>117</v>
      </c>
      <c r="BG93" t="s">
        <v>119</v>
      </c>
      <c r="BH93" t="s">
        <v>422</v>
      </c>
      <c r="BI93">
        <v>8591</v>
      </c>
      <c r="BJ93">
        <v>1</v>
      </c>
      <c r="BK93" t="s">
        <v>233</v>
      </c>
      <c r="BL93" t="s">
        <v>173</v>
      </c>
      <c r="BM93">
        <v>0.84350000000000003</v>
      </c>
      <c r="BN93" t="s">
        <v>67</v>
      </c>
      <c r="BO93" t="s">
        <v>178</v>
      </c>
      <c r="BP93">
        <v>1394.1769999999999</v>
      </c>
    </row>
    <row r="94" spans="1:68" ht="16.5">
      <c r="A94" s="240" t="str">
        <f t="shared" si="36"/>
        <v>송도버스</v>
      </c>
      <c r="B94" s="109" t="str">
        <f t="shared" si="37"/>
        <v>임숙주</v>
      </c>
      <c r="C94" s="110" t="str">
        <f t="shared" si="38"/>
        <v>B</v>
      </c>
      <c r="D94" s="111">
        <f t="shared" si="39"/>
        <v>0.92720000000000002</v>
      </c>
      <c r="E94" s="112">
        <f t="shared" si="40"/>
        <v>5565</v>
      </c>
      <c r="F94" s="113" t="str">
        <f t="shared" si="41"/>
        <v>16-1</v>
      </c>
      <c r="G94" s="114" t="str">
        <f t="shared" si="42"/>
        <v>70바2279</v>
      </c>
      <c r="H94" s="115">
        <f t="shared" si="43"/>
        <v>2</v>
      </c>
      <c r="I94" s="116">
        <f t="shared" si="44"/>
        <v>3433.759</v>
      </c>
      <c r="J94" s="117">
        <f t="shared" si="45"/>
        <v>2.8309978108625643E-2</v>
      </c>
      <c r="K94" s="117">
        <f t="shared" si="46"/>
        <v>0.34729940822923228</v>
      </c>
      <c r="L94" s="117">
        <f t="shared" si="47"/>
        <v>0.19279163156179568</v>
      </c>
      <c r="M94" s="118">
        <f t="shared" si="48"/>
        <v>15.086</v>
      </c>
      <c r="N94" s="119">
        <f t="shared" si="49"/>
        <v>2.912260295495403E-2</v>
      </c>
      <c r="O94" s="119">
        <f t="shared" si="50"/>
        <v>30.433120087926962</v>
      </c>
      <c r="P94" s="229">
        <f t="shared" si="51"/>
        <v>29</v>
      </c>
      <c r="Q94" s="230">
        <f t="shared" si="52"/>
        <v>1</v>
      </c>
      <c r="R94" s="230">
        <f t="shared" si="53"/>
        <v>1045</v>
      </c>
      <c r="T94">
        <v>521</v>
      </c>
      <c r="U94">
        <v>5565</v>
      </c>
      <c r="V94" t="s">
        <v>424</v>
      </c>
      <c r="W94">
        <v>3433.759</v>
      </c>
      <c r="X94">
        <v>1513.6510000000001</v>
      </c>
      <c r="Y94">
        <v>2.2690000000000001</v>
      </c>
      <c r="Z94">
        <v>15.086</v>
      </c>
      <c r="AA94">
        <v>178.66580400000001</v>
      </c>
      <c r="AB94">
        <v>5.0580249999999998</v>
      </c>
      <c r="AC94">
        <v>62.050528</v>
      </c>
      <c r="AD94" s="1">
        <v>662</v>
      </c>
      <c r="AE94">
        <v>1</v>
      </c>
      <c r="AF94">
        <v>1045</v>
      </c>
      <c r="AG94">
        <v>69</v>
      </c>
      <c r="AH94">
        <v>19.218893000000001</v>
      </c>
      <c r="AI94">
        <v>656.5</v>
      </c>
      <c r="AJ94">
        <v>0</v>
      </c>
      <c r="AK94">
        <v>29</v>
      </c>
      <c r="AL94">
        <v>3087</v>
      </c>
      <c r="AM94" t="s">
        <v>425</v>
      </c>
      <c r="AN94" t="s">
        <v>677</v>
      </c>
      <c r="AO94">
        <v>3269.3589999999999</v>
      </c>
      <c r="AR94" t="s">
        <v>117</v>
      </c>
      <c r="AS94" t="s">
        <v>118</v>
      </c>
      <c r="AT94" t="s">
        <v>201</v>
      </c>
      <c r="AU94" t="s">
        <v>424</v>
      </c>
      <c r="AV94" t="s">
        <v>48</v>
      </c>
      <c r="AW94">
        <v>2</v>
      </c>
      <c r="BB94">
        <v>0.92720000000000002</v>
      </c>
      <c r="BC94" t="s">
        <v>68</v>
      </c>
      <c r="BF94" t="s">
        <v>117</v>
      </c>
      <c r="BG94" t="s">
        <v>118</v>
      </c>
      <c r="BH94" t="s">
        <v>424</v>
      </c>
      <c r="BI94">
        <v>5565</v>
      </c>
      <c r="BJ94">
        <v>2</v>
      </c>
      <c r="BK94" t="s">
        <v>201</v>
      </c>
      <c r="BL94" t="s">
        <v>199</v>
      </c>
      <c r="BM94">
        <v>0.92720000000000002</v>
      </c>
      <c r="BN94" t="s">
        <v>68</v>
      </c>
      <c r="BO94" t="s">
        <v>174</v>
      </c>
      <c r="BP94">
        <v>3433.759</v>
      </c>
    </row>
    <row r="95" spans="1:68" ht="16.5">
      <c r="A95" s="239" t="str">
        <f t="shared" si="36"/>
        <v>송도버스</v>
      </c>
      <c r="B95" s="125" t="str">
        <f t="shared" si="37"/>
        <v>임하수</v>
      </c>
      <c r="C95" s="126" t="str">
        <f t="shared" si="38"/>
        <v>C</v>
      </c>
      <c r="D95" s="127">
        <f t="shared" si="39"/>
        <v>0.86813752100321684</v>
      </c>
      <c r="E95" s="128">
        <f t="shared" si="40"/>
        <v>5062</v>
      </c>
      <c r="F95" s="129" t="str">
        <f t="shared" si="41"/>
        <v>8</v>
      </c>
      <c r="G95" s="130" t="str">
        <f t="shared" si="42"/>
        <v>70바2295</v>
      </c>
      <c r="H95" s="131">
        <f t="shared" si="43"/>
        <v>13</v>
      </c>
      <c r="I95" s="132">
        <f t="shared" si="44"/>
        <v>2197.5419999999999</v>
      </c>
      <c r="J95" s="133">
        <f t="shared" si="45"/>
        <v>9.9065966857001947E-3</v>
      </c>
      <c r="K95" s="133">
        <f t="shared" si="46"/>
        <v>0.40654697720718735</v>
      </c>
      <c r="L95" s="133">
        <f t="shared" si="47"/>
        <v>0.14789250899413983</v>
      </c>
      <c r="M95" s="134">
        <f t="shared" si="48"/>
        <v>15.935</v>
      </c>
      <c r="N95" s="135">
        <f t="shared" si="49"/>
        <v>0.17650770676774674</v>
      </c>
      <c r="O95" s="135">
        <f t="shared" si="50"/>
        <v>48.627873214514224</v>
      </c>
      <c r="P95" s="227">
        <f t="shared" si="51"/>
        <v>39</v>
      </c>
      <c r="Q95" s="228">
        <f t="shared" si="52"/>
        <v>4</v>
      </c>
      <c r="R95" s="228">
        <f t="shared" si="53"/>
        <v>1102</v>
      </c>
      <c r="T95">
        <v>521</v>
      </c>
      <c r="U95">
        <v>5062</v>
      </c>
      <c r="V95" t="s">
        <v>426</v>
      </c>
      <c r="W95">
        <v>2266.19</v>
      </c>
      <c r="X95">
        <v>1290.145</v>
      </c>
      <c r="Y95">
        <v>1.7569999999999999</v>
      </c>
      <c r="Z95">
        <v>15.935</v>
      </c>
      <c r="AA95">
        <v>138.738867</v>
      </c>
      <c r="AB95">
        <v>1.37443</v>
      </c>
      <c r="AC95">
        <v>56.403866999999998</v>
      </c>
      <c r="AD95" s="1">
        <v>325</v>
      </c>
      <c r="AE95">
        <v>4</v>
      </c>
      <c r="AF95">
        <v>1102</v>
      </c>
      <c r="AG95">
        <v>87</v>
      </c>
      <c r="AH95">
        <v>16.334211</v>
      </c>
      <c r="AI95">
        <v>1093.5999999999999</v>
      </c>
      <c r="AJ95">
        <v>32.4</v>
      </c>
      <c r="AK95">
        <v>39</v>
      </c>
      <c r="AL95">
        <v>31898</v>
      </c>
      <c r="AM95" t="s">
        <v>427</v>
      </c>
      <c r="AN95" t="s">
        <v>678</v>
      </c>
      <c r="AO95">
        <v>388.18</v>
      </c>
      <c r="AR95" t="s">
        <v>117</v>
      </c>
      <c r="AS95" t="s">
        <v>119</v>
      </c>
      <c r="AT95" t="s">
        <v>245</v>
      </c>
      <c r="AU95" t="s">
        <v>426</v>
      </c>
      <c r="AV95" t="s">
        <v>48</v>
      </c>
      <c r="AW95">
        <v>13</v>
      </c>
      <c r="BB95">
        <v>0.86813752100321684</v>
      </c>
      <c r="BC95" t="s">
        <v>69</v>
      </c>
      <c r="BF95" t="s">
        <v>117</v>
      </c>
      <c r="BG95" t="s">
        <v>119</v>
      </c>
      <c r="BH95" t="s">
        <v>426</v>
      </c>
      <c r="BI95">
        <v>5062</v>
      </c>
      <c r="BJ95">
        <v>13</v>
      </c>
      <c r="BK95" t="s">
        <v>245</v>
      </c>
      <c r="BL95" t="s">
        <v>218</v>
      </c>
      <c r="BM95">
        <v>0.86813752100321684</v>
      </c>
      <c r="BN95" t="s">
        <v>69</v>
      </c>
      <c r="BO95" t="s">
        <v>176</v>
      </c>
      <c r="BP95">
        <v>2197.5419999999999</v>
      </c>
    </row>
    <row r="96" spans="1:68" ht="16.5">
      <c r="A96" s="240" t="str">
        <f t="shared" si="36"/>
        <v>송도버스</v>
      </c>
      <c r="B96" s="109" t="str">
        <f t="shared" si="37"/>
        <v>장도현</v>
      </c>
      <c r="C96" s="110" t="str">
        <f t="shared" si="38"/>
        <v>C</v>
      </c>
      <c r="D96" s="111">
        <f t="shared" si="39"/>
        <v>0.86784948250889371</v>
      </c>
      <c r="E96" s="112">
        <f t="shared" si="40"/>
        <v>9199</v>
      </c>
      <c r="F96" s="113" t="str">
        <f t="shared" si="41"/>
        <v>8</v>
      </c>
      <c r="G96" s="114" t="str">
        <f t="shared" si="42"/>
        <v>70바2276</v>
      </c>
      <c r="H96" s="115">
        <f t="shared" si="43"/>
        <v>9</v>
      </c>
      <c r="I96" s="116">
        <f t="shared" si="44"/>
        <v>1268.4459999999999</v>
      </c>
      <c r="J96" s="117">
        <f t="shared" si="45"/>
        <v>6.0684946756295828E-2</v>
      </c>
      <c r="K96" s="117">
        <f t="shared" si="46"/>
        <v>0.37164580110522422</v>
      </c>
      <c r="L96" s="117">
        <f t="shared" si="47"/>
        <v>0.19630319304093358</v>
      </c>
      <c r="M96" s="118">
        <f t="shared" si="48"/>
        <v>17.713999999999999</v>
      </c>
      <c r="N96" s="119">
        <f t="shared" si="49"/>
        <v>0.2365098711336549</v>
      </c>
      <c r="O96" s="119">
        <f t="shared" si="50"/>
        <v>38.787618865919406</v>
      </c>
      <c r="P96" s="229">
        <f t="shared" si="51"/>
        <v>21</v>
      </c>
      <c r="Q96" s="230">
        <f t="shared" si="52"/>
        <v>3</v>
      </c>
      <c r="R96" s="230">
        <f t="shared" si="53"/>
        <v>492</v>
      </c>
      <c r="T96">
        <v>521</v>
      </c>
      <c r="U96">
        <v>9199</v>
      </c>
      <c r="V96" t="s">
        <v>428</v>
      </c>
      <c r="W96">
        <v>1268.4459999999999</v>
      </c>
      <c r="X96">
        <v>710.75800000000004</v>
      </c>
      <c r="Y96">
        <v>1.7849999999999999</v>
      </c>
      <c r="Z96">
        <v>17.713999999999999</v>
      </c>
      <c r="AA96">
        <v>73.283593999999994</v>
      </c>
      <c r="AB96">
        <v>4.4472110000000002</v>
      </c>
      <c r="AC96">
        <v>27.23554</v>
      </c>
      <c r="AD96" s="1">
        <v>249</v>
      </c>
      <c r="AE96">
        <v>3</v>
      </c>
      <c r="AF96">
        <v>492</v>
      </c>
      <c r="AG96">
        <v>91</v>
      </c>
      <c r="AH96">
        <v>17.308730000000001</v>
      </c>
      <c r="AI96">
        <v>759</v>
      </c>
      <c r="AJ96">
        <v>18.8</v>
      </c>
      <c r="AK96">
        <v>21</v>
      </c>
      <c r="AL96">
        <v>12931</v>
      </c>
      <c r="AM96" t="s">
        <v>429</v>
      </c>
      <c r="AN96" t="s">
        <v>679</v>
      </c>
      <c r="AO96">
        <v>346.61200000000002</v>
      </c>
      <c r="AR96" t="s">
        <v>117</v>
      </c>
      <c r="AS96" t="s">
        <v>119</v>
      </c>
      <c r="AT96" t="s">
        <v>238</v>
      </c>
      <c r="AU96" t="s">
        <v>428</v>
      </c>
      <c r="AV96" t="s">
        <v>48</v>
      </c>
      <c r="AW96">
        <v>9</v>
      </c>
      <c r="BB96">
        <v>0.86784948250889371</v>
      </c>
      <c r="BC96" t="s">
        <v>69</v>
      </c>
      <c r="BF96" t="s">
        <v>117</v>
      </c>
      <c r="BG96" t="s">
        <v>119</v>
      </c>
      <c r="BH96" t="s">
        <v>428</v>
      </c>
      <c r="BI96">
        <v>9199</v>
      </c>
      <c r="BJ96">
        <v>9</v>
      </c>
      <c r="BK96" t="s">
        <v>238</v>
      </c>
      <c r="BL96" t="s">
        <v>231</v>
      </c>
      <c r="BM96">
        <v>0.86784948250889371</v>
      </c>
      <c r="BN96" t="s">
        <v>69</v>
      </c>
      <c r="BO96" t="s">
        <v>176</v>
      </c>
      <c r="BP96">
        <v>1268.4459999999999</v>
      </c>
    </row>
    <row r="97" spans="1:68" ht="16.5">
      <c r="A97" s="239" t="str">
        <f t="shared" si="36"/>
        <v>송도버스</v>
      </c>
      <c r="B97" s="125" t="str">
        <f t="shared" si="37"/>
        <v>장수봉</v>
      </c>
      <c r="C97" s="126" t="str">
        <f t="shared" si="38"/>
        <v>B</v>
      </c>
      <c r="D97" s="127">
        <f t="shared" si="39"/>
        <v>0.94564317558157984</v>
      </c>
      <c r="E97" s="128">
        <f t="shared" si="40"/>
        <v>431</v>
      </c>
      <c r="F97" s="129" t="str">
        <f t="shared" si="41"/>
        <v>16-1</v>
      </c>
      <c r="G97" s="130" t="str">
        <f t="shared" si="42"/>
        <v>70바2229</v>
      </c>
      <c r="H97" s="131">
        <f t="shared" si="43"/>
        <v>3</v>
      </c>
      <c r="I97" s="132">
        <f t="shared" si="44"/>
        <v>3315.5549999999998</v>
      </c>
      <c r="J97" s="133">
        <f t="shared" si="45"/>
        <v>1.807265994671689E-2</v>
      </c>
      <c r="K97" s="133">
        <f t="shared" si="46"/>
        <v>0.30449216172680482</v>
      </c>
      <c r="L97" s="133">
        <f t="shared" si="47"/>
        <v>9.4403501072972698E-2</v>
      </c>
      <c r="M97" s="134">
        <f t="shared" si="48"/>
        <v>11.271000000000001</v>
      </c>
      <c r="N97" s="135">
        <f t="shared" si="49"/>
        <v>3.0160862962611088E-2</v>
      </c>
      <c r="O97" s="135">
        <f t="shared" si="50"/>
        <v>3.0160862962611086</v>
      </c>
      <c r="P97" s="227">
        <f t="shared" si="51"/>
        <v>6</v>
      </c>
      <c r="Q97" s="228">
        <f t="shared" si="52"/>
        <v>1</v>
      </c>
      <c r="R97" s="228">
        <f t="shared" si="53"/>
        <v>100</v>
      </c>
      <c r="T97">
        <v>521</v>
      </c>
      <c r="U97">
        <v>431</v>
      </c>
      <c r="V97" t="s">
        <v>430</v>
      </c>
      <c r="W97">
        <v>3315.5549999999998</v>
      </c>
      <c r="X97">
        <v>1353.645</v>
      </c>
      <c r="Y97">
        <v>2.4489999999999998</v>
      </c>
      <c r="Z97">
        <v>11.271000000000001</v>
      </c>
      <c r="AA97">
        <v>171.17469199999999</v>
      </c>
      <c r="AB97">
        <v>3.0935820000000001</v>
      </c>
      <c r="AC97">
        <v>52.121352000000002</v>
      </c>
      <c r="AD97" s="1">
        <v>313</v>
      </c>
      <c r="AE97">
        <v>1</v>
      </c>
      <c r="AF97">
        <v>100</v>
      </c>
      <c r="AG97">
        <v>85</v>
      </c>
      <c r="AH97">
        <v>19.369422</v>
      </c>
      <c r="AI97">
        <v>792.1</v>
      </c>
      <c r="AJ97">
        <v>0</v>
      </c>
      <c r="AK97">
        <v>6</v>
      </c>
      <c r="AL97">
        <v>274</v>
      </c>
      <c r="AM97" t="s">
        <v>431</v>
      </c>
      <c r="AN97" t="s">
        <v>680</v>
      </c>
      <c r="AO97">
        <v>3065.5940000000001</v>
      </c>
      <c r="AR97" t="s">
        <v>117</v>
      </c>
      <c r="AS97" t="s">
        <v>118</v>
      </c>
      <c r="AT97" t="s">
        <v>194</v>
      </c>
      <c r="AU97" t="s">
        <v>430</v>
      </c>
      <c r="AV97" t="s">
        <v>48</v>
      </c>
      <c r="AW97">
        <v>3</v>
      </c>
      <c r="BB97">
        <v>0.94564317558157984</v>
      </c>
      <c r="BC97" t="s">
        <v>68</v>
      </c>
      <c r="BF97" t="s">
        <v>117</v>
      </c>
      <c r="BG97" t="s">
        <v>118</v>
      </c>
      <c r="BH97" t="s">
        <v>430</v>
      </c>
      <c r="BI97">
        <v>431</v>
      </c>
      <c r="BJ97">
        <v>3</v>
      </c>
      <c r="BK97" t="s">
        <v>194</v>
      </c>
      <c r="BL97" t="s">
        <v>211</v>
      </c>
      <c r="BM97">
        <v>0.94564317558157984</v>
      </c>
      <c r="BN97" t="s">
        <v>68</v>
      </c>
      <c r="BO97" t="s">
        <v>174</v>
      </c>
      <c r="BP97">
        <v>3315.5549999999998</v>
      </c>
    </row>
    <row r="98" spans="1:68" ht="16.5">
      <c r="A98" s="240" t="str">
        <f t="shared" si="36"/>
        <v>송도버스</v>
      </c>
      <c r="B98" s="109" t="str">
        <f t="shared" si="37"/>
        <v>장지희</v>
      </c>
      <c r="C98" s="110" t="str">
        <f t="shared" si="38"/>
        <v>C</v>
      </c>
      <c r="D98" s="111">
        <f t="shared" si="39"/>
        <v>0.85458321450746089</v>
      </c>
      <c r="E98" s="112">
        <f t="shared" si="40"/>
        <v>3021</v>
      </c>
      <c r="F98" s="113" t="str">
        <f t="shared" si="41"/>
        <v>8</v>
      </c>
      <c r="G98" s="114" t="str">
        <f t="shared" si="42"/>
        <v>70바2308</v>
      </c>
      <c r="H98" s="115">
        <f t="shared" si="43"/>
        <v>18</v>
      </c>
      <c r="I98" s="116">
        <f t="shared" si="44"/>
        <v>2830.0039999999999</v>
      </c>
      <c r="J98" s="117">
        <f t="shared" si="45"/>
        <v>4.6403707097394997E-2</v>
      </c>
      <c r="K98" s="117">
        <f t="shared" si="46"/>
        <v>0.34379674614272226</v>
      </c>
      <c r="L98" s="117">
        <f t="shared" si="47"/>
        <v>0.1406358436242493</v>
      </c>
      <c r="M98" s="118">
        <f t="shared" si="48"/>
        <v>14.644</v>
      </c>
      <c r="N98" s="119">
        <f t="shared" si="49"/>
        <v>3.5123298583512493E-2</v>
      </c>
      <c r="O98" s="119">
        <f t="shared" si="50"/>
        <v>15.454251376745496</v>
      </c>
      <c r="P98" s="229">
        <f t="shared" si="51"/>
        <v>27</v>
      </c>
      <c r="Q98" s="230">
        <f t="shared" si="52"/>
        <v>1</v>
      </c>
      <c r="R98" s="230">
        <f t="shared" si="53"/>
        <v>440</v>
      </c>
      <c r="T98">
        <v>521</v>
      </c>
      <c r="U98">
        <v>3021</v>
      </c>
      <c r="V98" t="s">
        <v>681</v>
      </c>
      <c r="W98">
        <v>2847.1129999999998</v>
      </c>
      <c r="X98">
        <v>1490.269</v>
      </c>
      <c r="Y98">
        <v>1.91</v>
      </c>
      <c r="Z98">
        <v>14.644</v>
      </c>
      <c r="AA98">
        <v>163.318288</v>
      </c>
      <c r="AB98">
        <v>7.5785739999999997</v>
      </c>
      <c r="AC98">
        <v>56.148296000000002</v>
      </c>
      <c r="AD98" s="1">
        <v>398</v>
      </c>
      <c r="AE98">
        <v>1</v>
      </c>
      <c r="AF98">
        <v>440</v>
      </c>
      <c r="AG98">
        <v>66</v>
      </c>
      <c r="AH98">
        <v>17.432908999999999</v>
      </c>
      <c r="AI98">
        <v>81.599999999999994</v>
      </c>
      <c r="AJ98">
        <v>0</v>
      </c>
      <c r="AK98">
        <v>27</v>
      </c>
      <c r="AL98">
        <v>6308</v>
      </c>
      <c r="AM98" t="s">
        <v>682</v>
      </c>
      <c r="AN98" t="s">
        <v>683</v>
      </c>
      <c r="AO98">
        <v>312.81900000000002</v>
      </c>
      <c r="AR98" t="s">
        <v>117</v>
      </c>
      <c r="AS98" t="s">
        <v>119</v>
      </c>
      <c r="AT98" t="s">
        <v>248</v>
      </c>
      <c r="AU98" t="s">
        <v>681</v>
      </c>
      <c r="AV98" t="s">
        <v>48</v>
      </c>
      <c r="AW98">
        <v>18</v>
      </c>
      <c r="BB98">
        <v>0.85458321450746089</v>
      </c>
      <c r="BC98" t="s">
        <v>69</v>
      </c>
      <c r="BF98" t="s">
        <v>117</v>
      </c>
      <c r="BG98" t="s">
        <v>119</v>
      </c>
      <c r="BH98" t="s">
        <v>681</v>
      </c>
      <c r="BI98">
        <v>3021</v>
      </c>
      <c r="BJ98">
        <v>18</v>
      </c>
      <c r="BK98" t="s">
        <v>248</v>
      </c>
      <c r="BL98" t="s">
        <v>196</v>
      </c>
      <c r="BM98">
        <v>0.85458321450746089</v>
      </c>
      <c r="BN98" t="s">
        <v>69</v>
      </c>
      <c r="BO98" t="s">
        <v>176</v>
      </c>
      <c r="BP98">
        <v>2830.0039999999999</v>
      </c>
    </row>
    <row r="99" spans="1:68" ht="16.5">
      <c r="A99" s="239" t="str">
        <f t="shared" si="36"/>
        <v>송도버스</v>
      </c>
      <c r="B99" s="125" t="str">
        <f t="shared" si="37"/>
        <v>장태순</v>
      </c>
      <c r="C99" s="126" t="str">
        <f t="shared" si="38"/>
        <v>C</v>
      </c>
      <c r="D99" s="127">
        <f t="shared" si="39"/>
        <v>0.88576062989787507</v>
      </c>
      <c r="E99" s="128">
        <f t="shared" si="40"/>
        <v>8532</v>
      </c>
      <c r="F99" s="129" t="str">
        <f t="shared" si="41"/>
        <v>8</v>
      </c>
      <c r="G99" s="130" t="str">
        <f t="shared" si="42"/>
        <v>70바2242</v>
      </c>
      <c r="H99" s="131">
        <f t="shared" si="43"/>
        <v>6</v>
      </c>
      <c r="I99" s="132">
        <f t="shared" si="44"/>
        <v>2793.127</v>
      </c>
      <c r="J99" s="133">
        <f t="shared" si="45"/>
        <v>3.2347012593073356E-2</v>
      </c>
      <c r="K99" s="133">
        <f t="shared" si="46"/>
        <v>0.32258051654524089</v>
      </c>
      <c r="L99" s="133">
        <f t="shared" si="47"/>
        <v>8.5925201396141321E-2</v>
      </c>
      <c r="M99" s="134">
        <f t="shared" si="48"/>
        <v>11.111000000000001</v>
      </c>
      <c r="N99" s="135">
        <f t="shared" si="49"/>
        <v>7.1604334496784425E-2</v>
      </c>
      <c r="O99" s="135">
        <f t="shared" si="50"/>
        <v>5.6925445924943618</v>
      </c>
      <c r="P99" s="227">
        <f t="shared" si="51"/>
        <v>32</v>
      </c>
      <c r="Q99" s="228">
        <f t="shared" si="52"/>
        <v>2</v>
      </c>
      <c r="R99" s="228">
        <f t="shared" si="53"/>
        <v>159</v>
      </c>
      <c r="T99">
        <v>521</v>
      </c>
      <c r="U99">
        <v>8532</v>
      </c>
      <c r="V99" t="s">
        <v>432</v>
      </c>
      <c r="W99">
        <v>2793.127</v>
      </c>
      <c r="X99">
        <v>1547.8610000000001</v>
      </c>
      <c r="Y99">
        <v>1.8049999999999999</v>
      </c>
      <c r="Z99">
        <v>11.111000000000001</v>
      </c>
      <c r="AA99">
        <v>180.83329900000001</v>
      </c>
      <c r="AB99">
        <v>5.8494169999999999</v>
      </c>
      <c r="AC99">
        <v>58.333298999999997</v>
      </c>
      <c r="AD99" s="1">
        <v>240</v>
      </c>
      <c r="AE99">
        <v>2</v>
      </c>
      <c r="AF99">
        <v>159</v>
      </c>
      <c r="AG99">
        <v>85</v>
      </c>
      <c r="AH99">
        <v>15.445866000000001</v>
      </c>
      <c r="AI99">
        <v>370.7</v>
      </c>
      <c r="AJ99">
        <v>5</v>
      </c>
      <c r="AK99">
        <v>32</v>
      </c>
      <c r="AL99">
        <v>12075</v>
      </c>
      <c r="AM99" t="s">
        <v>433</v>
      </c>
      <c r="AN99" t="s">
        <v>684</v>
      </c>
      <c r="AO99">
        <v>1406.8209999999999</v>
      </c>
      <c r="AR99" t="s">
        <v>117</v>
      </c>
      <c r="AS99" t="s">
        <v>119</v>
      </c>
      <c r="AT99" t="s">
        <v>226</v>
      </c>
      <c r="AU99" t="s">
        <v>432</v>
      </c>
      <c r="AV99" t="s">
        <v>48</v>
      </c>
      <c r="AW99">
        <v>6</v>
      </c>
      <c r="BB99">
        <v>0.88576062989787507</v>
      </c>
      <c r="BC99" t="s">
        <v>69</v>
      </c>
      <c r="BF99" t="s">
        <v>117</v>
      </c>
      <c r="BG99" t="s">
        <v>119</v>
      </c>
      <c r="BH99" t="s">
        <v>432</v>
      </c>
      <c r="BI99">
        <v>8532</v>
      </c>
      <c r="BJ99">
        <v>6</v>
      </c>
      <c r="BK99" t="s">
        <v>226</v>
      </c>
      <c r="BL99" t="s">
        <v>240</v>
      </c>
      <c r="BM99">
        <v>0.88576062989787507</v>
      </c>
      <c r="BN99" t="s">
        <v>69</v>
      </c>
      <c r="BO99" t="s">
        <v>176</v>
      </c>
      <c r="BP99">
        <v>2793.127</v>
      </c>
    </row>
    <row r="100" spans="1:68" ht="16.5">
      <c r="A100" s="240" t="str">
        <f t="shared" si="36"/>
        <v>송도버스</v>
      </c>
      <c r="B100" s="109" t="str">
        <f t="shared" si="37"/>
        <v>전금석</v>
      </c>
      <c r="C100" s="110" t="str">
        <f t="shared" si="38"/>
        <v>D</v>
      </c>
      <c r="D100" s="111">
        <f t="shared" si="39"/>
        <v>0.81157431048861473</v>
      </c>
      <c r="E100" s="112">
        <f t="shared" si="40"/>
        <v>6802</v>
      </c>
      <c r="F100" s="113" t="str">
        <f t="shared" si="41"/>
        <v>16-1</v>
      </c>
      <c r="G100" s="114" t="str">
        <f t="shared" si="42"/>
        <v>70바2236</v>
      </c>
      <c r="H100" s="115">
        <f t="shared" si="43"/>
        <v>4</v>
      </c>
      <c r="I100" s="116">
        <f t="shared" si="44"/>
        <v>3591.2749999999996</v>
      </c>
      <c r="J100" s="117">
        <f t="shared" si="45"/>
        <v>1.5215851751183514E-2</v>
      </c>
      <c r="K100" s="117">
        <f t="shared" si="46"/>
        <v>0.32349076929331305</v>
      </c>
      <c r="L100" s="117">
        <f t="shared" si="47"/>
        <v>9.6623065624325627E-2</v>
      </c>
      <c r="M100" s="118">
        <f t="shared" si="48"/>
        <v>10.289</v>
      </c>
      <c r="N100" s="119">
        <f t="shared" si="49"/>
        <v>2.7845263868681736E-2</v>
      </c>
      <c r="O100" s="119">
        <f t="shared" si="50"/>
        <v>12.391142421563371</v>
      </c>
      <c r="P100" s="229">
        <f t="shared" si="51"/>
        <v>25</v>
      </c>
      <c r="Q100" s="230">
        <f t="shared" si="52"/>
        <v>1</v>
      </c>
      <c r="R100" s="230">
        <f t="shared" si="53"/>
        <v>445</v>
      </c>
      <c r="T100">
        <v>521</v>
      </c>
      <c r="U100">
        <v>6802</v>
      </c>
      <c r="V100" t="s">
        <v>434</v>
      </c>
      <c r="W100">
        <v>3591.2750000000001</v>
      </c>
      <c r="X100">
        <v>1842.991</v>
      </c>
      <c r="Y100">
        <v>1.9490000000000001</v>
      </c>
      <c r="Z100">
        <v>10.289</v>
      </c>
      <c r="AA100">
        <v>193.14469199999999</v>
      </c>
      <c r="AB100">
        <v>2.9388610000000002</v>
      </c>
      <c r="AC100">
        <v>62.480525</v>
      </c>
      <c r="AD100" s="1">
        <v>347</v>
      </c>
      <c r="AE100">
        <v>1</v>
      </c>
      <c r="AF100">
        <v>445</v>
      </c>
      <c r="AG100">
        <v>84</v>
      </c>
      <c r="AH100">
        <v>18.593702</v>
      </c>
      <c r="AI100">
        <v>1473.5</v>
      </c>
      <c r="AJ100">
        <v>31.1</v>
      </c>
      <c r="AK100">
        <v>25</v>
      </c>
      <c r="AL100">
        <v>8738</v>
      </c>
      <c r="AM100" t="s">
        <v>435</v>
      </c>
      <c r="AN100" t="s">
        <v>685</v>
      </c>
      <c r="AO100">
        <v>3133.7339999999999</v>
      </c>
      <c r="AR100" t="s">
        <v>117</v>
      </c>
      <c r="AS100" t="s">
        <v>118</v>
      </c>
      <c r="AT100" t="s">
        <v>197</v>
      </c>
      <c r="AU100" t="s">
        <v>434</v>
      </c>
      <c r="AV100" t="s">
        <v>48</v>
      </c>
      <c r="AW100">
        <v>4</v>
      </c>
      <c r="BB100">
        <v>0.81157431048861473</v>
      </c>
      <c r="BC100" t="s">
        <v>67</v>
      </c>
      <c r="BF100" t="s">
        <v>117</v>
      </c>
      <c r="BG100" t="s">
        <v>118</v>
      </c>
      <c r="BH100" t="s">
        <v>434</v>
      </c>
      <c r="BI100">
        <v>6802</v>
      </c>
      <c r="BJ100">
        <v>4</v>
      </c>
      <c r="BK100" t="s">
        <v>197</v>
      </c>
      <c r="BL100" t="s">
        <v>209</v>
      </c>
      <c r="BM100">
        <v>0.81157431048861473</v>
      </c>
      <c r="BN100" t="s">
        <v>67</v>
      </c>
      <c r="BO100" t="s">
        <v>178</v>
      </c>
      <c r="BP100">
        <v>3591.2749999999996</v>
      </c>
    </row>
    <row r="101" spans="1:68" ht="16.5">
      <c r="A101" s="239" t="str">
        <f t="shared" si="36"/>
        <v>송도버스</v>
      </c>
      <c r="B101" s="125" t="str">
        <f t="shared" si="37"/>
        <v>전동환</v>
      </c>
      <c r="C101" s="126" t="str">
        <f t="shared" si="38"/>
        <v>D</v>
      </c>
      <c r="D101" s="127">
        <f t="shared" si="39"/>
        <v>0.83339290125353671</v>
      </c>
      <c r="E101" s="128">
        <f t="shared" si="40"/>
        <v>1635</v>
      </c>
      <c r="F101" s="129" t="str">
        <f t="shared" si="41"/>
        <v>16-1</v>
      </c>
      <c r="G101" s="130" t="str">
        <f t="shared" si="42"/>
        <v>70바2233</v>
      </c>
      <c r="H101" s="131">
        <f t="shared" si="43"/>
        <v>16</v>
      </c>
      <c r="I101" s="132">
        <f t="shared" si="44"/>
        <v>2401.6759999999999</v>
      </c>
      <c r="J101" s="133">
        <f t="shared" si="45"/>
        <v>5.8104668039870695E-2</v>
      </c>
      <c r="K101" s="133">
        <f t="shared" si="46"/>
        <v>0.32209158207758115</v>
      </c>
      <c r="L101" s="133">
        <f t="shared" si="47"/>
        <v>0.22026284977657271</v>
      </c>
      <c r="M101" s="134">
        <f t="shared" si="48"/>
        <v>16.364000000000001</v>
      </c>
      <c r="N101" s="135">
        <f t="shared" si="49"/>
        <v>8.248701654359604E-2</v>
      </c>
      <c r="O101" s="135">
        <f t="shared" si="50"/>
        <v>6.2690132573132997</v>
      </c>
      <c r="P101" s="227">
        <f t="shared" si="51"/>
        <v>24</v>
      </c>
      <c r="Q101" s="228">
        <f t="shared" si="52"/>
        <v>2</v>
      </c>
      <c r="R101" s="228">
        <f t="shared" si="53"/>
        <v>152</v>
      </c>
      <c r="T101">
        <v>521</v>
      </c>
      <c r="U101">
        <v>1635</v>
      </c>
      <c r="V101" t="s">
        <v>436</v>
      </c>
      <c r="W101">
        <v>2424.6239999999998</v>
      </c>
      <c r="X101">
        <v>1291.5519999999999</v>
      </c>
      <c r="Y101">
        <v>1.877</v>
      </c>
      <c r="Z101">
        <v>16.364000000000001</v>
      </c>
      <c r="AA101">
        <v>135.31079800000001</v>
      </c>
      <c r="AB101">
        <v>7.8621889999999999</v>
      </c>
      <c r="AC101">
        <v>43.582469000000003</v>
      </c>
      <c r="AD101" s="1">
        <v>529</v>
      </c>
      <c r="AE101">
        <v>2</v>
      </c>
      <c r="AF101">
        <v>152</v>
      </c>
      <c r="AG101">
        <v>69</v>
      </c>
      <c r="AH101">
        <v>17.918924000000001</v>
      </c>
      <c r="AI101">
        <v>286.5</v>
      </c>
      <c r="AJ101">
        <v>0</v>
      </c>
      <c r="AK101">
        <v>24</v>
      </c>
      <c r="AL101">
        <v>3877</v>
      </c>
      <c r="AM101" t="s">
        <v>437</v>
      </c>
      <c r="AN101" t="s">
        <v>686</v>
      </c>
      <c r="AO101">
        <v>297.17700000000002</v>
      </c>
      <c r="AR101" t="s">
        <v>117</v>
      </c>
      <c r="AS101" t="s">
        <v>118</v>
      </c>
      <c r="AT101" t="s">
        <v>196</v>
      </c>
      <c r="AU101" t="s">
        <v>436</v>
      </c>
      <c r="AV101" t="s">
        <v>48</v>
      </c>
      <c r="AW101">
        <v>16</v>
      </c>
      <c r="BB101">
        <v>0.83339290125353671</v>
      </c>
      <c r="BC101" t="s">
        <v>67</v>
      </c>
      <c r="BF101" t="s">
        <v>117</v>
      </c>
      <c r="BG101" t="s">
        <v>118</v>
      </c>
      <c r="BH101" t="s">
        <v>436</v>
      </c>
      <c r="BI101">
        <v>1635</v>
      </c>
      <c r="BJ101">
        <v>16</v>
      </c>
      <c r="BK101" t="s">
        <v>196</v>
      </c>
      <c r="BL101" t="s">
        <v>218</v>
      </c>
      <c r="BM101">
        <v>0.83339290125353671</v>
      </c>
      <c r="BN101" t="s">
        <v>67</v>
      </c>
      <c r="BO101" t="s">
        <v>178</v>
      </c>
      <c r="BP101">
        <v>2401.6759999999999</v>
      </c>
    </row>
    <row r="102" spans="1:68" ht="16.5">
      <c r="A102" s="240" t="str">
        <f t="shared" si="36"/>
        <v>송도버스</v>
      </c>
      <c r="B102" s="109" t="str">
        <f t="shared" si="37"/>
        <v>정길환</v>
      </c>
      <c r="C102" s="110" t="str">
        <f t="shared" si="38"/>
        <v>F</v>
      </c>
      <c r="D102" s="111">
        <f t="shared" si="39"/>
        <v>0.78059213383548276</v>
      </c>
      <c r="E102" s="112">
        <f t="shared" si="40"/>
        <v>303</v>
      </c>
      <c r="F102" s="113" t="str">
        <f t="shared" si="41"/>
        <v>16-1</v>
      </c>
      <c r="G102" s="114" t="str">
        <f t="shared" si="42"/>
        <v>70바2229</v>
      </c>
      <c r="H102" s="115">
        <f t="shared" si="43"/>
        <v>12</v>
      </c>
      <c r="I102" s="116">
        <f t="shared" si="44"/>
        <v>2156.9029999999998</v>
      </c>
      <c r="J102" s="117">
        <f t="shared" si="45"/>
        <v>2.2801904849803548E-2</v>
      </c>
      <c r="K102" s="117">
        <f t="shared" si="46"/>
        <v>0.35212816351721749</v>
      </c>
      <c r="L102" s="117">
        <f t="shared" si="47"/>
        <v>0.15948793246613316</v>
      </c>
      <c r="M102" s="118">
        <f t="shared" si="48"/>
        <v>15.734999999999999</v>
      </c>
      <c r="N102" s="119">
        <f t="shared" si="49"/>
        <v>0.13596784632370137</v>
      </c>
      <c r="O102" s="119">
        <f t="shared" si="50"/>
        <v>28.689215574300988</v>
      </c>
      <c r="P102" s="229">
        <f t="shared" si="51"/>
        <v>25</v>
      </c>
      <c r="Q102" s="230">
        <f t="shared" si="52"/>
        <v>3</v>
      </c>
      <c r="R102" s="230">
        <f t="shared" si="53"/>
        <v>633</v>
      </c>
      <c r="T102">
        <v>521</v>
      </c>
      <c r="U102">
        <v>303</v>
      </c>
      <c r="V102" t="s">
        <v>438</v>
      </c>
      <c r="W102">
        <v>2206.404</v>
      </c>
      <c r="X102">
        <v>1157.655</v>
      </c>
      <c r="Y102">
        <v>1.9059999999999999</v>
      </c>
      <c r="Z102">
        <v>15.734999999999999</v>
      </c>
      <c r="AA102">
        <v>119.141362</v>
      </c>
      <c r="AB102">
        <v>2.71665</v>
      </c>
      <c r="AC102">
        <v>41.953029000000001</v>
      </c>
      <c r="AD102" s="1">
        <v>344</v>
      </c>
      <c r="AE102">
        <v>3</v>
      </c>
      <c r="AF102">
        <v>633</v>
      </c>
      <c r="AG102">
        <v>68</v>
      </c>
      <c r="AH102">
        <v>18.519210000000001</v>
      </c>
      <c r="AI102">
        <v>673.5</v>
      </c>
      <c r="AJ102">
        <v>0</v>
      </c>
      <c r="AK102">
        <v>25</v>
      </c>
      <c r="AL102">
        <v>11151</v>
      </c>
      <c r="AM102" t="s">
        <v>439</v>
      </c>
      <c r="AN102" t="s">
        <v>687</v>
      </c>
      <c r="AO102">
        <v>315.04000000000002</v>
      </c>
      <c r="AR102" t="s">
        <v>117</v>
      </c>
      <c r="AS102" t="s">
        <v>118</v>
      </c>
      <c r="AT102" t="s">
        <v>194</v>
      </c>
      <c r="AU102" t="s">
        <v>438</v>
      </c>
      <c r="AV102" t="s">
        <v>48</v>
      </c>
      <c r="AW102">
        <v>12</v>
      </c>
      <c r="BB102">
        <v>0.78059213383548276</v>
      </c>
      <c r="BC102" t="s">
        <v>70</v>
      </c>
      <c r="BF102" t="s">
        <v>117</v>
      </c>
      <c r="BG102" t="s">
        <v>118</v>
      </c>
      <c r="BH102" t="s">
        <v>438</v>
      </c>
      <c r="BI102">
        <v>303</v>
      </c>
      <c r="BJ102">
        <v>12</v>
      </c>
      <c r="BK102" t="s">
        <v>194</v>
      </c>
      <c r="BL102" t="s">
        <v>198</v>
      </c>
      <c r="BM102">
        <v>0.78059213383548276</v>
      </c>
      <c r="BN102" t="s">
        <v>70</v>
      </c>
      <c r="BO102" t="s">
        <v>186</v>
      </c>
      <c r="BP102">
        <v>2156.9029999999998</v>
      </c>
    </row>
    <row r="103" spans="1:68" ht="16.5">
      <c r="A103" s="239" t="str">
        <f t="shared" si="36"/>
        <v>송도버스</v>
      </c>
      <c r="B103" s="125" t="str">
        <f t="shared" si="37"/>
        <v>정명조</v>
      </c>
      <c r="C103" s="126" t="str">
        <f t="shared" si="38"/>
        <v>C</v>
      </c>
      <c r="D103" s="127">
        <f t="shared" si="39"/>
        <v>0.86934691661048624</v>
      </c>
      <c r="E103" s="128">
        <f t="shared" si="40"/>
        <v>8046</v>
      </c>
      <c r="F103" s="129" t="str">
        <f t="shared" si="41"/>
        <v>8</v>
      </c>
      <c r="G103" s="130" t="str">
        <f t="shared" si="42"/>
        <v>70바2276</v>
      </c>
      <c r="H103" s="131">
        <f t="shared" si="43"/>
        <v>5</v>
      </c>
      <c r="I103" s="132">
        <f t="shared" si="44"/>
        <v>586.97</v>
      </c>
      <c r="J103" s="133">
        <f t="shared" si="45"/>
        <v>4.1041643672229608E-2</v>
      </c>
      <c r="K103" s="133">
        <f t="shared" si="46"/>
        <v>0.37269495249007356</v>
      </c>
      <c r="L103" s="133">
        <f t="shared" si="47"/>
        <v>0.17547745199925038</v>
      </c>
      <c r="M103" s="134">
        <f t="shared" si="48"/>
        <v>14.182</v>
      </c>
      <c r="N103" s="135">
        <f t="shared" si="49"/>
        <v>0</v>
      </c>
      <c r="O103" s="135">
        <f t="shared" si="50"/>
        <v>40.036117689149357</v>
      </c>
      <c r="P103" s="227">
        <f t="shared" si="51"/>
        <v>13</v>
      </c>
      <c r="Q103" s="228">
        <f t="shared" si="52"/>
        <v>0</v>
      </c>
      <c r="R103" s="228">
        <f t="shared" si="53"/>
        <v>235</v>
      </c>
      <c r="T103">
        <v>521</v>
      </c>
      <c r="U103">
        <v>8046</v>
      </c>
      <c r="V103" t="s">
        <v>440</v>
      </c>
      <c r="W103">
        <v>586.97</v>
      </c>
      <c r="X103">
        <v>324.85899999999998</v>
      </c>
      <c r="Y103">
        <v>1.8069999999999999</v>
      </c>
      <c r="Z103">
        <v>14.182</v>
      </c>
      <c r="AA103">
        <v>35.823881999999998</v>
      </c>
      <c r="AB103">
        <v>1.4702710000000001</v>
      </c>
      <c r="AC103">
        <v>13.351380000000001</v>
      </c>
      <c r="AD103" s="1">
        <v>103</v>
      </c>
      <c r="AE103">
        <v>0</v>
      </c>
      <c r="AF103">
        <v>235</v>
      </c>
      <c r="AG103">
        <v>68</v>
      </c>
      <c r="AH103">
        <v>16.384879000000002</v>
      </c>
      <c r="AI103">
        <v>162.9</v>
      </c>
      <c r="AJ103">
        <v>0</v>
      </c>
      <c r="AK103">
        <v>13</v>
      </c>
      <c r="AL103">
        <v>4030</v>
      </c>
      <c r="AM103" t="s">
        <v>441</v>
      </c>
      <c r="AN103" t="s">
        <v>688</v>
      </c>
      <c r="AO103">
        <v>159.982</v>
      </c>
      <c r="AR103" t="s">
        <v>117</v>
      </c>
      <c r="AS103" t="s">
        <v>119</v>
      </c>
      <c r="AT103" t="s">
        <v>238</v>
      </c>
      <c r="AU103" t="s">
        <v>440</v>
      </c>
      <c r="AV103" t="s">
        <v>48</v>
      </c>
      <c r="AW103">
        <v>5</v>
      </c>
      <c r="BB103">
        <v>0.86934691661048624</v>
      </c>
      <c r="BC103" t="s">
        <v>69</v>
      </c>
      <c r="BF103" t="s">
        <v>117</v>
      </c>
      <c r="BG103" t="s">
        <v>119</v>
      </c>
      <c r="BH103" t="s">
        <v>440</v>
      </c>
      <c r="BI103">
        <v>8046</v>
      </c>
      <c r="BJ103">
        <v>5</v>
      </c>
      <c r="BK103" t="s">
        <v>238</v>
      </c>
      <c r="BL103" t="s">
        <v>234</v>
      </c>
      <c r="BM103">
        <v>0.86934691661048624</v>
      </c>
      <c r="BN103" t="s">
        <v>69</v>
      </c>
      <c r="BO103" t="s">
        <v>176</v>
      </c>
      <c r="BP103">
        <v>586.97</v>
      </c>
    </row>
    <row r="104" spans="1:68" ht="16.5">
      <c r="A104" s="240" t="str">
        <f t="shared" si="36"/>
        <v>송도버스</v>
      </c>
      <c r="B104" s="109" t="str">
        <f t="shared" si="37"/>
        <v>정웅태</v>
      </c>
      <c r="C104" s="110" t="str">
        <f t="shared" si="38"/>
        <v>C</v>
      </c>
      <c r="D104" s="111">
        <f t="shared" si="39"/>
        <v>0.87121181073715248</v>
      </c>
      <c r="E104" s="112">
        <f t="shared" si="40"/>
        <v>8497</v>
      </c>
      <c r="F104" s="113" t="str">
        <f t="shared" si="41"/>
        <v>8</v>
      </c>
      <c r="G104" s="114" t="str">
        <f t="shared" si="42"/>
        <v>70바2234</v>
      </c>
      <c r="H104" s="115">
        <f t="shared" si="43"/>
        <v>4</v>
      </c>
      <c r="I104" s="116">
        <f t="shared" si="44"/>
        <v>918.04600000000005</v>
      </c>
      <c r="J104" s="117">
        <f t="shared" si="45"/>
        <v>5.750038749600863E-2</v>
      </c>
      <c r="K104" s="117">
        <f t="shared" si="46"/>
        <v>0.33848300545315918</v>
      </c>
      <c r="L104" s="117">
        <f t="shared" si="47"/>
        <v>5.9909852011772825E-2</v>
      </c>
      <c r="M104" s="118">
        <f t="shared" si="48"/>
        <v>17.995000000000001</v>
      </c>
      <c r="N104" s="119">
        <f t="shared" si="49"/>
        <v>0.10110354519581229</v>
      </c>
      <c r="O104" s="119">
        <f t="shared" si="50"/>
        <v>26.185818205715382</v>
      </c>
      <c r="P104" s="229">
        <f t="shared" si="51"/>
        <v>15</v>
      </c>
      <c r="Q104" s="230">
        <f t="shared" si="52"/>
        <v>1</v>
      </c>
      <c r="R104" s="230">
        <f t="shared" si="53"/>
        <v>259</v>
      </c>
      <c r="T104">
        <v>521</v>
      </c>
      <c r="U104">
        <v>8497</v>
      </c>
      <c r="V104" t="s">
        <v>442</v>
      </c>
      <c r="W104">
        <v>989.08500000000004</v>
      </c>
      <c r="X104">
        <v>564.48199999999997</v>
      </c>
      <c r="Y104">
        <v>1.752</v>
      </c>
      <c r="Z104">
        <v>17.995000000000001</v>
      </c>
      <c r="AA104">
        <v>54.226365000000001</v>
      </c>
      <c r="AB104">
        <v>3.1180370000000002</v>
      </c>
      <c r="AC104">
        <v>18.354703000000001</v>
      </c>
      <c r="AD104" s="1">
        <v>55</v>
      </c>
      <c r="AE104">
        <v>1</v>
      </c>
      <c r="AF104">
        <v>259</v>
      </c>
      <c r="AG104">
        <v>86</v>
      </c>
      <c r="AH104">
        <v>18.239927999999999</v>
      </c>
      <c r="AI104">
        <v>423.1</v>
      </c>
      <c r="AJ104">
        <v>8</v>
      </c>
      <c r="AK104">
        <v>15</v>
      </c>
      <c r="AL104">
        <v>3743</v>
      </c>
      <c r="AM104" t="s">
        <v>443</v>
      </c>
      <c r="AN104" t="s">
        <v>689</v>
      </c>
      <c r="AO104">
        <v>708.572</v>
      </c>
      <c r="AR104" t="s">
        <v>117</v>
      </c>
      <c r="AS104" t="s">
        <v>119</v>
      </c>
      <c r="AT104" t="s">
        <v>220</v>
      </c>
      <c r="AU104" t="s">
        <v>442</v>
      </c>
      <c r="AV104" t="s">
        <v>48</v>
      </c>
      <c r="AW104">
        <v>4</v>
      </c>
      <c r="BB104">
        <v>0.87121181073715248</v>
      </c>
      <c r="BC104" t="s">
        <v>69</v>
      </c>
      <c r="BF104" t="s">
        <v>117</v>
      </c>
      <c r="BG104" t="s">
        <v>119</v>
      </c>
      <c r="BH104" t="s">
        <v>442</v>
      </c>
      <c r="BI104">
        <v>8497</v>
      </c>
      <c r="BJ104">
        <v>4</v>
      </c>
      <c r="BK104" t="s">
        <v>220</v>
      </c>
      <c r="BL104" t="s">
        <v>239</v>
      </c>
      <c r="BM104">
        <v>0.87121181073715248</v>
      </c>
      <c r="BN104" t="s">
        <v>69</v>
      </c>
      <c r="BO104" t="s">
        <v>176</v>
      </c>
      <c r="BP104">
        <v>918.04600000000005</v>
      </c>
    </row>
    <row r="105" spans="1:68" ht="16.5">
      <c r="A105" s="239" t="str">
        <f t="shared" si="36"/>
        <v>송도버스</v>
      </c>
      <c r="B105" s="125" t="str">
        <f t="shared" si="37"/>
        <v>정지홍</v>
      </c>
      <c r="C105" s="126" t="str">
        <f t="shared" si="38"/>
        <v>B</v>
      </c>
      <c r="D105" s="127">
        <f t="shared" si="39"/>
        <v>0.91900000000000004</v>
      </c>
      <c r="E105" s="128">
        <f t="shared" si="40"/>
        <v>8774</v>
      </c>
      <c r="F105" s="129" t="str">
        <f t="shared" si="41"/>
        <v>8</v>
      </c>
      <c r="G105" s="130" t="str">
        <f t="shared" si="42"/>
        <v>70바2246</v>
      </c>
      <c r="H105" s="131">
        <f t="shared" si="43"/>
        <v>1</v>
      </c>
      <c r="I105" s="132">
        <f t="shared" si="44"/>
        <v>1918.2249999999999</v>
      </c>
      <c r="J105" s="133">
        <f t="shared" si="45"/>
        <v>6.6535338574854191E-3</v>
      </c>
      <c r="K105" s="133">
        <f t="shared" si="46"/>
        <v>0.34813698493604162</v>
      </c>
      <c r="L105" s="133">
        <f t="shared" si="47"/>
        <v>0.191322707190241</v>
      </c>
      <c r="M105" s="134">
        <f t="shared" si="48"/>
        <v>13.111000000000001</v>
      </c>
      <c r="N105" s="135">
        <f t="shared" si="49"/>
        <v>0</v>
      </c>
      <c r="O105" s="135">
        <f t="shared" si="50"/>
        <v>4.326916811114442</v>
      </c>
      <c r="P105" s="227">
        <f t="shared" si="51"/>
        <v>7</v>
      </c>
      <c r="Q105" s="228">
        <f t="shared" si="52"/>
        <v>0</v>
      </c>
      <c r="R105" s="228">
        <f t="shared" si="53"/>
        <v>83</v>
      </c>
      <c r="T105">
        <v>521</v>
      </c>
      <c r="U105">
        <v>8774</v>
      </c>
      <c r="V105" t="s">
        <v>444</v>
      </c>
      <c r="W105">
        <v>1918.2249999999999</v>
      </c>
      <c r="X105">
        <v>1043.9059999999999</v>
      </c>
      <c r="Y105">
        <v>1.8380000000000001</v>
      </c>
      <c r="Z105">
        <v>13.111000000000001</v>
      </c>
      <c r="AA105">
        <v>111.007476</v>
      </c>
      <c r="AB105">
        <v>0.73859200000000003</v>
      </c>
      <c r="AC105">
        <v>38.645808000000002</v>
      </c>
      <c r="AD105" s="1">
        <v>367</v>
      </c>
      <c r="AE105">
        <v>0</v>
      </c>
      <c r="AF105">
        <v>83</v>
      </c>
      <c r="AG105">
        <v>74</v>
      </c>
      <c r="AH105">
        <v>17.280142000000001</v>
      </c>
      <c r="AI105">
        <v>333.5</v>
      </c>
      <c r="AJ105">
        <v>0</v>
      </c>
      <c r="AK105">
        <v>7</v>
      </c>
      <c r="AL105">
        <v>1143</v>
      </c>
      <c r="AM105" t="s">
        <v>445</v>
      </c>
      <c r="AN105" t="s">
        <v>690</v>
      </c>
      <c r="AO105">
        <v>1918.2249999999999</v>
      </c>
      <c r="AR105" t="s">
        <v>117</v>
      </c>
      <c r="AS105" t="s">
        <v>119</v>
      </c>
      <c r="AT105" t="s">
        <v>227</v>
      </c>
      <c r="AU105" t="s">
        <v>444</v>
      </c>
      <c r="AV105" t="s">
        <v>48</v>
      </c>
      <c r="AW105">
        <v>1</v>
      </c>
      <c r="BB105">
        <v>0.91900000000000004</v>
      </c>
      <c r="BC105" t="s">
        <v>68</v>
      </c>
      <c r="BF105" t="s">
        <v>117</v>
      </c>
      <c r="BG105" t="s">
        <v>119</v>
      </c>
      <c r="BH105" t="s">
        <v>444</v>
      </c>
      <c r="BI105">
        <v>8774</v>
      </c>
      <c r="BJ105">
        <v>1</v>
      </c>
      <c r="BK105" t="s">
        <v>227</v>
      </c>
      <c r="BL105" t="s">
        <v>173</v>
      </c>
      <c r="BM105">
        <v>0.91900000000000004</v>
      </c>
      <c r="BN105" t="s">
        <v>68</v>
      </c>
      <c r="BO105" t="s">
        <v>174</v>
      </c>
      <c r="BP105">
        <v>1918.2249999999999</v>
      </c>
    </row>
    <row r="106" spans="1:68" ht="16.5">
      <c r="A106" s="240" t="str">
        <f t="shared" ref="A106:A116" si="54">BF106</f>
        <v>송도버스</v>
      </c>
      <c r="B106" s="109" t="str">
        <f t="shared" ref="B106:B116" si="55">BH106</f>
        <v>정태교</v>
      </c>
      <c r="C106" s="110" t="str">
        <f t="shared" ref="C106:C116" si="56">BN106</f>
        <v>C</v>
      </c>
      <c r="D106" s="111">
        <f t="shared" ref="D106:D116" si="57">BM106</f>
        <v>0.88361309348302286</v>
      </c>
      <c r="E106" s="112">
        <f t="shared" ref="E106:E116" si="58">U106</f>
        <v>3234</v>
      </c>
      <c r="F106" s="113" t="str">
        <f t="shared" ref="F106:F116" si="59">BG106</f>
        <v>8</v>
      </c>
      <c r="G106" s="114" t="str">
        <f t="shared" ref="G106:G116" si="60">BK106</f>
        <v>70바2313</v>
      </c>
      <c r="H106" s="115">
        <f t="shared" ref="H106:H116" si="61">BJ106</f>
        <v>4</v>
      </c>
      <c r="I106" s="116">
        <f t="shared" ref="I106:I116" si="62">BP106</f>
        <v>3327.0909999999999</v>
      </c>
      <c r="J106" s="117">
        <f t="shared" ref="J106:J116" si="63">AB106/AA106</f>
        <v>3.2628305588433743E-2</v>
      </c>
      <c r="K106" s="117">
        <f t="shared" ref="K106:K116" si="64">AC106/AA106</f>
        <v>0.36106902808024138</v>
      </c>
      <c r="L106" s="117">
        <f t="shared" ref="L106:L116" si="65">AD106/I106</f>
        <v>0.24555985994972787</v>
      </c>
      <c r="M106" s="118">
        <f t="shared" ref="M106:M116" si="66">Z106</f>
        <v>12.933999999999999</v>
      </c>
      <c r="N106" s="119">
        <f t="shared" ref="N106:N116" si="67">AE106*100/W106</f>
        <v>3.0056286407555428E-2</v>
      </c>
      <c r="O106" s="119">
        <f t="shared" ref="O106:O116" si="68">AF106*100/W106</f>
        <v>11.541613980501285</v>
      </c>
      <c r="P106" s="229">
        <f t="shared" ref="P106:P116" si="69">AK106</f>
        <v>38</v>
      </c>
      <c r="Q106" s="230">
        <f t="shared" ref="Q106:Q116" si="70">AE106</f>
        <v>1</v>
      </c>
      <c r="R106" s="230">
        <f t="shared" ref="R106:R116" si="71">AF106</f>
        <v>384</v>
      </c>
      <c r="T106">
        <v>521</v>
      </c>
      <c r="U106">
        <v>3234</v>
      </c>
      <c r="V106" t="s">
        <v>446</v>
      </c>
      <c r="W106">
        <v>3327.0909999999999</v>
      </c>
      <c r="X106">
        <v>1801.2339999999999</v>
      </c>
      <c r="Y106">
        <v>1.847</v>
      </c>
      <c r="Z106">
        <v>12.933999999999999</v>
      </c>
      <c r="AA106">
        <v>206.01468199999999</v>
      </c>
      <c r="AB106">
        <v>6.7219100000000003</v>
      </c>
      <c r="AC106">
        <v>74.385520999999997</v>
      </c>
      <c r="AD106" s="1">
        <v>817</v>
      </c>
      <c r="AE106">
        <v>1</v>
      </c>
      <c r="AF106">
        <v>384</v>
      </c>
      <c r="AG106">
        <v>83</v>
      </c>
      <c r="AH106">
        <v>16.149775999999999</v>
      </c>
      <c r="AI106">
        <v>625.20000000000005</v>
      </c>
      <c r="AJ106">
        <v>0</v>
      </c>
      <c r="AK106">
        <v>38</v>
      </c>
      <c r="AL106">
        <v>23515</v>
      </c>
      <c r="AM106" t="s">
        <v>447</v>
      </c>
      <c r="AN106" t="s">
        <v>691</v>
      </c>
      <c r="AO106">
        <v>2929.0459999999998</v>
      </c>
      <c r="AR106" t="s">
        <v>117</v>
      </c>
      <c r="AS106" t="s">
        <v>119</v>
      </c>
      <c r="AT106" t="s">
        <v>251</v>
      </c>
      <c r="AU106" t="s">
        <v>446</v>
      </c>
      <c r="AV106" t="s">
        <v>48</v>
      </c>
      <c r="AW106">
        <v>4</v>
      </c>
      <c r="BB106">
        <v>0.88361309348302286</v>
      </c>
      <c r="BC106" t="s">
        <v>69</v>
      </c>
      <c r="BF106" t="s">
        <v>117</v>
      </c>
      <c r="BG106" t="s">
        <v>119</v>
      </c>
      <c r="BH106" t="s">
        <v>446</v>
      </c>
      <c r="BI106">
        <v>3234</v>
      </c>
      <c r="BJ106">
        <v>4</v>
      </c>
      <c r="BK106" t="s">
        <v>251</v>
      </c>
      <c r="BL106" t="s">
        <v>212</v>
      </c>
      <c r="BM106">
        <v>0.88361309348302286</v>
      </c>
      <c r="BN106" t="s">
        <v>69</v>
      </c>
      <c r="BO106" t="s">
        <v>176</v>
      </c>
      <c r="BP106">
        <v>3327.0909999999999</v>
      </c>
    </row>
    <row r="107" spans="1:68" ht="16.5">
      <c r="A107" s="239" t="str">
        <f t="shared" si="54"/>
        <v>송도버스</v>
      </c>
      <c r="B107" s="125" t="str">
        <f t="shared" si="55"/>
        <v>정희섭</v>
      </c>
      <c r="C107" s="126" t="str">
        <f t="shared" si="56"/>
        <v>C</v>
      </c>
      <c r="D107" s="127">
        <f t="shared" si="57"/>
        <v>0.87431216757211505</v>
      </c>
      <c r="E107" s="128">
        <f t="shared" si="58"/>
        <v>1360</v>
      </c>
      <c r="F107" s="129" t="str">
        <f t="shared" si="59"/>
        <v>8</v>
      </c>
      <c r="G107" s="130" t="str">
        <f t="shared" si="60"/>
        <v>70바2265</v>
      </c>
      <c r="H107" s="131">
        <f t="shared" si="61"/>
        <v>3</v>
      </c>
      <c r="I107" s="132">
        <f t="shared" si="62"/>
        <v>699.36400000000003</v>
      </c>
      <c r="J107" s="133">
        <f t="shared" si="63"/>
        <v>2.667855911811386E-2</v>
      </c>
      <c r="K107" s="133">
        <f t="shared" si="64"/>
        <v>0.31892658936054069</v>
      </c>
      <c r="L107" s="133">
        <f t="shared" si="65"/>
        <v>0.22591954976235551</v>
      </c>
      <c r="M107" s="134">
        <f t="shared" si="66"/>
        <v>18.404</v>
      </c>
      <c r="N107" s="135">
        <f t="shared" si="67"/>
        <v>0</v>
      </c>
      <c r="O107" s="135">
        <f t="shared" si="68"/>
        <v>21.01909735130776</v>
      </c>
      <c r="P107" s="227">
        <f t="shared" si="69"/>
        <v>0</v>
      </c>
      <c r="Q107" s="228">
        <f t="shared" si="70"/>
        <v>0</v>
      </c>
      <c r="R107" s="228">
        <f t="shared" si="71"/>
        <v>147</v>
      </c>
      <c r="T107">
        <v>521</v>
      </c>
      <c r="U107">
        <v>1360</v>
      </c>
      <c r="V107" t="s">
        <v>448</v>
      </c>
      <c r="W107">
        <v>699.36400000000003</v>
      </c>
      <c r="X107">
        <v>385.863</v>
      </c>
      <c r="Y107">
        <v>1.8120000000000001</v>
      </c>
      <c r="Z107">
        <v>18.404</v>
      </c>
      <c r="AA107">
        <v>38.524157000000002</v>
      </c>
      <c r="AB107">
        <v>1.0277689999999999</v>
      </c>
      <c r="AC107">
        <v>12.286377999999999</v>
      </c>
      <c r="AD107" s="1">
        <v>158</v>
      </c>
      <c r="AE107">
        <v>0</v>
      </c>
      <c r="AF107">
        <v>147</v>
      </c>
      <c r="AG107">
        <v>87</v>
      </c>
      <c r="AH107">
        <v>18.153907</v>
      </c>
      <c r="AI107">
        <v>227.2</v>
      </c>
      <c r="AJ107">
        <v>2.4</v>
      </c>
      <c r="AK107">
        <v>0</v>
      </c>
      <c r="AL107">
        <v>0</v>
      </c>
      <c r="AM107" t="s">
        <v>449</v>
      </c>
      <c r="AN107" t="s">
        <v>692</v>
      </c>
      <c r="AO107">
        <v>479.32400000000001</v>
      </c>
      <c r="AR107" t="s">
        <v>117</v>
      </c>
      <c r="AS107" t="s">
        <v>119</v>
      </c>
      <c r="AT107" t="s">
        <v>235</v>
      </c>
      <c r="AU107" t="s">
        <v>448</v>
      </c>
      <c r="AV107" t="s">
        <v>48</v>
      </c>
      <c r="AW107">
        <v>3</v>
      </c>
      <c r="BB107">
        <v>0.87431216757211505</v>
      </c>
      <c r="BC107" t="s">
        <v>69</v>
      </c>
      <c r="BF107" t="s">
        <v>117</v>
      </c>
      <c r="BG107" t="s">
        <v>119</v>
      </c>
      <c r="BH107" t="s">
        <v>448</v>
      </c>
      <c r="BI107">
        <v>1360</v>
      </c>
      <c r="BJ107">
        <v>3</v>
      </c>
      <c r="BK107" t="s">
        <v>235</v>
      </c>
      <c r="BL107" t="s">
        <v>247</v>
      </c>
      <c r="BM107">
        <v>0.87431216757211505</v>
      </c>
      <c r="BN107" t="s">
        <v>69</v>
      </c>
      <c r="BO107" t="s">
        <v>176</v>
      </c>
      <c r="BP107">
        <v>699.36400000000003</v>
      </c>
    </row>
    <row r="108" spans="1:68" ht="16.5">
      <c r="A108" s="240" t="str">
        <f t="shared" si="54"/>
        <v>송도버스</v>
      </c>
      <c r="B108" s="109" t="str">
        <f t="shared" si="55"/>
        <v>조남흥</v>
      </c>
      <c r="C108" s="110" t="str">
        <f t="shared" si="56"/>
        <v>S</v>
      </c>
      <c r="D108" s="111">
        <f t="shared" si="57"/>
        <v>1.0305655667551945</v>
      </c>
      <c r="E108" s="112">
        <f t="shared" si="58"/>
        <v>1194</v>
      </c>
      <c r="F108" s="113" t="str">
        <f t="shared" si="59"/>
        <v>8</v>
      </c>
      <c r="G108" s="114" t="str">
        <f t="shared" si="60"/>
        <v>70바2291</v>
      </c>
      <c r="H108" s="115">
        <f t="shared" si="61"/>
        <v>8</v>
      </c>
      <c r="I108" s="116">
        <f t="shared" si="62"/>
        <v>1842.56</v>
      </c>
      <c r="J108" s="117">
        <f t="shared" si="63"/>
        <v>7.7274588546418499E-3</v>
      </c>
      <c r="K108" s="117">
        <f t="shared" si="64"/>
        <v>0.33564791042900882</v>
      </c>
      <c r="L108" s="117">
        <f t="shared" si="65"/>
        <v>0.15413337964571033</v>
      </c>
      <c r="M108" s="118">
        <f t="shared" si="66"/>
        <v>12.201000000000001</v>
      </c>
      <c r="N108" s="119">
        <f t="shared" si="67"/>
        <v>0</v>
      </c>
      <c r="O108" s="119">
        <f t="shared" si="68"/>
        <v>5.9699548454324418</v>
      </c>
      <c r="P108" s="229">
        <f t="shared" si="69"/>
        <v>1</v>
      </c>
      <c r="Q108" s="230">
        <f t="shared" si="70"/>
        <v>0</v>
      </c>
      <c r="R108" s="230">
        <f t="shared" si="71"/>
        <v>110</v>
      </c>
      <c r="T108">
        <v>521</v>
      </c>
      <c r="U108">
        <v>1194</v>
      </c>
      <c r="V108" t="s">
        <v>450</v>
      </c>
      <c r="W108">
        <v>1842.56</v>
      </c>
      <c r="X108">
        <v>894.74300000000005</v>
      </c>
      <c r="Y108">
        <v>2.0590000000000002</v>
      </c>
      <c r="Z108">
        <v>12.201000000000001</v>
      </c>
      <c r="AA108">
        <v>103.19912600000001</v>
      </c>
      <c r="AB108">
        <v>0.79746700000000004</v>
      </c>
      <c r="AC108">
        <v>34.638570999999999</v>
      </c>
      <c r="AD108" s="1">
        <v>284</v>
      </c>
      <c r="AE108">
        <v>0</v>
      </c>
      <c r="AF108">
        <v>110</v>
      </c>
      <c r="AG108">
        <v>66</v>
      </c>
      <c r="AH108">
        <v>17.854413999999998</v>
      </c>
      <c r="AI108">
        <v>45.5</v>
      </c>
      <c r="AJ108">
        <v>0</v>
      </c>
      <c r="AK108">
        <v>1</v>
      </c>
      <c r="AL108">
        <v>1000</v>
      </c>
      <c r="AM108" t="s">
        <v>451</v>
      </c>
      <c r="AN108" t="s">
        <v>693</v>
      </c>
      <c r="AO108">
        <v>807.47</v>
      </c>
      <c r="AR108" t="s">
        <v>117</v>
      </c>
      <c r="AS108" t="s">
        <v>119</v>
      </c>
      <c r="AT108" t="s">
        <v>242</v>
      </c>
      <c r="AU108" t="s">
        <v>450</v>
      </c>
      <c r="AV108" t="s">
        <v>48</v>
      </c>
      <c r="AW108">
        <v>8</v>
      </c>
      <c r="BB108">
        <v>1.0305655667551945</v>
      </c>
      <c r="BC108" t="s">
        <v>71</v>
      </c>
      <c r="BF108" t="s">
        <v>117</v>
      </c>
      <c r="BG108" t="s">
        <v>119</v>
      </c>
      <c r="BH108" t="s">
        <v>450</v>
      </c>
      <c r="BI108">
        <v>1194</v>
      </c>
      <c r="BJ108">
        <v>8</v>
      </c>
      <c r="BK108" t="s">
        <v>242</v>
      </c>
      <c r="BL108" t="s">
        <v>229</v>
      </c>
      <c r="BM108">
        <v>1.0305655667551945</v>
      </c>
      <c r="BN108" t="s">
        <v>71</v>
      </c>
      <c r="BO108" t="s">
        <v>175</v>
      </c>
      <c r="BP108">
        <v>1842.56</v>
      </c>
    </row>
    <row r="109" spans="1:68" ht="16.5">
      <c r="A109" s="239" t="str">
        <f t="shared" si="54"/>
        <v>송도버스</v>
      </c>
      <c r="B109" s="125" t="str">
        <f t="shared" si="55"/>
        <v>조성연</v>
      </c>
      <c r="C109" s="126" t="str">
        <f t="shared" si="56"/>
        <v>C</v>
      </c>
      <c r="D109" s="127">
        <f t="shared" si="57"/>
        <v>0.89149999999999996</v>
      </c>
      <c r="E109" s="128">
        <f t="shared" si="58"/>
        <v>9009</v>
      </c>
      <c r="F109" s="129" t="str">
        <f t="shared" si="59"/>
        <v>8</v>
      </c>
      <c r="G109" s="130" t="str">
        <f t="shared" si="60"/>
        <v>70바2223</v>
      </c>
      <c r="H109" s="131">
        <f t="shared" si="61"/>
        <v>1</v>
      </c>
      <c r="I109" s="132">
        <f t="shared" si="62"/>
        <v>1405.905</v>
      </c>
      <c r="J109" s="133">
        <f t="shared" si="63"/>
        <v>1.5556585896056522E-2</v>
      </c>
      <c r="K109" s="133">
        <f t="shared" si="64"/>
        <v>0.37222799033421133</v>
      </c>
      <c r="L109" s="133">
        <f t="shared" si="65"/>
        <v>0.11451698372222874</v>
      </c>
      <c r="M109" s="134">
        <f t="shared" si="66"/>
        <v>15.78</v>
      </c>
      <c r="N109" s="135">
        <f t="shared" si="67"/>
        <v>0</v>
      </c>
      <c r="O109" s="135">
        <f t="shared" si="68"/>
        <v>22.807514972197708</v>
      </c>
      <c r="P109" s="227">
        <f t="shared" si="69"/>
        <v>24</v>
      </c>
      <c r="Q109" s="228">
        <f t="shared" si="70"/>
        <v>0</v>
      </c>
      <c r="R109" s="228">
        <f t="shared" si="71"/>
        <v>329</v>
      </c>
      <c r="T109">
        <v>521</v>
      </c>
      <c r="U109">
        <v>9009</v>
      </c>
      <c r="V109" t="s">
        <v>694</v>
      </c>
      <c r="W109">
        <v>1442.5070000000001</v>
      </c>
      <c r="X109">
        <v>808.59299999999996</v>
      </c>
      <c r="Y109">
        <v>1.784</v>
      </c>
      <c r="Z109">
        <v>15.78</v>
      </c>
      <c r="AA109">
        <v>91.993320999999995</v>
      </c>
      <c r="AB109">
        <v>1.4311020000000001</v>
      </c>
      <c r="AC109">
        <v>34.242488999999999</v>
      </c>
      <c r="AD109" s="1">
        <v>161</v>
      </c>
      <c r="AE109">
        <v>0</v>
      </c>
      <c r="AF109">
        <v>329</v>
      </c>
      <c r="AG109">
        <v>70</v>
      </c>
      <c r="AH109">
        <v>15.680562</v>
      </c>
      <c r="AI109">
        <v>242.1</v>
      </c>
      <c r="AJ109">
        <v>0</v>
      </c>
      <c r="AK109">
        <v>24</v>
      </c>
      <c r="AL109">
        <v>11854</v>
      </c>
      <c r="AM109" t="s">
        <v>695</v>
      </c>
      <c r="AN109" t="s">
        <v>696</v>
      </c>
      <c r="AO109">
        <v>1405.905</v>
      </c>
      <c r="AR109" t="s">
        <v>117</v>
      </c>
      <c r="AS109" t="s">
        <v>119</v>
      </c>
      <c r="AT109" t="s">
        <v>218</v>
      </c>
      <c r="AU109" t="s">
        <v>694</v>
      </c>
      <c r="AV109" t="s">
        <v>48</v>
      </c>
      <c r="AW109">
        <v>1</v>
      </c>
      <c r="BB109">
        <v>0.89149999999999996</v>
      </c>
      <c r="BC109" t="s">
        <v>69</v>
      </c>
      <c r="BF109" t="s">
        <v>117</v>
      </c>
      <c r="BG109" t="s">
        <v>119</v>
      </c>
      <c r="BH109" t="s">
        <v>694</v>
      </c>
      <c r="BI109">
        <v>9009</v>
      </c>
      <c r="BJ109">
        <v>1</v>
      </c>
      <c r="BK109" t="s">
        <v>218</v>
      </c>
      <c r="BL109" t="s">
        <v>173</v>
      </c>
      <c r="BM109">
        <v>0.89149999999999996</v>
      </c>
      <c r="BN109" t="s">
        <v>69</v>
      </c>
      <c r="BO109" t="s">
        <v>176</v>
      </c>
      <c r="BP109">
        <v>1405.905</v>
      </c>
    </row>
    <row r="110" spans="1:68" ht="16.5">
      <c r="A110" s="240" t="str">
        <f t="shared" si="54"/>
        <v>송도버스</v>
      </c>
      <c r="B110" s="109" t="str">
        <f t="shared" si="55"/>
        <v>조완기</v>
      </c>
      <c r="C110" s="110" t="str">
        <f t="shared" si="56"/>
        <v>C</v>
      </c>
      <c r="D110" s="111">
        <f t="shared" si="57"/>
        <v>0.85241825642705571</v>
      </c>
      <c r="E110" s="112">
        <f t="shared" si="58"/>
        <v>9924</v>
      </c>
      <c r="F110" s="113" t="str">
        <f t="shared" si="59"/>
        <v>8</v>
      </c>
      <c r="G110" s="114" t="str">
        <f t="shared" si="60"/>
        <v>70바2289</v>
      </c>
      <c r="H110" s="115">
        <f t="shared" si="61"/>
        <v>6</v>
      </c>
      <c r="I110" s="116">
        <f t="shared" si="62"/>
        <v>1633.587</v>
      </c>
      <c r="J110" s="117">
        <f t="shared" si="63"/>
        <v>1.7222180165276376E-2</v>
      </c>
      <c r="K110" s="117">
        <f t="shared" si="64"/>
        <v>0.36392432353091547</v>
      </c>
      <c r="L110" s="117">
        <f t="shared" si="65"/>
        <v>0.21364028974275628</v>
      </c>
      <c r="M110" s="118">
        <f t="shared" si="66"/>
        <v>15.692</v>
      </c>
      <c r="N110" s="119">
        <f t="shared" si="67"/>
        <v>0</v>
      </c>
      <c r="O110" s="119">
        <f t="shared" si="68"/>
        <v>6.8560780662431817</v>
      </c>
      <c r="P110" s="229">
        <f t="shared" si="69"/>
        <v>21</v>
      </c>
      <c r="Q110" s="230">
        <f t="shared" si="70"/>
        <v>0</v>
      </c>
      <c r="R110" s="230">
        <f t="shared" si="71"/>
        <v>112</v>
      </c>
      <c r="T110">
        <v>521</v>
      </c>
      <c r="U110">
        <v>9924</v>
      </c>
      <c r="V110" t="s">
        <v>452</v>
      </c>
      <c r="W110">
        <v>1633.587</v>
      </c>
      <c r="X110">
        <v>929.04300000000001</v>
      </c>
      <c r="Y110">
        <v>1.758</v>
      </c>
      <c r="Z110">
        <v>15.692</v>
      </c>
      <c r="AA110">
        <v>93.418312</v>
      </c>
      <c r="AB110">
        <v>1.608867</v>
      </c>
      <c r="AC110">
        <v>33.997196000000002</v>
      </c>
      <c r="AD110" s="1">
        <v>349</v>
      </c>
      <c r="AE110">
        <v>0</v>
      </c>
      <c r="AF110">
        <v>112</v>
      </c>
      <c r="AG110">
        <v>74</v>
      </c>
      <c r="AH110">
        <v>17.486795999999998</v>
      </c>
      <c r="AI110">
        <v>167.6</v>
      </c>
      <c r="AJ110">
        <v>0</v>
      </c>
      <c r="AK110">
        <v>21</v>
      </c>
      <c r="AL110">
        <v>4995</v>
      </c>
      <c r="AM110" t="s">
        <v>453</v>
      </c>
      <c r="AN110" t="s">
        <v>697</v>
      </c>
      <c r="AO110">
        <v>943.02099999999996</v>
      </c>
      <c r="AR110" t="s">
        <v>117</v>
      </c>
      <c r="AS110" t="s">
        <v>119</v>
      </c>
      <c r="AT110" t="s">
        <v>241</v>
      </c>
      <c r="AU110" t="s">
        <v>452</v>
      </c>
      <c r="AV110" t="s">
        <v>48</v>
      </c>
      <c r="AW110">
        <v>6</v>
      </c>
      <c r="BB110">
        <v>0.85241825642705571</v>
      </c>
      <c r="BC110" t="s">
        <v>69</v>
      </c>
      <c r="BF110" t="s">
        <v>117</v>
      </c>
      <c r="BG110" t="s">
        <v>119</v>
      </c>
      <c r="BH110" t="s">
        <v>452</v>
      </c>
      <c r="BI110">
        <v>9924</v>
      </c>
      <c r="BJ110">
        <v>6</v>
      </c>
      <c r="BK110" t="s">
        <v>241</v>
      </c>
      <c r="BL110" t="s">
        <v>225</v>
      </c>
      <c r="BM110">
        <v>0.85241825642705571</v>
      </c>
      <c r="BN110" t="s">
        <v>69</v>
      </c>
      <c r="BO110" t="s">
        <v>176</v>
      </c>
      <c r="BP110">
        <v>1633.587</v>
      </c>
    </row>
    <row r="111" spans="1:68" ht="16.5">
      <c r="A111" s="239" t="str">
        <f t="shared" si="54"/>
        <v>송도버스</v>
      </c>
      <c r="B111" s="125" t="str">
        <f t="shared" si="55"/>
        <v>조의호</v>
      </c>
      <c r="C111" s="126" t="str">
        <f t="shared" si="56"/>
        <v>C</v>
      </c>
      <c r="D111" s="127">
        <f t="shared" si="57"/>
        <v>0.86943133185050059</v>
      </c>
      <c r="E111" s="128">
        <f t="shared" si="58"/>
        <v>5251</v>
      </c>
      <c r="F111" s="129" t="str">
        <f t="shared" si="59"/>
        <v>8</v>
      </c>
      <c r="G111" s="130" t="str">
        <f t="shared" si="60"/>
        <v>70바2238</v>
      </c>
      <c r="H111" s="131">
        <f t="shared" si="61"/>
        <v>2</v>
      </c>
      <c r="I111" s="132">
        <f t="shared" si="62"/>
        <v>1143.8209999999999</v>
      </c>
      <c r="J111" s="133">
        <f t="shared" si="63"/>
        <v>2.2717913981895155E-2</v>
      </c>
      <c r="K111" s="133">
        <f t="shared" si="64"/>
        <v>0.3377068154805743</v>
      </c>
      <c r="L111" s="133">
        <f t="shared" si="65"/>
        <v>0.26315306328525184</v>
      </c>
      <c r="M111" s="134">
        <f t="shared" si="66"/>
        <v>16.006</v>
      </c>
      <c r="N111" s="135">
        <f t="shared" si="67"/>
        <v>0</v>
      </c>
      <c r="O111" s="135">
        <f t="shared" si="68"/>
        <v>6.2072649479245445</v>
      </c>
      <c r="P111" s="227">
        <f t="shared" si="69"/>
        <v>13</v>
      </c>
      <c r="Q111" s="228">
        <f t="shared" si="70"/>
        <v>0</v>
      </c>
      <c r="R111" s="228">
        <f t="shared" si="71"/>
        <v>71</v>
      </c>
      <c r="T111">
        <v>521</v>
      </c>
      <c r="U111">
        <v>5251</v>
      </c>
      <c r="V111" t="s">
        <v>454</v>
      </c>
      <c r="W111">
        <v>1143.8209999999999</v>
      </c>
      <c r="X111">
        <v>653.73400000000004</v>
      </c>
      <c r="Y111">
        <v>1.75</v>
      </c>
      <c r="Z111">
        <v>16.006</v>
      </c>
      <c r="AA111">
        <v>62.981926999999999</v>
      </c>
      <c r="AB111">
        <v>1.4308179999999999</v>
      </c>
      <c r="AC111">
        <v>21.269425999999999</v>
      </c>
      <c r="AD111" s="1">
        <v>301</v>
      </c>
      <c r="AE111">
        <v>0</v>
      </c>
      <c r="AF111">
        <v>71</v>
      </c>
      <c r="AG111">
        <v>76</v>
      </c>
      <c r="AH111">
        <v>18.161097999999999</v>
      </c>
      <c r="AI111">
        <v>127.6</v>
      </c>
      <c r="AJ111">
        <v>0</v>
      </c>
      <c r="AK111">
        <v>13</v>
      </c>
      <c r="AL111">
        <v>2933</v>
      </c>
      <c r="AM111" t="s">
        <v>455</v>
      </c>
      <c r="AN111" t="s">
        <v>698</v>
      </c>
      <c r="AO111">
        <v>999.45399999999995</v>
      </c>
      <c r="AR111" t="s">
        <v>117</v>
      </c>
      <c r="AS111" t="s">
        <v>119</v>
      </c>
      <c r="AT111" t="s">
        <v>223</v>
      </c>
      <c r="AU111" t="s">
        <v>454</v>
      </c>
      <c r="AV111" t="s">
        <v>48</v>
      </c>
      <c r="AW111">
        <v>2</v>
      </c>
      <c r="BB111">
        <v>0.86943133185050059</v>
      </c>
      <c r="BC111" t="s">
        <v>69</v>
      </c>
      <c r="BF111" t="s">
        <v>117</v>
      </c>
      <c r="BG111" t="s">
        <v>119</v>
      </c>
      <c r="BH111" t="s">
        <v>454</v>
      </c>
      <c r="BI111">
        <v>5251</v>
      </c>
      <c r="BJ111">
        <v>2</v>
      </c>
      <c r="BK111" t="s">
        <v>223</v>
      </c>
      <c r="BL111" t="s">
        <v>219</v>
      </c>
      <c r="BM111">
        <v>0.86943133185050059</v>
      </c>
      <c r="BN111" t="s">
        <v>69</v>
      </c>
      <c r="BO111" t="s">
        <v>176</v>
      </c>
      <c r="BP111">
        <v>1143.8209999999999</v>
      </c>
    </row>
    <row r="112" spans="1:68" ht="16.5">
      <c r="A112" s="240" t="str">
        <f t="shared" si="54"/>
        <v>송도버스</v>
      </c>
      <c r="B112" s="109" t="str">
        <f t="shared" si="55"/>
        <v>조정근</v>
      </c>
      <c r="C112" s="110" t="str">
        <f t="shared" si="56"/>
        <v>D</v>
      </c>
      <c r="D112" s="111">
        <f t="shared" si="57"/>
        <v>0.83170847124816061</v>
      </c>
      <c r="E112" s="112">
        <f t="shared" si="58"/>
        <v>411</v>
      </c>
      <c r="F112" s="113" t="str">
        <f t="shared" si="59"/>
        <v>16-1</v>
      </c>
      <c r="G112" s="114" t="str">
        <f t="shared" si="60"/>
        <v>70바2229</v>
      </c>
      <c r="H112" s="115">
        <f t="shared" si="61"/>
        <v>8</v>
      </c>
      <c r="I112" s="116">
        <f t="shared" si="62"/>
        <v>1507.1520000000003</v>
      </c>
      <c r="J112" s="117">
        <f t="shared" si="63"/>
        <v>2.3404905675553107E-2</v>
      </c>
      <c r="K112" s="117">
        <f t="shared" si="64"/>
        <v>0.34385789421976648</v>
      </c>
      <c r="L112" s="117">
        <f t="shared" si="65"/>
        <v>0.24018811639436496</v>
      </c>
      <c r="M112" s="118">
        <f t="shared" si="66"/>
        <v>14.795999999999999</v>
      </c>
      <c r="N112" s="119">
        <f t="shared" si="67"/>
        <v>0.26540123358493367</v>
      </c>
      <c r="O112" s="119">
        <f t="shared" si="68"/>
        <v>34.701211291230081</v>
      </c>
      <c r="P112" s="229">
        <f t="shared" si="69"/>
        <v>12</v>
      </c>
      <c r="Q112" s="230">
        <f t="shared" si="70"/>
        <v>4</v>
      </c>
      <c r="R112" s="230">
        <f t="shared" si="71"/>
        <v>523</v>
      </c>
      <c r="T112">
        <v>521</v>
      </c>
      <c r="U112">
        <v>411</v>
      </c>
      <c r="V112" t="s">
        <v>456</v>
      </c>
      <c r="W112">
        <v>1507.152</v>
      </c>
      <c r="X112">
        <v>759.15499999999997</v>
      </c>
      <c r="Y112">
        <v>1.9850000000000001</v>
      </c>
      <c r="Z112">
        <v>14.795999999999999</v>
      </c>
      <c r="AA112">
        <v>78.650818999999998</v>
      </c>
      <c r="AB112">
        <v>1.8408150000000001</v>
      </c>
      <c r="AC112">
        <v>27.044705</v>
      </c>
      <c r="AD112" s="1">
        <v>362</v>
      </c>
      <c r="AE112">
        <v>4</v>
      </c>
      <c r="AF112">
        <v>523</v>
      </c>
      <c r="AG112">
        <v>90</v>
      </c>
      <c r="AH112">
        <v>19.162572000000001</v>
      </c>
      <c r="AI112">
        <v>826.8</v>
      </c>
      <c r="AJ112">
        <v>2.2999999999999998</v>
      </c>
      <c r="AK112">
        <v>12</v>
      </c>
      <c r="AL112">
        <v>2971</v>
      </c>
      <c r="AM112" t="s">
        <v>457</v>
      </c>
      <c r="AN112" t="s">
        <v>699</v>
      </c>
      <c r="AO112">
        <v>301.98500000000001</v>
      </c>
      <c r="AR112" t="s">
        <v>117</v>
      </c>
      <c r="AS112" t="s">
        <v>118</v>
      </c>
      <c r="AT112" t="s">
        <v>194</v>
      </c>
      <c r="AU112" t="s">
        <v>456</v>
      </c>
      <c r="AV112" t="s">
        <v>48</v>
      </c>
      <c r="AW112">
        <v>8</v>
      </c>
      <c r="BB112">
        <v>0.83170847124816061</v>
      </c>
      <c r="BC112" t="s">
        <v>67</v>
      </c>
      <c r="BF112" t="s">
        <v>117</v>
      </c>
      <c r="BG112" t="s">
        <v>118</v>
      </c>
      <c r="BH112" t="s">
        <v>456</v>
      </c>
      <c r="BI112">
        <v>411</v>
      </c>
      <c r="BJ112">
        <v>8</v>
      </c>
      <c r="BK112" t="s">
        <v>194</v>
      </c>
      <c r="BL112" t="s">
        <v>191</v>
      </c>
      <c r="BM112">
        <v>0.83170847124816061</v>
      </c>
      <c r="BN112" t="s">
        <v>67</v>
      </c>
      <c r="BO112" t="s">
        <v>178</v>
      </c>
      <c r="BP112">
        <v>1507.1520000000003</v>
      </c>
    </row>
    <row r="113" spans="1:68" ht="16.5">
      <c r="A113" s="239" t="str">
        <f t="shared" si="54"/>
        <v>송도버스</v>
      </c>
      <c r="B113" s="125" t="str">
        <f t="shared" si="55"/>
        <v>조태진</v>
      </c>
      <c r="C113" s="126" t="str">
        <f t="shared" si="56"/>
        <v>D</v>
      </c>
      <c r="D113" s="127">
        <f t="shared" si="57"/>
        <v>0.83322784496872437</v>
      </c>
      <c r="E113" s="128">
        <f t="shared" si="58"/>
        <v>1213</v>
      </c>
      <c r="F113" s="129" t="str">
        <f t="shared" si="59"/>
        <v>8</v>
      </c>
      <c r="G113" s="130" t="str">
        <f t="shared" si="60"/>
        <v>70바2307</v>
      </c>
      <c r="H113" s="131">
        <f t="shared" si="61"/>
        <v>12</v>
      </c>
      <c r="I113" s="132">
        <f t="shared" si="62"/>
        <v>1853.1290000000004</v>
      </c>
      <c r="J113" s="133">
        <f t="shared" si="63"/>
        <v>2.9096994095625328E-2</v>
      </c>
      <c r="K113" s="133">
        <f t="shared" si="64"/>
        <v>0.40161407351468992</v>
      </c>
      <c r="L113" s="133">
        <f t="shared" si="65"/>
        <v>0.17699793160648825</v>
      </c>
      <c r="M113" s="134">
        <f t="shared" si="66"/>
        <v>17.303999999999998</v>
      </c>
      <c r="N113" s="135">
        <f t="shared" si="67"/>
        <v>0.20738626936987756</v>
      </c>
      <c r="O113" s="135">
        <f t="shared" si="68"/>
        <v>21.98294455320702</v>
      </c>
      <c r="P113" s="227">
        <f t="shared" si="69"/>
        <v>38</v>
      </c>
      <c r="Q113" s="228">
        <f t="shared" si="70"/>
        <v>4</v>
      </c>
      <c r="R113" s="228">
        <f t="shared" si="71"/>
        <v>424</v>
      </c>
      <c r="T113">
        <v>521</v>
      </c>
      <c r="U113">
        <v>1213</v>
      </c>
      <c r="V113" t="s">
        <v>458</v>
      </c>
      <c r="W113">
        <v>1928.768</v>
      </c>
      <c r="X113">
        <v>1105.33</v>
      </c>
      <c r="Y113">
        <v>1.7450000000000001</v>
      </c>
      <c r="Z113">
        <v>17.303999999999998</v>
      </c>
      <c r="AA113">
        <v>118.01469899999999</v>
      </c>
      <c r="AB113">
        <v>3.4338730000000002</v>
      </c>
      <c r="AC113">
        <v>47.396363999999998</v>
      </c>
      <c r="AD113" s="1">
        <v>328</v>
      </c>
      <c r="AE113">
        <v>4</v>
      </c>
      <c r="AF113">
        <v>424</v>
      </c>
      <c r="AG113">
        <v>70</v>
      </c>
      <c r="AH113">
        <v>16.343454999999999</v>
      </c>
      <c r="AI113">
        <v>693.1</v>
      </c>
      <c r="AJ113">
        <v>0</v>
      </c>
      <c r="AK113">
        <v>38</v>
      </c>
      <c r="AL113">
        <v>16981</v>
      </c>
      <c r="AM113" t="s">
        <v>459</v>
      </c>
      <c r="AN113" t="s">
        <v>700</v>
      </c>
      <c r="AO113">
        <v>383.79899999999998</v>
      </c>
      <c r="AR113" t="s">
        <v>117</v>
      </c>
      <c r="AS113" t="s">
        <v>119</v>
      </c>
      <c r="AT113" t="s">
        <v>247</v>
      </c>
      <c r="AU113" t="s">
        <v>458</v>
      </c>
      <c r="AV113" t="s">
        <v>48</v>
      </c>
      <c r="AW113">
        <v>12</v>
      </c>
      <c r="BB113">
        <v>0.83322784496872437</v>
      </c>
      <c r="BC113" t="s">
        <v>67</v>
      </c>
      <c r="BF113" t="s">
        <v>117</v>
      </c>
      <c r="BG113" t="s">
        <v>119</v>
      </c>
      <c r="BH113" t="s">
        <v>458</v>
      </c>
      <c r="BI113">
        <v>1213</v>
      </c>
      <c r="BJ113">
        <v>12</v>
      </c>
      <c r="BK113" t="s">
        <v>247</v>
      </c>
      <c r="BL113" t="s">
        <v>192</v>
      </c>
      <c r="BM113">
        <v>0.83322784496872437</v>
      </c>
      <c r="BN113" t="s">
        <v>67</v>
      </c>
      <c r="BO113" t="s">
        <v>178</v>
      </c>
      <c r="BP113">
        <v>1853.1290000000004</v>
      </c>
    </row>
    <row r="114" spans="1:68" ht="16.5">
      <c r="A114" s="240" t="str">
        <f t="shared" si="54"/>
        <v>송도버스</v>
      </c>
      <c r="B114" s="109" t="str">
        <f t="shared" si="55"/>
        <v>좌경자</v>
      </c>
      <c r="C114" s="110" t="str">
        <f t="shared" si="56"/>
        <v>B</v>
      </c>
      <c r="D114" s="111">
        <f t="shared" si="57"/>
        <v>0.93762450346928128</v>
      </c>
      <c r="E114" s="112">
        <f t="shared" si="58"/>
        <v>5603</v>
      </c>
      <c r="F114" s="113" t="str">
        <f t="shared" si="59"/>
        <v>8</v>
      </c>
      <c r="G114" s="114" t="str">
        <f t="shared" si="60"/>
        <v>70바2293</v>
      </c>
      <c r="H114" s="115">
        <f t="shared" si="61"/>
        <v>2</v>
      </c>
      <c r="I114" s="116">
        <f t="shared" si="62"/>
        <v>2836.5499999999997</v>
      </c>
      <c r="J114" s="117">
        <f t="shared" si="63"/>
        <v>2.5296799739320253E-2</v>
      </c>
      <c r="K114" s="117">
        <f t="shared" si="64"/>
        <v>0.36032097824351444</v>
      </c>
      <c r="L114" s="117">
        <f t="shared" si="65"/>
        <v>0.1805009606740583</v>
      </c>
      <c r="M114" s="118">
        <f t="shared" si="66"/>
        <v>15.367000000000001</v>
      </c>
      <c r="N114" s="119">
        <f t="shared" si="67"/>
        <v>0</v>
      </c>
      <c r="O114" s="119">
        <f t="shared" si="68"/>
        <v>13.399665147227953</v>
      </c>
      <c r="P114" s="229">
        <f t="shared" si="69"/>
        <v>35</v>
      </c>
      <c r="Q114" s="230">
        <f t="shared" si="70"/>
        <v>0</v>
      </c>
      <c r="R114" s="230">
        <f t="shared" si="71"/>
        <v>386</v>
      </c>
      <c r="T114">
        <v>521</v>
      </c>
      <c r="U114">
        <v>5603</v>
      </c>
      <c r="V114" t="s">
        <v>460</v>
      </c>
      <c r="W114">
        <v>2880.6689999999999</v>
      </c>
      <c r="X114">
        <v>1608.078</v>
      </c>
      <c r="Y114">
        <v>1.7909999999999999</v>
      </c>
      <c r="Z114">
        <v>15.367000000000001</v>
      </c>
      <c r="AA114">
        <v>175.73440299999999</v>
      </c>
      <c r="AB114">
        <v>4.4455179999999999</v>
      </c>
      <c r="AC114">
        <v>63.320791999999997</v>
      </c>
      <c r="AD114" s="1">
        <v>512</v>
      </c>
      <c r="AE114">
        <v>0</v>
      </c>
      <c r="AF114">
        <v>386</v>
      </c>
      <c r="AG114">
        <v>88</v>
      </c>
      <c r="AH114">
        <v>16.392174000000001</v>
      </c>
      <c r="AI114">
        <v>740.6</v>
      </c>
      <c r="AJ114">
        <v>17.399999999999999</v>
      </c>
      <c r="AK114">
        <v>35</v>
      </c>
      <c r="AL114">
        <v>15804</v>
      </c>
      <c r="AM114" t="s">
        <v>461</v>
      </c>
      <c r="AN114" t="s">
        <v>701</v>
      </c>
      <c r="AO114">
        <v>2574.2069999999999</v>
      </c>
      <c r="AR114" t="s">
        <v>117</v>
      </c>
      <c r="AS114" t="s">
        <v>119</v>
      </c>
      <c r="AT114" t="s">
        <v>244</v>
      </c>
      <c r="AU114" t="s">
        <v>460</v>
      </c>
      <c r="AV114" t="s">
        <v>48</v>
      </c>
      <c r="AW114">
        <v>2</v>
      </c>
      <c r="BB114">
        <v>0.93762450346928128</v>
      </c>
      <c r="BC114" t="s">
        <v>68</v>
      </c>
      <c r="BF114" t="s">
        <v>117</v>
      </c>
      <c r="BG114" t="s">
        <v>119</v>
      </c>
      <c r="BH114" t="s">
        <v>460</v>
      </c>
      <c r="BI114">
        <v>5603</v>
      </c>
      <c r="BJ114">
        <v>2</v>
      </c>
      <c r="BK114" t="s">
        <v>244</v>
      </c>
      <c r="BL114" t="s">
        <v>247</v>
      </c>
      <c r="BM114">
        <v>0.93762450346928128</v>
      </c>
      <c r="BN114" t="s">
        <v>68</v>
      </c>
      <c r="BO114" t="s">
        <v>174</v>
      </c>
      <c r="BP114">
        <v>2836.5499999999997</v>
      </c>
    </row>
    <row r="115" spans="1:68" ht="16.5">
      <c r="A115" s="239" t="str">
        <f t="shared" si="54"/>
        <v>송도버스</v>
      </c>
      <c r="B115" s="125" t="str">
        <f t="shared" si="55"/>
        <v>주병화</v>
      </c>
      <c r="C115" s="126" t="str">
        <f t="shared" si="56"/>
        <v>C</v>
      </c>
      <c r="D115" s="127">
        <f t="shared" si="57"/>
        <v>0.87998134412519291</v>
      </c>
      <c r="E115" s="128">
        <f t="shared" si="58"/>
        <v>5364</v>
      </c>
      <c r="F115" s="129" t="str">
        <f t="shared" si="59"/>
        <v>16-1</v>
      </c>
      <c r="G115" s="130" t="str">
        <f t="shared" si="60"/>
        <v>70바2249</v>
      </c>
      <c r="H115" s="131">
        <f t="shared" si="61"/>
        <v>2</v>
      </c>
      <c r="I115" s="132">
        <f t="shared" si="62"/>
        <v>3589.125</v>
      </c>
      <c r="J115" s="133">
        <f t="shared" si="63"/>
        <v>1.472932906304766E-2</v>
      </c>
      <c r="K115" s="133">
        <f t="shared" si="64"/>
        <v>0.30872392753551026</v>
      </c>
      <c r="L115" s="133">
        <f t="shared" si="65"/>
        <v>0.16243513391146866</v>
      </c>
      <c r="M115" s="134">
        <f t="shared" si="66"/>
        <v>11.731</v>
      </c>
      <c r="N115" s="135">
        <f t="shared" si="67"/>
        <v>2.7861944067147284E-2</v>
      </c>
      <c r="O115" s="135">
        <f t="shared" si="68"/>
        <v>10.810434298053147</v>
      </c>
      <c r="P115" s="227">
        <f t="shared" si="69"/>
        <v>11</v>
      </c>
      <c r="Q115" s="228">
        <f t="shared" si="70"/>
        <v>1</v>
      </c>
      <c r="R115" s="228">
        <f t="shared" si="71"/>
        <v>388</v>
      </c>
      <c r="T115">
        <v>521</v>
      </c>
      <c r="U115">
        <v>5364</v>
      </c>
      <c r="V115" t="s">
        <v>462</v>
      </c>
      <c r="W115">
        <v>3589.125</v>
      </c>
      <c r="X115">
        <v>1634.925</v>
      </c>
      <c r="Y115">
        <v>2.1949999999999998</v>
      </c>
      <c r="Z115">
        <v>11.731</v>
      </c>
      <c r="AA115">
        <v>185.07801599999999</v>
      </c>
      <c r="AB115">
        <v>2.7260749999999998</v>
      </c>
      <c r="AC115">
        <v>57.138012000000003</v>
      </c>
      <c r="AD115" s="1">
        <v>583</v>
      </c>
      <c r="AE115">
        <v>1</v>
      </c>
      <c r="AF115">
        <v>388</v>
      </c>
      <c r="AG115">
        <v>88</v>
      </c>
      <c r="AH115">
        <v>19.392496999999999</v>
      </c>
      <c r="AI115">
        <v>1222.5</v>
      </c>
      <c r="AJ115">
        <v>8.1999999999999993</v>
      </c>
      <c r="AK115">
        <v>11</v>
      </c>
      <c r="AL115">
        <v>823</v>
      </c>
      <c r="AM115" t="s">
        <v>463</v>
      </c>
      <c r="AN115" t="s">
        <v>702</v>
      </c>
      <c r="AO115">
        <v>3446.1909999999998</v>
      </c>
      <c r="AR115" t="s">
        <v>117</v>
      </c>
      <c r="AS115" t="s">
        <v>118</v>
      </c>
      <c r="AT115" t="s">
        <v>200</v>
      </c>
      <c r="AU115" t="s">
        <v>462</v>
      </c>
      <c r="AV115" t="s">
        <v>48</v>
      </c>
      <c r="AW115">
        <v>2</v>
      </c>
      <c r="BB115">
        <v>0.87998134412519291</v>
      </c>
      <c r="BC115" t="s">
        <v>69</v>
      </c>
      <c r="BF115" t="s">
        <v>117</v>
      </c>
      <c r="BG115" t="s">
        <v>118</v>
      </c>
      <c r="BH115" t="s">
        <v>462</v>
      </c>
      <c r="BI115">
        <v>5364</v>
      </c>
      <c r="BJ115">
        <v>2</v>
      </c>
      <c r="BK115" t="s">
        <v>200</v>
      </c>
      <c r="BL115" t="s">
        <v>195</v>
      </c>
      <c r="BM115">
        <v>0.87998134412519291</v>
      </c>
      <c r="BN115" t="s">
        <v>69</v>
      </c>
      <c r="BO115" t="s">
        <v>176</v>
      </c>
      <c r="BP115">
        <v>3589.125</v>
      </c>
    </row>
    <row r="116" spans="1:68" ht="16.5">
      <c r="A116" s="240" t="str">
        <f t="shared" si="54"/>
        <v>송도버스</v>
      </c>
      <c r="B116" s="109" t="str">
        <f t="shared" si="55"/>
        <v>주일</v>
      </c>
      <c r="C116" s="110" t="str">
        <f t="shared" si="56"/>
        <v>D</v>
      </c>
      <c r="D116" s="111">
        <f t="shared" si="57"/>
        <v>0.82374932603045536</v>
      </c>
      <c r="E116" s="112">
        <f t="shared" si="58"/>
        <v>7447</v>
      </c>
      <c r="F116" s="113" t="str">
        <f t="shared" si="59"/>
        <v>8</v>
      </c>
      <c r="G116" s="114" t="str">
        <f t="shared" si="60"/>
        <v>70바2319</v>
      </c>
      <c r="H116" s="115">
        <f t="shared" si="61"/>
        <v>16</v>
      </c>
      <c r="I116" s="116">
        <f t="shared" si="62"/>
        <v>2662.9429999999998</v>
      </c>
      <c r="J116" s="117">
        <f t="shared" si="63"/>
        <v>2.8824765964713304E-2</v>
      </c>
      <c r="K116" s="117">
        <f t="shared" si="64"/>
        <v>0.35034769407826577</v>
      </c>
      <c r="L116" s="117">
        <f t="shared" si="65"/>
        <v>0.19264400327006626</v>
      </c>
      <c r="M116" s="118">
        <f t="shared" si="66"/>
        <v>16.216000000000001</v>
      </c>
      <c r="N116" s="119">
        <f t="shared" si="67"/>
        <v>0</v>
      </c>
      <c r="O116" s="119">
        <f t="shared" si="68"/>
        <v>19.282363003622198</v>
      </c>
      <c r="P116" s="229">
        <f t="shared" si="69"/>
        <v>27</v>
      </c>
      <c r="Q116" s="230">
        <f t="shared" si="70"/>
        <v>0</v>
      </c>
      <c r="R116" s="230">
        <f t="shared" si="71"/>
        <v>521</v>
      </c>
      <c r="T116">
        <v>521</v>
      </c>
      <c r="U116">
        <v>7447</v>
      </c>
      <c r="V116" t="s">
        <v>464</v>
      </c>
      <c r="W116">
        <v>2701.951</v>
      </c>
      <c r="X116">
        <v>1464.3689999999999</v>
      </c>
      <c r="Y116">
        <v>1.845</v>
      </c>
      <c r="Z116">
        <v>16.216000000000001</v>
      </c>
      <c r="AA116">
        <v>146.44885600000001</v>
      </c>
      <c r="AB116">
        <v>4.2213539999999998</v>
      </c>
      <c r="AC116">
        <v>51.308019000000002</v>
      </c>
      <c r="AD116" s="1">
        <v>513</v>
      </c>
      <c r="AE116">
        <v>0</v>
      </c>
      <c r="AF116">
        <v>521</v>
      </c>
      <c r="AG116">
        <v>92</v>
      </c>
      <c r="AH116">
        <v>18.449791999999999</v>
      </c>
      <c r="AI116">
        <v>716.4</v>
      </c>
      <c r="AJ116">
        <v>15.3</v>
      </c>
      <c r="AK116">
        <v>27</v>
      </c>
      <c r="AL116">
        <v>6620</v>
      </c>
      <c r="AM116" t="s">
        <v>465</v>
      </c>
      <c r="AN116" t="s">
        <v>703</v>
      </c>
      <c r="AO116">
        <v>322.14999999999998</v>
      </c>
      <c r="AR116" t="s">
        <v>117</v>
      </c>
      <c r="AS116" t="s">
        <v>119</v>
      </c>
      <c r="AT116" t="s">
        <v>252</v>
      </c>
      <c r="AU116" t="s">
        <v>464</v>
      </c>
      <c r="AV116" t="s">
        <v>48</v>
      </c>
      <c r="AW116">
        <v>16</v>
      </c>
      <c r="BB116">
        <v>0.82374932603045536</v>
      </c>
      <c r="BC116" t="s">
        <v>67</v>
      </c>
      <c r="BF116" t="s">
        <v>117</v>
      </c>
      <c r="BG116" t="s">
        <v>119</v>
      </c>
      <c r="BH116" t="s">
        <v>464</v>
      </c>
      <c r="BI116">
        <v>7447</v>
      </c>
      <c r="BJ116">
        <v>16</v>
      </c>
      <c r="BK116" t="s">
        <v>252</v>
      </c>
      <c r="BL116" t="s">
        <v>247</v>
      </c>
      <c r="BM116">
        <v>0.82374932603045536</v>
      </c>
      <c r="BN116" t="s">
        <v>67</v>
      </c>
      <c r="BO116" t="s">
        <v>178</v>
      </c>
      <c r="BP116">
        <v>2662.9429999999998</v>
      </c>
    </row>
    <row r="117" spans="1:68" ht="16.5">
      <c r="A117" s="239" t="str">
        <f t="shared" ref="A117:A142" si="72">BF117</f>
        <v>송도버스</v>
      </c>
      <c r="B117" s="125" t="str">
        <f t="shared" ref="B117:B142" si="73">BH117</f>
        <v>주형선</v>
      </c>
      <c r="C117" s="126" t="str">
        <f t="shared" ref="C117:C142" si="74">BN117</f>
        <v>D</v>
      </c>
      <c r="D117" s="127">
        <f t="shared" ref="D117:D142" si="75">BM117</f>
        <v>0.81397356839458956</v>
      </c>
      <c r="E117" s="128">
        <f t="shared" ref="E117:E142" si="76">U117</f>
        <v>8287</v>
      </c>
      <c r="F117" s="129" t="str">
        <f t="shared" ref="F117:F142" si="77">BG117</f>
        <v>16-1</v>
      </c>
      <c r="G117" s="130" t="str">
        <f t="shared" ref="G117:G142" si="78">BK117</f>
        <v>70바2279</v>
      </c>
      <c r="H117" s="131">
        <f t="shared" ref="H117:H142" si="79">BJ117</f>
        <v>10</v>
      </c>
      <c r="I117" s="132">
        <f t="shared" ref="I117:I142" si="80">BP117</f>
        <v>1620.925</v>
      </c>
      <c r="J117" s="133">
        <f t="shared" ref="J117:J142" si="81">AB117/AA117</f>
        <v>1.4618980270184731E-2</v>
      </c>
      <c r="K117" s="133">
        <f t="shared" ref="K117:K142" si="82">AC117/AA117</f>
        <v>0.33154556964314635</v>
      </c>
      <c r="L117" s="133">
        <f t="shared" ref="L117:L142" si="83">AD117/I117</f>
        <v>0.19186575566420408</v>
      </c>
      <c r="M117" s="134">
        <f t="shared" ref="M117:M142" si="84">Z117</f>
        <v>15.032</v>
      </c>
      <c r="N117" s="135">
        <f t="shared" ref="N117:N142" si="85">AE117*100/W117</f>
        <v>0</v>
      </c>
      <c r="O117" s="135">
        <f t="shared" ref="O117:O142" si="86">AF117*100/W117</f>
        <v>14.189428875487762</v>
      </c>
      <c r="P117" s="227">
        <f t="shared" ref="P117:P142" si="87">AK117</f>
        <v>14</v>
      </c>
      <c r="Q117" s="228">
        <f t="shared" ref="Q117:Q142" si="88">AE117</f>
        <v>0</v>
      </c>
      <c r="R117" s="228">
        <f t="shared" ref="R117:R142" si="89">AF117</f>
        <v>230</v>
      </c>
      <c r="T117">
        <v>521</v>
      </c>
      <c r="U117">
        <v>8287</v>
      </c>
      <c r="V117" t="s">
        <v>515</v>
      </c>
      <c r="W117">
        <v>1620.925</v>
      </c>
      <c r="X117">
        <v>808.30799999999999</v>
      </c>
      <c r="Y117">
        <v>2.0049999999999999</v>
      </c>
      <c r="Z117">
        <v>15.032</v>
      </c>
      <c r="AA117">
        <v>83.547208999999995</v>
      </c>
      <c r="AB117">
        <v>1.2213750000000001</v>
      </c>
      <c r="AC117">
        <v>27.699707</v>
      </c>
      <c r="AD117" s="1">
        <v>311</v>
      </c>
      <c r="AE117">
        <v>0</v>
      </c>
      <c r="AF117">
        <v>230</v>
      </c>
      <c r="AG117">
        <v>79</v>
      </c>
      <c r="AH117">
        <v>19.401306000000002</v>
      </c>
      <c r="AI117">
        <v>392.8</v>
      </c>
      <c r="AJ117">
        <v>0</v>
      </c>
      <c r="AK117">
        <v>14</v>
      </c>
      <c r="AL117">
        <v>1651</v>
      </c>
      <c r="AM117" t="s">
        <v>516</v>
      </c>
      <c r="AN117" t="s">
        <v>704</v>
      </c>
      <c r="AO117">
        <v>329.75099999999998</v>
      </c>
      <c r="AR117" t="s">
        <v>117</v>
      </c>
      <c r="AS117" t="s">
        <v>118</v>
      </c>
      <c r="AT117" t="s">
        <v>201</v>
      </c>
      <c r="AU117" t="s">
        <v>515</v>
      </c>
      <c r="AV117" t="s">
        <v>48</v>
      </c>
      <c r="AW117">
        <v>10</v>
      </c>
      <c r="BB117">
        <v>0.81397356839458956</v>
      </c>
      <c r="BC117" t="s">
        <v>67</v>
      </c>
      <c r="BF117" t="s">
        <v>117</v>
      </c>
      <c r="BG117" t="s">
        <v>118</v>
      </c>
      <c r="BH117" t="s">
        <v>515</v>
      </c>
      <c r="BI117">
        <v>8287</v>
      </c>
      <c r="BJ117">
        <v>10</v>
      </c>
      <c r="BK117" t="s">
        <v>201</v>
      </c>
      <c r="BL117" t="s">
        <v>205</v>
      </c>
      <c r="BM117">
        <v>0.81397356839458956</v>
      </c>
      <c r="BN117" t="s">
        <v>67</v>
      </c>
      <c r="BO117" t="s">
        <v>178</v>
      </c>
      <c r="BP117">
        <v>1620.925</v>
      </c>
    </row>
    <row r="118" spans="1:68" ht="16.5">
      <c r="A118" s="240" t="str">
        <f t="shared" si="72"/>
        <v>송도버스</v>
      </c>
      <c r="B118" s="109" t="str">
        <f t="shared" si="73"/>
        <v>지종학</v>
      </c>
      <c r="C118" s="110" t="str">
        <f t="shared" si="74"/>
        <v>D</v>
      </c>
      <c r="D118" s="111">
        <f t="shared" si="75"/>
        <v>0.84138868198093963</v>
      </c>
      <c r="E118" s="112">
        <f t="shared" si="76"/>
        <v>5125</v>
      </c>
      <c r="F118" s="113" t="str">
        <f t="shared" si="77"/>
        <v>8</v>
      </c>
      <c r="G118" s="114" t="str">
        <f t="shared" si="78"/>
        <v>70바2240</v>
      </c>
      <c r="H118" s="115">
        <f t="shared" si="79"/>
        <v>4</v>
      </c>
      <c r="I118" s="116">
        <f t="shared" si="80"/>
        <v>1209.1490000000001</v>
      </c>
      <c r="J118" s="117">
        <f t="shared" si="81"/>
        <v>1.6323447983788344E-2</v>
      </c>
      <c r="K118" s="117">
        <f t="shared" si="82"/>
        <v>0.31710059398468871</v>
      </c>
      <c r="L118" s="117">
        <f t="shared" si="83"/>
        <v>0.24149215688058293</v>
      </c>
      <c r="M118" s="118">
        <f t="shared" si="84"/>
        <v>15.656000000000001</v>
      </c>
      <c r="N118" s="119">
        <f t="shared" si="85"/>
        <v>0.66162234761803551</v>
      </c>
      <c r="O118" s="119">
        <f t="shared" si="86"/>
        <v>16.375153103546381</v>
      </c>
      <c r="P118" s="229">
        <f t="shared" si="87"/>
        <v>8</v>
      </c>
      <c r="Q118" s="230">
        <f t="shared" si="88"/>
        <v>8</v>
      </c>
      <c r="R118" s="230">
        <f t="shared" si="89"/>
        <v>198</v>
      </c>
      <c r="T118">
        <v>521</v>
      </c>
      <c r="U118">
        <v>5125</v>
      </c>
      <c r="V118" t="s">
        <v>466</v>
      </c>
      <c r="W118">
        <v>1209.1489999999999</v>
      </c>
      <c r="X118">
        <v>708.67600000000004</v>
      </c>
      <c r="Y118">
        <v>1.706</v>
      </c>
      <c r="Z118">
        <v>15.656000000000001</v>
      </c>
      <c r="AA118">
        <v>65.021372999999997</v>
      </c>
      <c r="AB118">
        <v>1.0613729999999999</v>
      </c>
      <c r="AC118">
        <v>20.618316</v>
      </c>
      <c r="AD118" s="1">
        <v>292</v>
      </c>
      <c r="AE118">
        <v>8</v>
      </c>
      <c r="AF118">
        <v>198</v>
      </c>
      <c r="AG118">
        <v>80</v>
      </c>
      <c r="AH118">
        <v>18.596177000000001</v>
      </c>
      <c r="AI118">
        <v>424.3</v>
      </c>
      <c r="AJ118">
        <v>0</v>
      </c>
      <c r="AK118">
        <v>8</v>
      </c>
      <c r="AL118">
        <v>1554</v>
      </c>
      <c r="AM118" t="s">
        <v>467</v>
      </c>
      <c r="AN118" t="s">
        <v>705</v>
      </c>
      <c r="AO118">
        <v>535.01800000000003</v>
      </c>
      <c r="AR118" t="s">
        <v>117</v>
      </c>
      <c r="AS118" t="s">
        <v>119</v>
      </c>
      <c r="AT118" t="s">
        <v>224</v>
      </c>
      <c r="AU118" t="s">
        <v>466</v>
      </c>
      <c r="AV118" t="s">
        <v>48</v>
      </c>
      <c r="AW118">
        <v>4</v>
      </c>
      <c r="BB118">
        <v>0.84138868198093963</v>
      </c>
      <c r="BC118" t="s">
        <v>67</v>
      </c>
      <c r="BF118" t="s">
        <v>117</v>
      </c>
      <c r="BG118" t="s">
        <v>119</v>
      </c>
      <c r="BH118" t="s">
        <v>466</v>
      </c>
      <c r="BI118">
        <v>5125</v>
      </c>
      <c r="BJ118">
        <v>4</v>
      </c>
      <c r="BK118" t="s">
        <v>224</v>
      </c>
      <c r="BL118" t="s">
        <v>240</v>
      </c>
      <c r="BM118">
        <v>0.84138868198093963</v>
      </c>
      <c r="BN118" t="s">
        <v>67</v>
      </c>
      <c r="BO118" t="s">
        <v>178</v>
      </c>
      <c r="BP118">
        <v>1209.1490000000001</v>
      </c>
    </row>
    <row r="119" spans="1:68" ht="16.5">
      <c r="A119" s="239" t="str">
        <f t="shared" si="72"/>
        <v>송도버스</v>
      </c>
      <c r="B119" s="125" t="str">
        <f t="shared" si="73"/>
        <v>차명진</v>
      </c>
      <c r="C119" s="126" t="str">
        <f t="shared" si="74"/>
        <v>C</v>
      </c>
      <c r="D119" s="127">
        <f t="shared" si="75"/>
        <v>0.8797516848560869</v>
      </c>
      <c r="E119" s="128">
        <f t="shared" si="76"/>
        <v>1462</v>
      </c>
      <c r="F119" s="129" t="str">
        <f t="shared" si="77"/>
        <v>8</v>
      </c>
      <c r="G119" s="130" t="str">
        <f t="shared" si="78"/>
        <v>70바2221</v>
      </c>
      <c r="H119" s="131">
        <f t="shared" si="79"/>
        <v>2</v>
      </c>
      <c r="I119" s="132">
        <f t="shared" si="80"/>
        <v>1167.162</v>
      </c>
      <c r="J119" s="133">
        <f t="shared" si="81"/>
        <v>1.0657139176834498E-2</v>
      </c>
      <c r="K119" s="133">
        <f t="shared" si="82"/>
        <v>0.3728799129466237</v>
      </c>
      <c r="L119" s="133">
        <f t="shared" si="83"/>
        <v>0.17992360957604855</v>
      </c>
      <c r="M119" s="134">
        <f t="shared" si="84"/>
        <v>20.870999999999999</v>
      </c>
      <c r="N119" s="135">
        <f t="shared" si="85"/>
        <v>0</v>
      </c>
      <c r="O119" s="135">
        <f t="shared" si="86"/>
        <v>20.819731965228478</v>
      </c>
      <c r="P119" s="227">
        <f t="shared" si="87"/>
        <v>19</v>
      </c>
      <c r="Q119" s="228">
        <f t="shared" si="88"/>
        <v>0</v>
      </c>
      <c r="R119" s="228">
        <f t="shared" si="89"/>
        <v>243</v>
      </c>
      <c r="T119">
        <v>521</v>
      </c>
      <c r="U119">
        <v>1462</v>
      </c>
      <c r="V119" t="s">
        <v>468</v>
      </c>
      <c r="W119">
        <v>1167.162</v>
      </c>
      <c r="X119">
        <v>663.29200000000003</v>
      </c>
      <c r="Y119">
        <v>1.76</v>
      </c>
      <c r="Z119">
        <v>20.870999999999999</v>
      </c>
      <c r="AA119">
        <v>64.614151000000007</v>
      </c>
      <c r="AB119">
        <v>0.68860200000000005</v>
      </c>
      <c r="AC119">
        <v>24.093319000000001</v>
      </c>
      <c r="AD119" s="1">
        <v>210</v>
      </c>
      <c r="AE119">
        <v>0</v>
      </c>
      <c r="AF119">
        <v>243</v>
      </c>
      <c r="AG119">
        <v>84</v>
      </c>
      <c r="AH119">
        <v>18.063566000000002</v>
      </c>
      <c r="AI119">
        <v>292.2</v>
      </c>
      <c r="AJ119">
        <v>0</v>
      </c>
      <c r="AK119">
        <v>19</v>
      </c>
      <c r="AL119">
        <v>7818</v>
      </c>
      <c r="AM119" t="s">
        <v>469</v>
      </c>
      <c r="AN119" t="s">
        <v>706</v>
      </c>
      <c r="AO119">
        <v>1112.6420000000001</v>
      </c>
      <c r="AR119" t="s">
        <v>117</v>
      </c>
      <c r="AS119" t="s">
        <v>119</v>
      </c>
      <c r="AT119" t="s">
        <v>216</v>
      </c>
      <c r="AU119" t="s">
        <v>468</v>
      </c>
      <c r="AV119" t="s">
        <v>48</v>
      </c>
      <c r="AW119">
        <v>2</v>
      </c>
      <c r="BB119">
        <v>0.8797516848560869</v>
      </c>
      <c r="BC119" t="s">
        <v>69</v>
      </c>
      <c r="BF119" t="s">
        <v>117</v>
      </c>
      <c r="BG119" t="s">
        <v>119</v>
      </c>
      <c r="BH119" t="s">
        <v>468</v>
      </c>
      <c r="BI119">
        <v>1462</v>
      </c>
      <c r="BJ119">
        <v>2</v>
      </c>
      <c r="BK119" t="s">
        <v>216</v>
      </c>
      <c r="BL119" t="s">
        <v>217</v>
      </c>
      <c r="BM119">
        <v>0.8797516848560869</v>
      </c>
      <c r="BN119" t="s">
        <v>69</v>
      </c>
      <c r="BO119" t="s">
        <v>176</v>
      </c>
      <c r="BP119">
        <v>1167.162</v>
      </c>
    </row>
    <row r="120" spans="1:68" ht="16.5">
      <c r="A120" s="240" t="str">
        <f t="shared" si="72"/>
        <v>송도버스</v>
      </c>
      <c r="B120" s="109" t="str">
        <f t="shared" si="73"/>
        <v>차진만</v>
      </c>
      <c r="C120" s="110" t="str">
        <f t="shared" si="74"/>
        <v>D</v>
      </c>
      <c r="D120" s="111">
        <f t="shared" si="75"/>
        <v>0.80350301110353961</v>
      </c>
      <c r="E120" s="112">
        <f t="shared" si="76"/>
        <v>6716</v>
      </c>
      <c r="F120" s="113" t="str">
        <f t="shared" si="77"/>
        <v>16-1</v>
      </c>
      <c r="G120" s="114" t="str">
        <f t="shared" si="78"/>
        <v>70바2248</v>
      </c>
      <c r="H120" s="115">
        <f t="shared" si="79"/>
        <v>5</v>
      </c>
      <c r="I120" s="116">
        <f t="shared" si="80"/>
        <v>3624.2219999999998</v>
      </c>
      <c r="J120" s="117">
        <f t="shared" si="81"/>
        <v>2.4256565621459971E-2</v>
      </c>
      <c r="K120" s="117">
        <f t="shared" si="82"/>
        <v>0.31086782584368999</v>
      </c>
      <c r="L120" s="117">
        <f t="shared" si="83"/>
        <v>0.2748176022329758</v>
      </c>
      <c r="M120" s="118">
        <f t="shared" si="84"/>
        <v>12.172000000000001</v>
      </c>
      <c r="N120" s="119">
        <f t="shared" si="85"/>
        <v>8.2776386214751738E-2</v>
      </c>
      <c r="O120" s="119">
        <f t="shared" si="86"/>
        <v>5.435649361435364</v>
      </c>
      <c r="P120" s="229">
        <f t="shared" si="87"/>
        <v>2</v>
      </c>
      <c r="Q120" s="230">
        <f t="shared" si="88"/>
        <v>3</v>
      </c>
      <c r="R120" s="230">
        <f t="shared" si="89"/>
        <v>197</v>
      </c>
      <c r="T120">
        <v>521</v>
      </c>
      <c r="U120">
        <v>6716</v>
      </c>
      <c r="V120" t="s">
        <v>470</v>
      </c>
      <c r="W120">
        <v>3624.2220000000002</v>
      </c>
      <c r="X120">
        <v>1810.066</v>
      </c>
      <c r="Y120">
        <v>2.0019999999999998</v>
      </c>
      <c r="Z120">
        <v>12.172000000000001</v>
      </c>
      <c r="AA120">
        <v>191.91690500000001</v>
      </c>
      <c r="AB120">
        <v>4.6552449999999999</v>
      </c>
      <c r="AC120">
        <v>59.660791000000003</v>
      </c>
      <c r="AD120" s="1">
        <v>996</v>
      </c>
      <c r="AE120">
        <v>3</v>
      </c>
      <c r="AF120">
        <v>197</v>
      </c>
      <c r="AG120">
        <v>89</v>
      </c>
      <c r="AH120">
        <v>18.884329000000001</v>
      </c>
      <c r="AI120">
        <v>734</v>
      </c>
      <c r="AJ120">
        <v>4.2</v>
      </c>
      <c r="AK120">
        <v>2</v>
      </c>
      <c r="AL120">
        <v>172</v>
      </c>
      <c r="AM120" t="s">
        <v>471</v>
      </c>
      <c r="AN120" t="s">
        <v>707</v>
      </c>
      <c r="AO120">
        <v>2994.5149999999999</v>
      </c>
      <c r="AR120" t="s">
        <v>117</v>
      </c>
      <c r="AS120" t="s">
        <v>118</v>
      </c>
      <c r="AT120" t="s">
        <v>199</v>
      </c>
      <c r="AU120" t="s">
        <v>470</v>
      </c>
      <c r="AV120" t="s">
        <v>48</v>
      </c>
      <c r="AW120">
        <v>5</v>
      </c>
      <c r="BB120">
        <v>0.80350301110353961</v>
      </c>
      <c r="BC120" t="s">
        <v>67</v>
      </c>
      <c r="BF120" t="s">
        <v>117</v>
      </c>
      <c r="BG120" t="s">
        <v>118</v>
      </c>
      <c r="BH120" t="s">
        <v>470</v>
      </c>
      <c r="BI120">
        <v>6716</v>
      </c>
      <c r="BJ120">
        <v>5</v>
      </c>
      <c r="BK120" t="s">
        <v>199</v>
      </c>
      <c r="BL120" t="s">
        <v>192</v>
      </c>
      <c r="BM120">
        <v>0.80350301110353961</v>
      </c>
      <c r="BN120" t="s">
        <v>67</v>
      </c>
      <c r="BO120" t="s">
        <v>178</v>
      </c>
      <c r="BP120">
        <v>3624.2219999999998</v>
      </c>
    </row>
    <row r="121" spans="1:68" ht="16.5">
      <c r="A121" s="239" t="str">
        <f t="shared" si="72"/>
        <v>송도버스</v>
      </c>
      <c r="B121" s="125" t="str">
        <f t="shared" si="73"/>
        <v>최덕기</v>
      </c>
      <c r="C121" s="126" t="str">
        <f t="shared" si="74"/>
        <v>F</v>
      </c>
      <c r="D121" s="127">
        <f t="shared" si="75"/>
        <v>0.79996583995162351</v>
      </c>
      <c r="E121" s="128">
        <f t="shared" si="76"/>
        <v>977</v>
      </c>
      <c r="F121" s="129" t="str">
        <f t="shared" si="77"/>
        <v>16-1</v>
      </c>
      <c r="G121" s="130" t="str">
        <f t="shared" si="78"/>
        <v>70바2280</v>
      </c>
      <c r="H121" s="131">
        <f t="shared" si="79"/>
        <v>7</v>
      </c>
      <c r="I121" s="132">
        <f t="shared" si="80"/>
        <v>3536.4989999999998</v>
      </c>
      <c r="J121" s="133">
        <f t="shared" si="81"/>
        <v>1.8827704565036168E-2</v>
      </c>
      <c r="K121" s="133">
        <f t="shared" si="82"/>
        <v>0.35200730388682594</v>
      </c>
      <c r="L121" s="133">
        <f t="shared" si="83"/>
        <v>0.18351482638620853</v>
      </c>
      <c r="M121" s="134">
        <f t="shared" si="84"/>
        <v>15.688000000000001</v>
      </c>
      <c r="N121" s="135">
        <f t="shared" si="85"/>
        <v>0</v>
      </c>
      <c r="O121" s="135">
        <f t="shared" si="86"/>
        <v>71.115529793731042</v>
      </c>
      <c r="P121" s="227">
        <f t="shared" si="87"/>
        <v>33</v>
      </c>
      <c r="Q121" s="228">
        <f t="shared" si="88"/>
        <v>0</v>
      </c>
      <c r="R121" s="228">
        <f t="shared" si="89"/>
        <v>2515</v>
      </c>
      <c r="T121">
        <v>521</v>
      </c>
      <c r="U121">
        <v>977</v>
      </c>
      <c r="V121" t="s">
        <v>472</v>
      </c>
      <c r="W121">
        <v>3536.4989999999998</v>
      </c>
      <c r="X121">
        <v>1776.7719999999999</v>
      </c>
      <c r="Y121">
        <v>1.99</v>
      </c>
      <c r="Z121">
        <v>15.688000000000001</v>
      </c>
      <c r="AA121">
        <v>182.412465</v>
      </c>
      <c r="AB121">
        <v>3.4344079999999999</v>
      </c>
      <c r="AC121">
        <v>64.210520000000002</v>
      </c>
      <c r="AD121" s="1">
        <v>649</v>
      </c>
      <c r="AE121">
        <v>0</v>
      </c>
      <c r="AF121">
        <v>2515</v>
      </c>
      <c r="AG121">
        <v>74</v>
      </c>
      <c r="AH121">
        <v>19.387374999999999</v>
      </c>
      <c r="AI121">
        <v>1172.5</v>
      </c>
      <c r="AJ121">
        <v>0</v>
      </c>
      <c r="AK121">
        <v>33</v>
      </c>
      <c r="AL121">
        <v>5536</v>
      </c>
      <c r="AM121" t="s">
        <v>473</v>
      </c>
      <c r="AN121" t="s">
        <v>708</v>
      </c>
      <c r="AO121">
        <v>2731.5419999999999</v>
      </c>
      <c r="AR121" t="s">
        <v>117</v>
      </c>
      <c r="AS121" t="s">
        <v>118</v>
      </c>
      <c r="AT121" t="s">
        <v>202</v>
      </c>
      <c r="AU121" t="s">
        <v>472</v>
      </c>
      <c r="AV121" t="s">
        <v>48</v>
      </c>
      <c r="AW121">
        <v>7</v>
      </c>
      <c r="BB121">
        <v>0.79996583995162351</v>
      </c>
      <c r="BC121" t="s">
        <v>70</v>
      </c>
      <c r="BF121" t="s">
        <v>117</v>
      </c>
      <c r="BG121" t="s">
        <v>118</v>
      </c>
      <c r="BH121" t="s">
        <v>472</v>
      </c>
      <c r="BI121">
        <v>977</v>
      </c>
      <c r="BJ121">
        <v>7</v>
      </c>
      <c r="BK121" t="s">
        <v>202</v>
      </c>
      <c r="BL121" t="s">
        <v>198</v>
      </c>
      <c r="BM121">
        <v>0.79996583995162351</v>
      </c>
      <c r="BN121" t="s">
        <v>70</v>
      </c>
      <c r="BO121" t="s">
        <v>186</v>
      </c>
      <c r="BP121">
        <v>3536.4989999999998</v>
      </c>
    </row>
    <row r="122" spans="1:68" ht="16.5">
      <c r="A122" s="240" t="str">
        <f t="shared" si="72"/>
        <v>송도버스</v>
      </c>
      <c r="B122" s="109" t="str">
        <f t="shared" si="73"/>
        <v>최상균</v>
      </c>
      <c r="C122" s="110" t="str">
        <f t="shared" si="74"/>
        <v>B</v>
      </c>
      <c r="D122" s="111">
        <f t="shared" si="75"/>
        <v>0.90920000000000001</v>
      </c>
      <c r="E122" s="112">
        <f t="shared" si="76"/>
        <v>23</v>
      </c>
      <c r="F122" s="113" t="str">
        <f t="shared" si="77"/>
        <v>16-1</v>
      </c>
      <c r="G122" s="114" t="str">
        <f t="shared" si="78"/>
        <v>70바2227</v>
      </c>
      <c r="H122" s="115">
        <f t="shared" si="79"/>
        <v>1</v>
      </c>
      <c r="I122" s="116">
        <f t="shared" si="80"/>
        <v>3419.538</v>
      </c>
      <c r="J122" s="117">
        <f t="shared" si="81"/>
        <v>1.3609869081056868E-2</v>
      </c>
      <c r="K122" s="117">
        <f t="shared" si="82"/>
        <v>0.32891057673981289</v>
      </c>
      <c r="L122" s="117">
        <f t="shared" si="83"/>
        <v>0.12428579533258587</v>
      </c>
      <c r="M122" s="118">
        <f t="shared" si="84"/>
        <v>14.365</v>
      </c>
      <c r="N122" s="119">
        <f t="shared" si="85"/>
        <v>0</v>
      </c>
      <c r="O122" s="119">
        <f t="shared" si="86"/>
        <v>9.1989066442388552</v>
      </c>
      <c r="P122" s="229">
        <f t="shared" si="87"/>
        <v>4</v>
      </c>
      <c r="Q122" s="230">
        <f t="shared" si="88"/>
        <v>0</v>
      </c>
      <c r="R122" s="230">
        <f t="shared" si="89"/>
        <v>315</v>
      </c>
      <c r="T122">
        <v>521</v>
      </c>
      <c r="U122">
        <v>23</v>
      </c>
      <c r="V122" t="s">
        <v>474</v>
      </c>
      <c r="W122">
        <v>3424.32</v>
      </c>
      <c r="X122">
        <v>1507.5160000000001</v>
      </c>
      <c r="Y122">
        <v>2.2709999999999999</v>
      </c>
      <c r="Z122">
        <v>14.365</v>
      </c>
      <c r="AA122">
        <v>177.01441399999999</v>
      </c>
      <c r="AB122">
        <v>2.4091429999999998</v>
      </c>
      <c r="AC122">
        <v>58.221913000000001</v>
      </c>
      <c r="AD122" s="1">
        <v>425</v>
      </c>
      <c r="AE122">
        <v>0</v>
      </c>
      <c r="AF122">
        <v>315</v>
      </c>
      <c r="AG122">
        <v>68</v>
      </c>
      <c r="AH122">
        <v>19.344864999999999</v>
      </c>
      <c r="AI122">
        <v>256.5</v>
      </c>
      <c r="AJ122">
        <v>0</v>
      </c>
      <c r="AK122">
        <v>4</v>
      </c>
      <c r="AL122">
        <v>387</v>
      </c>
      <c r="AM122" t="s">
        <v>475</v>
      </c>
      <c r="AN122" t="s">
        <v>709</v>
      </c>
      <c r="AO122">
        <v>3419.538</v>
      </c>
      <c r="AR122" t="s">
        <v>117</v>
      </c>
      <c r="AS122" t="s">
        <v>118</v>
      </c>
      <c r="AT122" t="s">
        <v>193</v>
      </c>
      <c r="AU122" t="s">
        <v>474</v>
      </c>
      <c r="AV122" t="s">
        <v>48</v>
      </c>
      <c r="AW122">
        <v>1</v>
      </c>
      <c r="BB122">
        <v>0.90920000000000001</v>
      </c>
      <c r="BC122" t="s">
        <v>68</v>
      </c>
      <c r="BF122" t="s">
        <v>117</v>
      </c>
      <c r="BG122" t="s">
        <v>118</v>
      </c>
      <c r="BH122" t="s">
        <v>474</v>
      </c>
      <c r="BI122">
        <v>23</v>
      </c>
      <c r="BJ122">
        <v>1</v>
      </c>
      <c r="BK122" t="s">
        <v>193</v>
      </c>
      <c r="BL122" t="s">
        <v>173</v>
      </c>
      <c r="BM122">
        <v>0.90920000000000001</v>
      </c>
      <c r="BN122" t="s">
        <v>68</v>
      </c>
      <c r="BO122" t="s">
        <v>174</v>
      </c>
      <c r="BP122">
        <v>3419.538</v>
      </c>
    </row>
    <row r="123" spans="1:68" ht="16.5">
      <c r="A123" s="239" t="str">
        <f t="shared" si="72"/>
        <v>송도버스</v>
      </c>
      <c r="B123" s="125" t="str">
        <f t="shared" si="73"/>
        <v>최선철</v>
      </c>
      <c r="C123" s="126" t="str">
        <f t="shared" si="74"/>
        <v>F</v>
      </c>
      <c r="D123" s="127">
        <f t="shared" si="75"/>
        <v>0.75467367300696198</v>
      </c>
      <c r="E123" s="128">
        <f t="shared" si="76"/>
        <v>2703</v>
      </c>
      <c r="F123" s="129" t="str">
        <f t="shared" si="77"/>
        <v>16-1</v>
      </c>
      <c r="G123" s="130" t="str">
        <f t="shared" si="78"/>
        <v>70바2225</v>
      </c>
      <c r="H123" s="131">
        <f t="shared" si="79"/>
        <v>4</v>
      </c>
      <c r="I123" s="132">
        <f t="shared" si="80"/>
        <v>443.53499999999997</v>
      </c>
      <c r="J123" s="133">
        <f t="shared" si="81"/>
        <v>3.227644506873132E-2</v>
      </c>
      <c r="K123" s="133">
        <f t="shared" si="82"/>
        <v>0.33871947389077206</v>
      </c>
      <c r="L123" s="133">
        <f t="shared" si="83"/>
        <v>0.22320673678514663</v>
      </c>
      <c r="M123" s="134">
        <f t="shared" si="84"/>
        <v>18.216000000000001</v>
      </c>
      <c r="N123" s="135">
        <f t="shared" si="85"/>
        <v>0.37521762622320948</v>
      </c>
      <c r="O123" s="135">
        <f t="shared" si="86"/>
        <v>39.960677192771804</v>
      </c>
      <c r="P123" s="227">
        <f t="shared" si="87"/>
        <v>7</v>
      </c>
      <c r="Q123" s="228">
        <f t="shared" si="88"/>
        <v>2</v>
      </c>
      <c r="R123" s="228">
        <f t="shared" si="89"/>
        <v>213</v>
      </c>
      <c r="T123">
        <v>521</v>
      </c>
      <c r="U123">
        <v>2703</v>
      </c>
      <c r="V123" t="s">
        <v>476</v>
      </c>
      <c r="W123">
        <v>533.024</v>
      </c>
      <c r="X123">
        <v>292.49599999999998</v>
      </c>
      <c r="Y123">
        <v>1.8220000000000001</v>
      </c>
      <c r="Z123">
        <v>18.216000000000001</v>
      </c>
      <c r="AA123">
        <v>27.006103</v>
      </c>
      <c r="AB123">
        <v>0.87166100000000002</v>
      </c>
      <c r="AC123">
        <v>9.1474930000000008</v>
      </c>
      <c r="AD123" s="1">
        <v>99</v>
      </c>
      <c r="AE123">
        <v>2</v>
      </c>
      <c r="AF123">
        <v>213</v>
      </c>
      <c r="AG123">
        <v>92</v>
      </c>
      <c r="AH123">
        <v>19.737168</v>
      </c>
      <c r="AI123">
        <v>281.7</v>
      </c>
      <c r="AJ123">
        <v>9.8000000000000007</v>
      </c>
      <c r="AK123">
        <v>7</v>
      </c>
      <c r="AL123">
        <v>1633</v>
      </c>
      <c r="AM123" t="s">
        <v>477</v>
      </c>
      <c r="AN123" t="s">
        <v>710</v>
      </c>
      <c r="AO123">
        <v>172.136</v>
      </c>
      <c r="AR123" t="s">
        <v>117</v>
      </c>
      <c r="AS123" t="s">
        <v>118</v>
      </c>
      <c r="AT123" t="s">
        <v>192</v>
      </c>
      <c r="AU123" t="s">
        <v>476</v>
      </c>
      <c r="AV123" t="s">
        <v>48</v>
      </c>
      <c r="AW123">
        <v>4</v>
      </c>
      <c r="BB123">
        <v>0.75467367300696198</v>
      </c>
      <c r="BC123" t="s">
        <v>70</v>
      </c>
      <c r="BF123" t="s">
        <v>117</v>
      </c>
      <c r="BG123" t="s">
        <v>118</v>
      </c>
      <c r="BH123" t="s">
        <v>476</v>
      </c>
      <c r="BI123">
        <v>2703</v>
      </c>
      <c r="BJ123">
        <v>4</v>
      </c>
      <c r="BK123" t="s">
        <v>192</v>
      </c>
      <c r="BL123" t="s">
        <v>191</v>
      </c>
      <c r="BM123">
        <v>0.75467367300696198</v>
      </c>
      <c r="BN123" t="s">
        <v>70</v>
      </c>
      <c r="BO123" t="s">
        <v>186</v>
      </c>
      <c r="BP123">
        <v>443.53499999999997</v>
      </c>
    </row>
    <row r="124" spans="1:68" ht="16.5">
      <c r="A124" s="240" t="str">
        <f t="shared" si="72"/>
        <v>송도버스</v>
      </c>
      <c r="B124" s="109" t="str">
        <f t="shared" si="73"/>
        <v>최송식</v>
      </c>
      <c r="C124" s="110" t="str">
        <f t="shared" si="74"/>
        <v>C</v>
      </c>
      <c r="D124" s="111">
        <f t="shared" si="75"/>
        <v>0.87836828498709174</v>
      </c>
      <c r="E124" s="112">
        <f t="shared" si="76"/>
        <v>8548</v>
      </c>
      <c r="F124" s="113" t="str">
        <f t="shared" si="77"/>
        <v>8</v>
      </c>
      <c r="G124" s="114" t="str">
        <f t="shared" si="78"/>
        <v>70바2246</v>
      </c>
      <c r="H124" s="115">
        <f t="shared" si="79"/>
        <v>9</v>
      </c>
      <c r="I124" s="116">
        <f t="shared" si="80"/>
        <v>1175.4250000000002</v>
      </c>
      <c r="J124" s="117">
        <f t="shared" si="81"/>
        <v>4.2240235693036469E-2</v>
      </c>
      <c r="K124" s="117">
        <f t="shared" si="82"/>
        <v>0.37995102290230709</v>
      </c>
      <c r="L124" s="117">
        <f t="shared" si="83"/>
        <v>0.20247995405917005</v>
      </c>
      <c r="M124" s="118">
        <f t="shared" si="84"/>
        <v>15.898</v>
      </c>
      <c r="N124" s="119">
        <f t="shared" si="85"/>
        <v>0</v>
      </c>
      <c r="O124" s="119">
        <f t="shared" si="86"/>
        <v>15.824193213399134</v>
      </c>
      <c r="P124" s="229">
        <f t="shared" si="87"/>
        <v>29</v>
      </c>
      <c r="Q124" s="230">
        <f t="shared" si="88"/>
        <v>0</v>
      </c>
      <c r="R124" s="230">
        <f t="shared" si="89"/>
        <v>192</v>
      </c>
      <c r="T124">
        <v>521</v>
      </c>
      <c r="U124">
        <v>8548</v>
      </c>
      <c r="V124" t="s">
        <v>478</v>
      </c>
      <c r="W124">
        <v>1213.3320000000001</v>
      </c>
      <c r="X124">
        <v>681.26400000000001</v>
      </c>
      <c r="Y124">
        <v>1.7809999999999999</v>
      </c>
      <c r="Z124">
        <v>15.898</v>
      </c>
      <c r="AA124">
        <v>77.058874000000003</v>
      </c>
      <c r="AB124">
        <v>3.254985</v>
      </c>
      <c r="AC124">
        <v>29.278597999999999</v>
      </c>
      <c r="AD124" s="1">
        <v>238</v>
      </c>
      <c r="AE124">
        <v>0</v>
      </c>
      <c r="AF124">
        <v>192</v>
      </c>
      <c r="AG124">
        <v>68</v>
      </c>
      <c r="AH124">
        <v>15.745519</v>
      </c>
      <c r="AI124">
        <v>156</v>
      </c>
      <c r="AJ124">
        <v>0</v>
      </c>
      <c r="AK124">
        <v>29</v>
      </c>
      <c r="AL124">
        <v>15812</v>
      </c>
      <c r="AM124" t="s">
        <v>479</v>
      </c>
      <c r="AN124" t="s">
        <v>711</v>
      </c>
      <c r="AO124">
        <v>168.43199999999999</v>
      </c>
      <c r="AR124" t="s">
        <v>117</v>
      </c>
      <c r="AS124" t="s">
        <v>119</v>
      </c>
      <c r="AT124" t="s">
        <v>227</v>
      </c>
      <c r="AU124" t="s">
        <v>478</v>
      </c>
      <c r="AV124" t="s">
        <v>48</v>
      </c>
      <c r="AW124">
        <v>9</v>
      </c>
      <c r="BB124">
        <v>0.87836828498709174</v>
      </c>
      <c r="BC124" t="s">
        <v>69</v>
      </c>
      <c r="BF124" t="s">
        <v>117</v>
      </c>
      <c r="BG124" t="s">
        <v>119</v>
      </c>
      <c r="BH124" t="s">
        <v>478</v>
      </c>
      <c r="BI124">
        <v>8548</v>
      </c>
      <c r="BJ124">
        <v>9</v>
      </c>
      <c r="BK124" t="s">
        <v>227</v>
      </c>
      <c r="BL124" t="s">
        <v>235</v>
      </c>
      <c r="BM124">
        <v>0.87836828498709174</v>
      </c>
      <c r="BN124" t="s">
        <v>69</v>
      </c>
      <c r="BO124" t="s">
        <v>176</v>
      </c>
      <c r="BP124">
        <v>1175.4250000000002</v>
      </c>
    </row>
    <row r="125" spans="1:68" ht="16.5">
      <c r="A125" s="239" t="str">
        <f t="shared" si="72"/>
        <v>송도버스</v>
      </c>
      <c r="B125" s="125" t="str">
        <f t="shared" si="73"/>
        <v>최종섭</v>
      </c>
      <c r="C125" s="126" t="str">
        <f t="shared" si="74"/>
        <v>B</v>
      </c>
      <c r="D125" s="127">
        <f t="shared" si="75"/>
        <v>0.90097827221028792</v>
      </c>
      <c r="E125" s="128">
        <f t="shared" si="76"/>
        <v>8</v>
      </c>
      <c r="F125" s="129" t="str">
        <f t="shared" si="77"/>
        <v>8</v>
      </c>
      <c r="G125" s="130" t="str">
        <f t="shared" si="78"/>
        <v>70바2265</v>
      </c>
      <c r="H125" s="131">
        <f t="shared" si="79"/>
        <v>2</v>
      </c>
      <c r="I125" s="132">
        <f t="shared" si="80"/>
        <v>3120.91</v>
      </c>
      <c r="J125" s="133">
        <f t="shared" si="81"/>
        <v>2.2765900573788578E-2</v>
      </c>
      <c r="K125" s="133">
        <f t="shared" si="82"/>
        <v>0.33513964410034858</v>
      </c>
      <c r="L125" s="133">
        <f t="shared" si="83"/>
        <v>0.14643164974318387</v>
      </c>
      <c r="M125" s="134">
        <f t="shared" si="84"/>
        <v>17.029</v>
      </c>
      <c r="N125" s="135">
        <f t="shared" si="85"/>
        <v>3.1889890585785403E-2</v>
      </c>
      <c r="O125" s="135">
        <f t="shared" si="86"/>
        <v>15.275257590591206</v>
      </c>
      <c r="P125" s="227">
        <f t="shared" si="87"/>
        <v>18</v>
      </c>
      <c r="Q125" s="228">
        <f t="shared" si="88"/>
        <v>1</v>
      </c>
      <c r="R125" s="228">
        <f t="shared" si="89"/>
        <v>479</v>
      </c>
      <c r="T125">
        <v>521</v>
      </c>
      <c r="U125">
        <v>8</v>
      </c>
      <c r="V125" t="s">
        <v>480</v>
      </c>
      <c r="W125">
        <v>3135.79</v>
      </c>
      <c r="X125">
        <v>1656.79</v>
      </c>
      <c r="Y125">
        <v>1.893</v>
      </c>
      <c r="Z125">
        <v>17.029</v>
      </c>
      <c r="AA125">
        <v>184.93606199999999</v>
      </c>
      <c r="AB125">
        <v>4.2102360000000001</v>
      </c>
      <c r="AC125">
        <v>61.979405999999997</v>
      </c>
      <c r="AD125" s="1">
        <v>457</v>
      </c>
      <c r="AE125">
        <v>1</v>
      </c>
      <c r="AF125">
        <v>479</v>
      </c>
      <c r="AG125">
        <v>75</v>
      </c>
      <c r="AH125">
        <v>16.956075999999999</v>
      </c>
      <c r="AI125">
        <v>622</v>
      </c>
      <c r="AJ125">
        <v>0</v>
      </c>
      <c r="AK125">
        <v>18</v>
      </c>
      <c r="AL125">
        <v>3181</v>
      </c>
      <c r="AM125" t="s">
        <v>481</v>
      </c>
      <c r="AN125" t="s">
        <v>712</v>
      </c>
      <c r="AO125">
        <v>2959.413</v>
      </c>
      <c r="AR125" t="s">
        <v>117</v>
      </c>
      <c r="AS125" t="s">
        <v>119</v>
      </c>
      <c r="AT125" t="s">
        <v>235</v>
      </c>
      <c r="AU125" t="s">
        <v>480</v>
      </c>
      <c r="AV125" t="s">
        <v>48</v>
      </c>
      <c r="AW125">
        <v>2</v>
      </c>
      <c r="BB125">
        <v>0.90097827221028792</v>
      </c>
      <c r="BC125" t="s">
        <v>68</v>
      </c>
      <c r="BF125" t="s">
        <v>117</v>
      </c>
      <c r="BG125" t="s">
        <v>119</v>
      </c>
      <c r="BH125" t="s">
        <v>480</v>
      </c>
      <c r="BI125">
        <v>8</v>
      </c>
      <c r="BJ125">
        <v>2</v>
      </c>
      <c r="BK125" t="s">
        <v>235</v>
      </c>
      <c r="BL125" t="s">
        <v>238</v>
      </c>
      <c r="BM125">
        <v>0.90097827221028792</v>
      </c>
      <c r="BN125" t="s">
        <v>68</v>
      </c>
      <c r="BO125" t="s">
        <v>174</v>
      </c>
      <c r="BP125">
        <v>3120.91</v>
      </c>
    </row>
    <row r="126" spans="1:68" ht="16.5">
      <c r="A126" s="240" t="str">
        <f t="shared" si="72"/>
        <v>송도버스</v>
      </c>
      <c r="B126" s="109" t="str">
        <f t="shared" si="73"/>
        <v>최주영</v>
      </c>
      <c r="C126" s="110" t="str">
        <f t="shared" si="74"/>
        <v>F</v>
      </c>
      <c r="D126" s="111">
        <f t="shared" si="75"/>
        <v>0.78507726878173822</v>
      </c>
      <c r="E126" s="112">
        <f t="shared" si="76"/>
        <v>3878</v>
      </c>
      <c r="F126" s="113" t="str">
        <f t="shared" si="77"/>
        <v>16-1</v>
      </c>
      <c r="G126" s="114" t="str">
        <f t="shared" si="78"/>
        <v>70바2324</v>
      </c>
      <c r="H126" s="115">
        <f t="shared" si="79"/>
        <v>15</v>
      </c>
      <c r="I126" s="116">
        <f t="shared" si="80"/>
        <v>2474.6449999999995</v>
      </c>
      <c r="J126" s="117">
        <f t="shared" si="81"/>
        <v>1.6834245423070843E-2</v>
      </c>
      <c r="K126" s="117">
        <f t="shared" si="82"/>
        <v>0.36317353401985347</v>
      </c>
      <c r="L126" s="117">
        <f t="shared" si="83"/>
        <v>9.4154919190429356E-2</v>
      </c>
      <c r="M126" s="118">
        <f t="shared" si="84"/>
        <v>16.658000000000001</v>
      </c>
      <c r="N126" s="119">
        <f t="shared" si="85"/>
        <v>0.12122950968724808</v>
      </c>
      <c r="O126" s="119">
        <f t="shared" si="86"/>
        <v>30.630656114311346</v>
      </c>
      <c r="P126" s="229">
        <f t="shared" si="87"/>
        <v>34</v>
      </c>
      <c r="Q126" s="230">
        <f t="shared" si="88"/>
        <v>3</v>
      </c>
      <c r="R126" s="230">
        <f t="shared" si="89"/>
        <v>758</v>
      </c>
      <c r="T126">
        <v>521</v>
      </c>
      <c r="U126">
        <v>3878</v>
      </c>
      <c r="V126" t="s">
        <v>713</v>
      </c>
      <c r="W126">
        <v>2474.645</v>
      </c>
      <c r="X126">
        <v>1372.232</v>
      </c>
      <c r="Y126">
        <v>1.8029999999999999</v>
      </c>
      <c r="Z126">
        <v>16.658000000000001</v>
      </c>
      <c r="AA126">
        <v>132.94525200000001</v>
      </c>
      <c r="AB126">
        <v>2.2380330000000002</v>
      </c>
      <c r="AC126">
        <v>48.282196999999996</v>
      </c>
      <c r="AD126" s="1">
        <v>233</v>
      </c>
      <c r="AE126">
        <v>3</v>
      </c>
      <c r="AF126">
        <v>758</v>
      </c>
      <c r="AG126">
        <v>70</v>
      </c>
      <c r="AH126">
        <v>18.614014999999998</v>
      </c>
      <c r="AI126">
        <v>706.7</v>
      </c>
      <c r="AJ126">
        <v>0</v>
      </c>
      <c r="AK126">
        <v>34</v>
      </c>
      <c r="AL126">
        <v>8102</v>
      </c>
      <c r="AM126" t="s">
        <v>714</v>
      </c>
      <c r="AN126" t="s">
        <v>715</v>
      </c>
      <c r="AO126">
        <v>459.79399999999998</v>
      </c>
      <c r="AR126" t="s">
        <v>117</v>
      </c>
      <c r="AS126" t="s">
        <v>118</v>
      </c>
      <c r="AT126" t="s">
        <v>211</v>
      </c>
      <c r="AU126" t="s">
        <v>713</v>
      </c>
      <c r="AV126" t="s">
        <v>48</v>
      </c>
      <c r="AW126">
        <v>15</v>
      </c>
      <c r="BB126">
        <v>0.78507726878173822</v>
      </c>
      <c r="BC126" t="s">
        <v>70</v>
      </c>
      <c r="BF126" t="s">
        <v>117</v>
      </c>
      <c r="BG126" t="s">
        <v>118</v>
      </c>
      <c r="BH126" t="s">
        <v>713</v>
      </c>
      <c r="BI126">
        <v>3878</v>
      </c>
      <c r="BJ126">
        <v>15</v>
      </c>
      <c r="BK126" t="s">
        <v>211</v>
      </c>
      <c r="BL126" t="s">
        <v>194</v>
      </c>
      <c r="BM126">
        <v>0.78507726878173822</v>
      </c>
      <c r="BN126" t="s">
        <v>70</v>
      </c>
      <c r="BO126" t="s">
        <v>186</v>
      </c>
      <c r="BP126">
        <v>2474.6449999999995</v>
      </c>
    </row>
    <row r="127" spans="1:68" ht="16.5">
      <c r="A127" s="239" t="str">
        <f t="shared" si="72"/>
        <v>송도버스</v>
      </c>
      <c r="B127" s="125" t="str">
        <f t="shared" si="73"/>
        <v>최창열</v>
      </c>
      <c r="C127" s="126" t="str">
        <f t="shared" si="74"/>
        <v>D</v>
      </c>
      <c r="D127" s="127">
        <f t="shared" si="75"/>
        <v>0.82795066191901501</v>
      </c>
      <c r="E127" s="128">
        <f t="shared" si="76"/>
        <v>2900</v>
      </c>
      <c r="F127" s="129" t="str">
        <f t="shared" si="77"/>
        <v>16-1</v>
      </c>
      <c r="G127" s="130" t="str">
        <f t="shared" si="78"/>
        <v>70바2324</v>
      </c>
      <c r="H127" s="131">
        <f t="shared" si="79"/>
        <v>3</v>
      </c>
      <c r="I127" s="132">
        <f t="shared" si="80"/>
        <v>3290.0260000000003</v>
      </c>
      <c r="J127" s="133">
        <f t="shared" si="81"/>
        <v>2.8549856502004568E-2</v>
      </c>
      <c r="K127" s="133">
        <f t="shared" si="82"/>
        <v>0.29042251416888532</v>
      </c>
      <c r="L127" s="133">
        <f t="shared" si="83"/>
        <v>0.17841804289692542</v>
      </c>
      <c r="M127" s="134">
        <f t="shared" si="84"/>
        <v>10.305999999999999</v>
      </c>
      <c r="N127" s="135">
        <f t="shared" si="85"/>
        <v>0</v>
      </c>
      <c r="O127" s="135">
        <f t="shared" si="86"/>
        <v>3.2826488301308259</v>
      </c>
      <c r="P127" s="227">
        <f t="shared" si="87"/>
        <v>14</v>
      </c>
      <c r="Q127" s="228">
        <f t="shared" si="88"/>
        <v>0</v>
      </c>
      <c r="R127" s="228">
        <f t="shared" si="89"/>
        <v>108</v>
      </c>
      <c r="T127">
        <v>521</v>
      </c>
      <c r="U127">
        <v>2900</v>
      </c>
      <c r="V127" t="s">
        <v>482</v>
      </c>
      <c r="W127">
        <v>3290.0259999999998</v>
      </c>
      <c r="X127">
        <v>1589.261</v>
      </c>
      <c r="Y127">
        <v>2.0699999999999998</v>
      </c>
      <c r="Z127">
        <v>10.305999999999999</v>
      </c>
      <c r="AA127">
        <v>175.60802799999999</v>
      </c>
      <c r="AB127">
        <v>5.0135839999999998</v>
      </c>
      <c r="AC127">
        <v>51.000525000000003</v>
      </c>
      <c r="AD127" s="1">
        <v>587</v>
      </c>
      <c r="AE127">
        <v>0</v>
      </c>
      <c r="AF127">
        <v>108</v>
      </c>
      <c r="AG127">
        <v>79</v>
      </c>
      <c r="AH127">
        <v>18.735054000000002</v>
      </c>
      <c r="AI127">
        <v>449</v>
      </c>
      <c r="AJ127">
        <v>0</v>
      </c>
      <c r="AK127">
        <v>14</v>
      </c>
      <c r="AL127">
        <v>9210</v>
      </c>
      <c r="AM127" t="s">
        <v>483</v>
      </c>
      <c r="AN127" t="s">
        <v>716</v>
      </c>
      <c r="AO127">
        <v>3065.7350000000001</v>
      </c>
      <c r="AR127" t="s">
        <v>117</v>
      </c>
      <c r="AS127" t="s">
        <v>118</v>
      </c>
      <c r="AT127" t="s">
        <v>211</v>
      </c>
      <c r="AU127" t="s">
        <v>482</v>
      </c>
      <c r="AV127" t="s">
        <v>48</v>
      </c>
      <c r="AW127">
        <v>3</v>
      </c>
      <c r="BB127">
        <v>0.82795066191901501</v>
      </c>
      <c r="BC127" t="s">
        <v>67</v>
      </c>
      <c r="BF127" t="s">
        <v>117</v>
      </c>
      <c r="BG127" t="s">
        <v>118</v>
      </c>
      <c r="BH127" t="s">
        <v>482</v>
      </c>
      <c r="BI127">
        <v>2900</v>
      </c>
      <c r="BJ127">
        <v>3</v>
      </c>
      <c r="BK127" t="s">
        <v>211</v>
      </c>
      <c r="BL127" t="s">
        <v>194</v>
      </c>
      <c r="BM127">
        <v>0.82795066191901501</v>
      </c>
      <c r="BN127" t="s">
        <v>67</v>
      </c>
      <c r="BO127" t="s">
        <v>178</v>
      </c>
      <c r="BP127">
        <v>3290.0260000000003</v>
      </c>
    </row>
    <row r="128" spans="1:68" ht="16.5">
      <c r="A128" s="240" t="str">
        <f t="shared" si="72"/>
        <v>송도버스</v>
      </c>
      <c r="B128" s="109" t="str">
        <f t="shared" si="73"/>
        <v>최창윤</v>
      </c>
      <c r="C128" s="110" t="str">
        <f t="shared" si="74"/>
        <v>B</v>
      </c>
      <c r="D128" s="111">
        <f t="shared" si="75"/>
        <v>0.90857142857142847</v>
      </c>
      <c r="E128" s="112">
        <f t="shared" si="76"/>
        <v>8732</v>
      </c>
      <c r="F128" s="113" t="str">
        <f t="shared" si="77"/>
        <v>8</v>
      </c>
      <c r="G128" s="114" t="str">
        <f t="shared" si="78"/>
        <v>70바2289</v>
      </c>
      <c r="H128" s="115">
        <f t="shared" si="79"/>
        <v>1</v>
      </c>
      <c r="I128" s="116">
        <f t="shared" si="80"/>
        <v>700.26499999999999</v>
      </c>
      <c r="J128" s="117">
        <f t="shared" si="81"/>
        <v>2.3270289463049643E-2</v>
      </c>
      <c r="K128" s="117">
        <f t="shared" si="82"/>
        <v>0.34897658136169601</v>
      </c>
      <c r="L128" s="117">
        <f t="shared" si="83"/>
        <v>0.23848114642313981</v>
      </c>
      <c r="M128" s="118">
        <f t="shared" si="84"/>
        <v>12.898999999999999</v>
      </c>
      <c r="N128" s="119">
        <f t="shared" si="85"/>
        <v>0</v>
      </c>
      <c r="O128" s="119">
        <f t="shared" si="86"/>
        <v>9.282200309882688</v>
      </c>
      <c r="P128" s="229">
        <f t="shared" si="87"/>
        <v>9</v>
      </c>
      <c r="Q128" s="230">
        <f t="shared" si="88"/>
        <v>0</v>
      </c>
      <c r="R128" s="230">
        <f t="shared" si="89"/>
        <v>65</v>
      </c>
      <c r="T128">
        <v>521</v>
      </c>
      <c r="U128">
        <v>8732</v>
      </c>
      <c r="V128" t="s">
        <v>484</v>
      </c>
      <c r="W128">
        <v>700.26499999999999</v>
      </c>
      <c r="X128">
        <v>366.923</v>
      </c>
      <c r="Y128">
        <v>1.9079999999999999</v>
      </c>
      <c r="Z128">
        <v>12.898999999999999</v>
      </c>
      <c r="AA128">
        <v>41.409154000000001</v>
      </c>
      <c r="AB128">
        <v>0.96360299999999999</v>
      </c>
      <c r="AC128">
        <v>14.450825</v>
      </c>
      <c r="AD128" s="1">
        <v>167</v>
      </c>
      <c r="AE128">
        <v>0</v>
      </c>
      <c r="AF128">
        <v>65</v>
      </c>
      <c r="AG128">
        <v>87</v>
      </c>
      <c r="AH128">
        <v>16.910874</v>
      </c>
      <c r="AI128">
        <v>113.6</v>
      </c>
      <c r="AJ128">
        <v>2.6</v>
      </c>
      <c r="AK128">
        <v>9</v>
      </c>
      <c r="AL128">
        <v>880</v>
      </c>
      <c r="AM128" t="s">
        <v>485</v>
      </c>
      <c r="AN128" t="s">
        <v>717</v>
      </c>
      <c r="AO128">
        <v>700.26499999999999</v>
      </c>
      <c r="AR128" t="s">
        <v>117</v>
      </c>
      <c r="AS128" t="s">
        <v>119</v>
      </c>
      <c r="AT128" t="s">
        <v>241</v>
      </c>
      <c r="AU128" t="s">
        <v>484</v>
      </c>
      <c r="AV128" t="s">
        <v>48</v>
      </c>
      <c r="AW128">
        <v>1</v>
      </c>
      <c r="BB128">
        <v>0.90857142857142847</v>
      </c>
      <c r="BC128" t="s">
        <v>68</v>
      </c>
      <c r="BF128" t="s">
        <v>117</v>
      </c>
      <c r="BG128" t="s">
        <v>119</v>
      </c>
      <c r="BH128" t="s">
        <v>484</v>
      </c>
      <c r="BI128">
        <v>8732</v>
      </c>
      <c r="BJ128">
        <v>1</v>
      </c>
      <c r="BK128" t="s">
        <v>241</v>
      </c>
      <c r="BL128" t="s">
        <v>173</v>
      </c>
      <c r="BM128">
        <v>0.90857142857142847</v>
      </c>
      <c r="BN128" t="s">
        <v>68</v>
      </c>
      <c r="BO128" t="s">
        <v>174</v>
      </c>
      <c r="BP128">
        <v>700.26499999999999</v>
      </c>
    </row>
    <row r="129" spans="1:68" ht="16.5">
      <c r="A129" s="239" t="str">
        <f t="shared" si="72"/>
        <v>송도버스</v>
      </c>
      <c r="B129" s="125" t="str">
        <f t="shared" si="73"/>
        <v>최한묵</v>
      </c>
      <c r="C129" s="126" t="str">
        <f t="shared" si="74"/>
        <v>D</v>
      </c>
      <c r="D129" s="127">
        <f t="shared" si="75"/>
        <v>0.83940753713200977</v>
      </c>
      <c r="E129" s="128">
        <f t="shared" si="76"/>
        <v>4456</v>
      </c>
      <c r="F129" s="129" t="str">
        <f t="shared" si="77"/>
        <v>8</v>
      </c>
      <c r="G129" s="130" t="str">
        <f t="shared" si="78"/>
        <v>70바2287</v>
      </c>
      <c r="H129" s="131">
        <f t="shared" si="79"/>
        <v>2</v>
      </c>
      <c r="I129" s="132">
        <f t="shared" si="80"/>
        <v>614.40699999999993</v>
      </c>
      <c r="J129" s="133">
        <f t="shared" si="81"/>
        <v>1.0237459414719402E-2</v>
      </c>
      <c r="K129" s="133">
        <f t="shared" si="82"/>
        <v>0.36203127664241613</v>
      </c>
      <c r="L129" s="133">
        <f t="shared" si="83"/>
        <v>0.23925508661196898</v>
      </c>
      <c r="M129" s="134">
        <f t="shared" si="84"/>
        <v>15.798999999999999</v>
      </c>
      <c r="N129" s="135">
        <f t="shared" si="85"/>
        <v>0.48827568696320189</v>
      </c>
      <c r="O129" s="135">
        <f t="shared" si="86"/>
        <v>20.670337414775545</v>
      </c>
      <c r="P129" s="227">
        <f t="shared" si="87"/>
        <v>8</v>
      </c>
      <c r="Q129" s="228">
        <f t="shared" si="88"/>
        <v>3</v>
      </c>
      <c r="R129" s="228">
        <f t="shared" si="89"/>
        <v>127</v>
      </c>
      <c r="T129">
        <v>521</v>
      </c>
      <c r="U129">
        <v>4456</v>
      </c>
      <c r="V129" t="s">
        <v>718</v>
      </c>
      <c r="W129">
        <v>614.40700000000004</v>
      </c>
      <c r="X129">
        <v>348.73700000000002</v>
      </c>
      <c r="Y129">
        <v>1.762</v>
      </c>
      <c r="Z129">
        <v>15.798999999999999</v>
      </c>
      <c r="AA129">
        <v>36.032767999999997</v>
      </c>
      <c r="AB129">
        <v>0.36888399999999999</v>
      </c>
      <c r="AC129">
        <v>13.044988999999999</v>
      </c>
      <c r="AD129" s="1">
        <v>147</v>
      </c>
      <c r="AE129">
        <v>3</v>
      </c>
      <c r="AF129">
        <v>127</v>
      </c>
      <c r="AG129">
        <v>64</v>
      </c>
      <c r="AH129">
        <v>17.05134</v>
      </c>
      <c r="AI129">
        <v>10.199999999999999</v>
      </c>
      <c r="AJ129">
        <v>0</v>
      </c>
      <c r="AK129">
        <v>8</v>
      </c>
      <c r="AL129">
        <v>875</v>
      </c>
      <c r="AM129" t="s">
        <v>719</v>
      </c>
      <c r="AN129" t="s">
        <v>720</v>
      </c>
      <c r="AO129">
        <v>548.29</v>
      </c>
      <c r="AR129" t="s">
        <v>117</v>
      </c>
      <c r="AS129" t="s">
        <v>119</v>
      </c>
      <c r="AT129" t="s">
        <v>240</v>
      </c>
      <c r="AU129" t="s">
        <v>718</v>
      </c>
      <c r="AV129" t="s">
        <v>48</v>
      </c>
      <c r="AW129">
        <v>2</v>
      </c>
      <c r="BB129">
        <v>0.83940753713200977</v>
      </c>
      <c r="BC129" t="s">
        <v>67</v>
      </c>
      <c r="BF129" t="s">
        <v>117</v>
      </c>
      <c r="BG129" t="s">
        <v>119</v>
      </c>
      <c r="BH129" t="s">
        <v>718</v>
      </c>
      <c r="BI129">
        <v>4456</v>
      </c>
      <c r="BJ129">
        <v>2</v>
      </c>
      <c r="BK129" t="s">
        <v>240</v>
      </c>
      <c r="BL129" t="s">
        <v>249</v>
      </c>
      <c r="BM129">
        <v>0.83940753713200977</v>
      </c>
      <c r="BN129" t="s">
        <v>67</v>
      </c>
      <c r="BO129" t="s">
        <v>178</v>
      </c>
      <c r="BP129">
        <v>614.40699999999993</v>
      </c>
    </row>
    <row r="130" spans="1:68" ht="16.5">
      <c r="A130" s="240" t="str">
        <f t="shared" si="72"/>
        <v>송도버스</v>
      </c>
      <c r="B130" s="109" t="str">
        <f t="shared" si="73"/>
        <v>추경도</v>
      </c>
      <c r="C130" s="110" t="str">
        <f t="shared" si="74"/>
        <v>D</v>
      </c>
      <c r="D130" s="111">
        <f t="shared" si="75"/>
        <v>0.83688977961071553</v>
      </c>
      <c r="E130" s="112">
        <f t="shared" si="76"/>
        <v>7287</v>
      </c>
      <c r="F130" s="113" t="str">
        <f t="shared" si="77"/>
        <v>8</v>
      </c>
      <c r="G130" s="114" t="str">
        <f t="shared" si="78"/>
        <v>70바2308</v>
      </c>
      <c r="H130" s="115">
        <f t="shared" si="79"/>
        <v>13</v>
      </c>
      <c r="I130" s="116">
        <f t="shared" si="80"/>
        <v>2492.3820000000001</v>
      </c>
      <c r="J130" s="117">
        <f t="shared" si="81"/>
        <v>2.3564274352272461E-2</v>
      </c>
      <c r="K130" s="117">
        <f t="shared" si="82"/>
        <v>0.37339177811800034</v>
      </c>
      <c r="L130" s="117">
        <f t="shared" si="83"/>
        <v>0.2178638747992884</v>
      </c>
      <c r="M130" s="118">
        <f t="shared" si="84"/>
        <v>16.497</v>
      </c>
      <c r="N130" s="119">
        <f t="shared" si="85"/>
        <v>7.9131421861084003E-2</v>
      </c>
      <c r="O130" s="119">
        <f t="shared" si="86"/>
        <v>40.831813680319343</v>
      </c>
      <c r="P130" s="229">
        <f t="shared" si="87"/>
        <v>25</v>
      </c>
      <c r="Q130" s="230">
        <f t="shared" si="88"/>
        <v>2</v>
      </c>
      <c r="R130" s="230">
        <f t="shared" si="89"/>
        <v>1032</v>
      </c>
      <c r="T130">
        <v>521</v>
      </c>
      <c r="U130">
        <v>7287</v>
      </c>
      <c r="V130" t="s">
        <v>486</v>
      </c>
      <c r="W130">
        <v>2527.4409999999998</v>
      </c>
      <c r="X130">
        <v>1404.413</v>
      </c>
      <c r="Y130">
        <v>1.8</v>
      </c>
      <c r="Z130">
        <v>16.497</v>
      </c>
      <c r="AA130">
        <v>145.03968800000001</v>
      </c>
      <c r="AB130">
        <v>3.4177550000000001</v>
      </c>
      <c r="AC130">
        <v>54.156627</v>
      </c>
      <c r="AD130" s="1">
        <v>543</v>
      </c>
      <c r="AE130">
        <v>2</v>
      </c>
      <c r="AF130">
        <v>1032</v>
      </c>
      <c r="AG130">
        <v>85</v>
      </c>
      <c r="AH130">
        <v>17.425857000000001</v>
      </c>
      <c r="AI130">
        <v>745.7</v>
      </c>
      <c r="AJ130">
        <v>0</v>
      </c>
      <c r="AK130">
        <v>25</v>
      </c>
      <c r="AL130">
        <v>10895</v>
      </c>
      <c r="AM130" t="s">
        <v>487</v>
      </c>
      <c r="AN130" t="s">
        <v>721</v>
      </c>
      <c r="AO130">
        <v>386.57900000000001</v>
      </c>
      <c r="AR130" t="s">
        <v>117</v>
      </c>
      <c r="AS130" t="s">
        <v>119</v>
      </c>
      <c r="AT130" t="s">
        <v>248</v>
      </c>
      <c r="AU130" t="s">
        <v>486</v>
      </c>
      <c r="AV130" t="s">
        <v>48</v>
      </c>
      <c r="AW130">
        <v>13</v>
      </c>
      <c r="BB130">
        <v>0.83688977961071553</v>
      </c>
      <c r="BC130" t="s">
        <v>67</v>
      </c>
      <c r="BF130" t="s">
        <v>117</v>
      </c>
      <c r="BG130" t="s">
        <v>119</v>
      </c>
      <c r="BH130" t="s">
        <v>486</v>
      </c>
      <c r="BI130">
        <v>7287</v>
      </c>
      <c r="BJ130">
        <v>13</v>
      </c>
      <c r="BK130" t="s">
        <v>248</v>
      </c>
      <c r="BL130" t="s">
        <v>200</v>
      </c>
      <c r="BM130">
        <v>0.83688977961071553</v>
      </c>
      <c r="BN130" t="s">
        <v>67</v>
      </c>
      <c r="BO130" t="s">
        <v>178</v>
      </c>
      <c r="BP130">
        <v>2492.3820000000001</v>
      </c>
    </row>
    <row r="131" spans="1:68" ht="16.5">
      <c r="A131" s="239" t="str">
        <f t="shared" si="72"/>
        <v>송도버스</v>
      </c>
      <c r="B131" s="125" t="str">
        <f t="shared" si="73"/>
        <v>하경화</v>
      </c>
      <c r="C131" s="126" t="str">
        <f t="shared" si="74"/>
        <v>B</v>
      </c>
      <c r="D131" s="127">
        <f t="shared" si="75"/>
        <v>0.94445592911902299</v>
      </c>
      <c r="E131" s="128">
        <f t="shared" si="76"/>
        <v>7601</v>
      </c>
      <c r="F131" s="129" t="str">
        <f t="shared" si="77"/>
        <v>16-1</v>
      </c>
      <c r="G131" s="130" t="str">
        <f t="shared" si="78"/>
        <v>70바2315</v>
      </c>
      <c r="H131" s="131">
        <f t="shared" si="79"/>
        <v>3</v>
      </c>
      <c r="I131" s="132">
        <f t="shared" si="80"/>
        <v>3691.2960000000003</v>
      </c>
      <c r="J131" s="133">
        <f t="shared" si="81"/>
        <v>1.3222328731907438E-2</v>
      </c>
      <c r="K131" s="133">
        <f t="shared" si="82"/>
        <v>0.32695684367682953</v>
      </c>
      <c r="L131" s="133">
        <f t="shared" si="83"/>
        <v>9.265038620582039E-2</v>
      </c>
      <c r="M131" s="134">
        <f t="shared" si="84"/>
        <v>10.875999999999999</v>
      </c>
      <c r="N131" s="135">
        <f t="shared" si="85"/>
        <v>2.7090756200532279E-2</v>
      </c>
      <c r="O131" s="135">
        <f t="shared" si="86"/>
        <v>15.116641959897013</v>
      </c>
      <c r="P131" s="227">
        <f t="shared" si="87"/>
        <v>10</v>
      </c>
      <c r="Q131" s="228">
        <f t="shared" si="88"/>
        <v>1</v>
      </c>
      <c r="R131" s="228">
        <f t="shared" si="89"/>
        <v>558</v>
      </c>
      <c r="T131">
        <v>521</v>
      </c>
      <c r="U131">
        <v>7601</v>
      </c>
      <c r="V131" t="s">
        <v>488</v>
      </c>
      <c r="W131">
        <v>3691.2959999999998</v>
      </c>
      <c r="X131">
        <v>1567.981</v>
      </c>
      <c r="Y131">
        <v>2.3540000000000001</v>
      </c>
      <c r="Z131">
        <v>10.875999999999999</v>
      </c>
      <c r="AA131">
        <v>189.23996299999999</v>
      </c>
      <c r="AB131">
        <v>2.5021930000000001</v>
      </c>
      <c r="AC131">
        <v>61.873300999999998</v>
      </c>
      <c r="AD131" s="1">
        <v>342</v>
      </c>
      <c r="AE131">
        <v>1</v>
      </c>
      <c r="AF131">
        <v>558</v>
      </c>
      <c r="AG131">
        <v>92</v>
      </c>
      <c r="AH131">
        <v>19.505901000000001</v>
      </c>
      <c r="AI131">
        <v>1336.3</v>
      </c>
      <c r="AJ131">
        <v>22.7</v>
      </c>
      <c r="AK131">
        <v>10</v>
      </c>
      <c r="AL131">
        <v>702</v>
      </c>
      <c r="AM131" t="s">
        <v>489</v>
      </c>
      <c r="AN131" t="s">
        <v>722</v>
      </c>
      <c r="AO131">
        <v>3374.65</v>
      </c>
      <c r="AR131" t="s">
        <v>117</v>
      </c>
      <c r="AS131" t="s">
        <v>118</v>
      </c>
      <c r="AT131" t="s">
        <v>209</v>
      </c>
      <c r="AU131" t="s">
        <v>488</v>
      </c>
      <c r="AV131" t="s">
        <v>48</v>
      </c>
      <c r="AW131">
        <v>3</v>
      </c>
      <c r="BB131">
        <v>0.94445592911902299</v>
      </c>
      <c r="BC131" t="s">
        <v>68</v>
      </c>
      <c r="BF131" t="s">
        <v>117</v>
      </c>
      <c r="BG131" t="s">
        <v>118</v>
      </c>
      <c r="BH131" t="s">
        <v>488</v>
      </c>
      <c r="BI131">
        <v>7601</v>
      </c>
      <c r="BJ131">
        <v>3</v>
      </c>
      <c r="BK131" t="s">
        <v>209</v>
      </c>
      <c r="BL131" t="s">
        <v>193</v>
      </c>
      <c r="BM131">
        <v>0.94445592911902299</v>
      </c>
      <c r="BN131" t="s">
        <v>68</v>
      </c>
      <c r="BO131" t="s">
        <v>174</v>
      </c>
      <c r="BP131">
        <v>3691.2960000000003</v>
      </c>
    </row>
    <row r="132" spans="1:68" ht="16.5">
      <c r="A132" s="240" t="str">
        <f t="shared" si="72"/>
        <v>송도버스</v>
      </c>
      <c r="B132" s="109" t="str">
        <f t="shared" si="73"/>
        <v>한상해</v>
      </c>
      <c r="C132" s="110" t="str">
        <f t="shared" si="74"/>
        <v>B</v>
      </c>
      <c r="D132" s="111">
        <f t="shared" si="75"/>
        <v>0.90439670213682155</v>
      </c>
      <c r="E132" s="112">
        <f t="shared" si="76"/>
        <v>8795</v>
      </c>
      <c r="F132" s="113" t="str">
        <f t="shared" si="77"/>
        <v>8</v>
      </c>
      <c r="G132" s="114" t="str">
        <f t="shared" si="78"/>
        <v>70바2235</v>
      </c>
      <c r="H132" s="115">
        <f t="shared" si="79"/>
        <v>3</v>
      </c>
      <c r="I132" s="116">
        <f t="shared" si="80"/>
        <v>1690.8380000000002</v>
      </c>
      <c r="J132" s="117">
        <f t="shared" si="81"/>
        <v>2.7853290702189115E-2</v>
      </c>
      <c r="K132" s="117">
        <f t="shared" si="82"/>
        <v>0.35003115026082487</v>
      </c>
      <c r="L132" s="117">
        <f t="shared" si="83"/>
        <v>0.17624396896686731</v>
      </c>
      <c r="M132" s="118">
        <f t="shared" si="84"/>
        <v>14.898999999999999</v>
      </c>
      <c r="N132" s="119">
        <f t="shared" si="85"/>
        <v>0</v>
      </c>
      <c r="O132" s="119">
        <f t="shared" si="86"/>
        <v>45.421264485420842</v>
      </c>
      <c r="P132" s="229">
        <f t="shared" si="87"/>
        <v>19</v>
      </c>
      <c r="Q132" s="230">
        <f t="shared" si="88"/>
        <v>0</v>
      </c>
      <c r="R132" s="230">
        <f t="shared" si="89"/>
        <v>768</v>
      </c>
      <c r="T132">
        <v>521</v>
      </c>
      <c r="U132">
        <v>8795</v>
      </c>
      <c r="V132" t="s">
        <v>490</v>
      </c>
      <c r="W132">
        <v>1690.838</v>
      </c>
      <c r="X132">
        <v>929.35599999999999</v>
      </c>
      <c r="Y132">
        <v>1.819</v>
      </c>
      <c r="Z132">
        <v>14.898999999999999</v>
      </c>
      <c r="AA132">
        <v>97.145253999999994</v>
      </c>
      <c r="AB132">
        <v>2.7058149999999999</v>
      </c>
      <c r="AC132">
        <v>34.003864999999998</v>
      </c>
      <c r="AD132" s="1">
        <v>298</v>
      </c>
      <c r="AE132">
        <v>0</v>
      </c>
      <c r="AF132">
        <v>768</v>
      </c>
      <c r="AG132">
        <v>84</v>
      </c>
      <c r="AH132">
        <v>17.405255</v>
      </c>
      <c r="AI132">
        <v>488.1</v>
      </c>
      <c r="AJ132">
        <v>0</v>
      </c>
      <c r="AK132">
        <v>19</v>
      </c>
      <c r="AL132">
        <v>6516</v>
      </c>
      <c r="AM132" t="s">
        <v>491</v>
      </c>
      <c r="AN132" t="s">
        <v>723</v>
      </c>
      <c r="AO132">
        <v>1440.8720000000001</v>
      </c>
      <c r="AR132" t="s">
        <v>117</v>
      </c>
      <c r="AS132" t="s">
        <v>119</v>
      </c>
      <c r="AT132" t="s">
        <v>221</v>
      </c>
      <c r="AU132" t="s">
        <v>490</v>
      </c>
      <c r="AV132" t="s">
        <v>48</v>
      </c>
      <c r="AW132">
        <v>3</v>
      </c>
      <c r="BB132">
        <v>0.90439670213682155</v>
      </c>
      <c r="BC132" t="s">
        <v>68</v>
      </c>
      <c r="BF132" t="s">
        <v>117</v>
      </c>
      <c r="BG132" t="s">
        <v>119</v>
      </c>
      <c r="BH132" t="s">
        <v>490</v>
      </c>
      <c r="BI132">
        <v>8795</v>
      </c>
      <c r="BJ132">
        <v>3</v>
      </c>
      <c r="BK132" t="s">
        <v>221</v>
      </c>
      <c r="BL132" t="s">
        <v>235</v>
      </c>
      <c r="BM132">
        <v>0.90439670213682155</v>
      </c>
      <c r="BN132" t="s">
        <v>68</v>
      </c>
      <c r="BO132" t="s">
        <v>174</v>
      </c>
      <c r="BP132">
        <v>1690.8380000000002</v>
      </c>
    </row>
    <row r="133" spans="1:68" ht="16.5">
      <c r="A133" s="239" t="str">
        <f t="shared" si="72"/>
        <v>송도버스</v>
      </c>
      <c r="B133" s="125" t="str">
        <f t="shared" si="73"/>
        <v>허원강</v>
      </c>
      <c r="C133" s="126" t="str">
        <f t="shared" si="74"/>
        <v>D</v>
      </c>
      <c r="D133" s="127">
        <f t="shared" si="75"/>
        <v>0.84530563634688571</v>
      </c>
      <c r="E133" s="128">
        <f t="shared" si="76"/>
        <v>8262</v>
      </c>
      <c r="F133" s="129" t="str">
        <f t="shared" si="77"/>
        <v>8</v>
      </c>
      <c r="G133" s="130" t="str">
        <f t="shared" si="78"/>
        <v>70바2264</v>
      </c>
      <c r="H133" s="131">
        <f t="shared" si="79"/>
        <v>5</v>
      </c>
      <c r="I133" s="132">
        <f t="shared" si="80"/>
        <v>1682.9560000000001</v>
      </c>
      <c r="J133" s="133">
        <f t="shared" si="81"/>
        <v>2.2130380558276409E-2</v>
      </c>
      <c r="K133" s="133">
        <f t="shared" si="82"/>
        <v>0.38104413537435083</v>
      </c>
      <c r="L133" s="133">
        <f t="shared" si="83"/>
        <v>0.16696812037866704</v>
      </c>
      <c r="M133" s="134">
        <f t="shared" si="84"/>
        <v>14.954000000000001</v>
      </c>
      <c r="N133" s="135">
        <f t="shared" si="85"/>
        <v>0.11883851984246767</v>
      </c>
      <c r="O133" s="135">
        <f t="shared" si="86"/>
        <v>15.389588319599563</v>
      </c>
      <c r="P133" s="227">
        <f t="shared" si="87"/>
        <v>31</v>
      </c>
      <c r="Q133" s="228">
        <f t="shared" si="88"/>
        <v>2</v>
      </c>
      <c r="R133" s="228">
        <f t="shared" si="89"/>
        <v>259</v>
      </c>
      <c r="T133">
        <v>521</v>
      </c>
      <c r="U133">
        <v>8262</v>
      </c>
      <c r="V133" t="s">
        <v>492</v>
      </c>
      <c r="W133">
        <v>1682.9559999999999</v>
      </c>
      <c r="X133">
        <v>965.18</v>
      </c>
      <c r="Y133">
        <v>1.744</v>
      </c>
      <c r="Z133">
        <v>14.954000000000001</v>
      </c>
      <c r="AA133">
        <v>101.669422</v>
      </c>
      <c r="AB133">
        <v>2.2499829999999998</v>
      </c>
      <c r="AC133">
        <v>38.740537000000003</v>
      </c>
      <c r="AD133" s="1">
        <v>281</v>
      </c>
      <c r="AE133">
        <v>2</v>
      </c>
      <c r="AF133">
        <v>259</v>
      </c>
      <c r="AG133">
        <v>78</v>
      </c>
      <c r="AH133">
        <v>16.553215999999999</v>
      </c>
      <c r="AI133">
        <v>285.2</v>
      </c>
      <c r="AJ133">
        <v>0</v>
      </c>
      <c r="AK133">
        <v>31</v>
      </c>
      <c r="AL133">
        <v>11611</v>
      </c>
      <c r="AM133" t="s">
        <v>493</v>
      </c>
      <c r="AN133" t="s">
        <v>724</v>
      </c>
      <c r="AO133">
        <v>809.04399999999998</v>
      </c>
      <c r="AR133" t="s">
        <v>117</v>
      </c>
      <c r="AS133" t="s">
        <v>119</v>
      </c>
      <c r="AT133" t="s">
        <v>234</v>
      </c>
      <c r="AU133" t="s">
        <v>492</v>
      </c>
      <c r="AV133" t="s">
        <v>48</v>
      </c>
      <c r="AW133">
        <v>5</v>
      </c>
      <c r="BB133">
        <v>0.84530563634688571</v>
      </c>
      <c r="BC133" t="s">
        <v>67</v>
      </c>
      <c r="BF133" t="s">
        <v>117</v>
      </c>
      <c r="BG133" t="s">
        <v>119</v>
      </c>
      <c r="BH133" t="s">
        <v>492</v>
      </c>
      <c r="BI133">
        <v>8262</v>
      </c>
      <c r="BJ133">
        <v>5</v>
      </c>
      <c r="BK133" t="s">
        <v>234</v>
      </c>
      <c r="BL133" t="s">
        <v>242</v>
      </c>
      <c r="BM133">
        <v>0.84530563634688571</v>
      </c>
      <c r="BN133" t="s">
        <v>67</v>
      </c>
      <c r="BO133" t="s">
        <v>178</v>
      </c>
      <c r="BP133">
        <v>1682.9560000000001</v>
      </c>
    </row>
    <row r="134" spans="1:68" ht="16.5">
      <c r="A134" s="240" t="str">
        <f t="shared" si="72"/>
        <v>송도버스</v>
      </c>
      <c r="B134" s="109" t="str">
        <f t="shared" si="73"/>
        <v>홍광의</v>
      </c>
      <c r="C134" s="110" t="str">
        <f t="shared" si="74"/>
        <v>C</v>
      </c>
      <c r="D134" s="111">
        <f t="shared" si="75"/>
        <v>0.89195731951615143</v>
      </c>
      <c r="E134" s="112">
        <f t="shared" si="76"/>
        <v>7769</v>
      </c>
      <c r="F134" s="113" t="str">
        <f t="shared" si="77"/>
        <v>8</v>
      </c>
      <c r="G134" s="114" t="str">
        <f t="shared" si="78"/>
        <v>70바2265</v>
      </c>
      <c r="H134" s="115">
        <f t="shared" si="79"/>
        <v>7</v>
      </c>
      <c r="I134" s="116">
        <f t="shared" si="80"/>
        <v>2424.8760000000002</v>
      </c>
      <c r="J134" s="117">
        <f t="shared" si="81"/>
        <v>8.0829327252345297E-3</v>
      </c>
      <c r="K134" s="117">
        <f t="shared" si="82"/>
        <v>0.37327146426374952</v>
      </c>
      <c r="L134" s="117">
        <f t="shared" si="83"/>
        <v>0.16908081073011566</v>
      </c>
      <c r="M134" s="118">
        <f t="shared" si="84"/>
        <v>16.193999999999999</v>
      </c>
      <c r="N134" s="119">
        <f t="shared" si="85"/>
        <v>0</v>
      </c>
      <c r="O134" s="119">
        <f t="shared" si="86"/>
        <v>30.727730998790559</v>
      </c>
      <c r="P134" s="229">
        <f t="shared" si="87"/>
        <v>43</v>
      </c>
      <c r="Q134" s="230">
        <f t="shared" si="88"/>
        <v>0</v>
      </c>
      <c r="R134" s="230">
        <f t="shared" si="89"/>
        <v>750</v>
      </c>
      <c r="T134">
        <v>521</v>
      </c>
      <c r="U134">
        <v>7769</v>
      </c>
      <c r="V134" t="s">
        <v>519</v>
      </c>
      <c r="W134">
        <v>2440.7919999999999</v>
      </c>
      <c r="X134">
        <v>1320.527</v>
      </c>
      <c r="Y134">
        <v>1.8480000000000001</v>
      </c>
      <c r="Z134">
        <v>16.193999999999999</v>
      </c>
      <c r="AA134">
        <v>149.661644</v>
      </c>
      <c r="AB134">
        <v>1.209705</v>
      </c>
      <c r="AC134">
        <v>55.864421</v>
      </c>
      <c r="AD134" s="1">
        <v>410</v>
      </c>
      <c r="AE134">
        <v>0</v>
      </c>
      <c r="AF134">
        <v>750</v>
      </c>
      <c r="AG134">
        <v>86</v>
      </c>
      <c r="AH134">
        <v>16.308734000000001</v>
      </c>
      <c r="AI134">
        <v>756.2</v>
      </c>
      <c r="AJ134">
        <v>19.5</v>
      </c>
      <c r="AK134">
        <v>43</v>
      </c>
      <c r="AL134">
        <v>23268</v>
      </c>
      <c r="AM134" t="s">
        <v>520</v>
      </c>
      <c r="AN134" t="s">
        <v>725</v>
      </c>
      <c r="AO134">
        <v>1660.6120000000001</v>
      </c>
      <c r="AR134" t="s">
        <v>117</v>
      </c>
      <c r="AS134" t="s">
        <v>119</v>
      </c>
      <c r="AT134" t="s">
        <v>235</v>
      </c>
      <c r="AU134" t="s">
        <v>519</v>
      </c>
      <c r="AV134" t="s">
        <v>48</v>
      </c>
      <c r="AW134">
        <v>7</v>
      </c>
      <c r="BB134">
        <v>0.89195731951615143</v>
      </c>
      <c r="BC134" t="s">
        <v>69</v>
      </c>
      <c r="BF134" t="s">
        <v>117</v>
      </c>
      <c r="BG134" t="s">
        <v>119</v>
      </c>
      <c r="BH134" t="s">
        <v>519</v>
      </c>
      <c r="BI134">
        <v>7769</v>
      </c>
      <c r="BJ134">
        <v>7</v>
      </c>
      <c r="BK134" t="s">
        <v>235</v>
      </c>
      <c r="BL134" t="s">
        <v>214</v>
      </c>
      <c r="BM134">
        <v>0.89195731951615143</v>
      </c>
      <c r="BN134" t="s">
        <v>69</v>
      </c>
      <c r="BO134" t="s">
        <v>176</v>
      </c>
      <c r="BP134">
        <v>2424.8760000000002</v>
      </c>
    </row>
    <row r="135" spans="1:68" ht="16.5">
      <c r="A135" s="239" t="str">
        <f t="shared" si="72"/>
        <v>송도버스</v>
      </c>
      <c r="B135" s="125" t="str">
        <f t="shared" si="73"/>
        <v>홍광표</v>
      </c>
      <c r="C135" s="126" t="str">
        <f t="shared" si="74"/>
        <v>B</v>
      </c>
      <c r="D135" s="127">
        <f t="shared" si="75"/>
        <v>0.94322833305769971</v>
      </c>
      <c r="E135" s="128">
        <f t="shared" si="76"/>
        <v>5696</v>
      </c>
      <c r="F135" s="129" t="str">
        <f t="shared" si="77"/>
        <v>8</v>
      </c>
      <c r="G135" s="130" t="str">
        <f t="shared" si="78"/>
        <v>70바2223</v>
      </c>
      <c r="H135" s="131">
        <f t="shared" si="79"/>
        <v>17</v>
      </c>
      <c r="I135" s="132">
        <f t="shared" si="80"/>
        <v>3034.567</v>
      </c>
      <c r="J135" s="133">
        <f t="shared" si="81"/>
        <v>2.6673327866492081E-3</v>
      </c>
      <c r="K135" s="133">
        <f t="shared" si="82"/>
        <v>0.31547609023180945</v>
      </c>
      <c r="L135" s="133">
        <f t="shared" si="83"/>
        <v>9.6224601401122462E-2</v>
      </c>
      <c r="M135" s="134">
        <f t="shared" si="84"/>
        <v>12.387</v>
      </c>
      <c r="N135" s="135">
        <f t="shared" si="85"/>
        <v>0</v>
      </c>
      <c r="O135" s="135">
        <f t="shared" si="86"/>
        <v>23.13344869300958</v>
      </c>
      <c r="P135" s="227">
        <f t="shared" si="87"/>
        <v>5</v>
      </c>
      <c r="Q135" s="228">
        <f t="shared" si="88"/>
        <v>0</v>
      </c>
      <c r="R135" s="228">
        <f t="shared" si="89"/>
        <v>702</v>
      </c>
      <c r="T135">
        <v>521</v>
      </c>
      <c r="U135">
        <v>5696</v>
      </c>
      <c r="V135" t="s">
        <v>494</v>
      </c>
      <c r="W135">
        <v>3034.567</v>
      </c>
      <c r="X135">
        <v>1506.337</v>
      </c>
      <c r="Y135">
        <v>2.0150000000000001</v>
      </c>
      <c r="Z135">
        <v>12.387</v>
      </c>
      <c r="AA135">
        <v>166.61662999999999</v>
      </c>
      <c r="AB135">
        <v>0.44442199999999998</v>
      </c>
      <c r="AC135">
        <v>52.563563000000002</v>
      </c>
      <c r="AD135" s="1">
        <v>292</v>
      </c>
      <c r="AE135">
        <v>0</v>
      </c>
      <c r="AF135">
        <v>702</v>
      </c>
      <c r="AG135">
        <v>88</v>
      </c>
      <c r="AH135">
        <v>18.212869000000001</v>
      </c>
      <c r="AI135">
        <v>688.1</v>
      </c>
      <c r="AJ135">
        <v>17.3</v>
      </c>
      <c r="AK135">
        <v>5</v>
      </c>
      <c r="AL135">
        <v>2279</v>
      </c>
      <c r="AM135" t="s">
        <v>495</v>
      </c>
      <c r="AN135" t="s">
        <v>726</v>
      </c>
      <c r="AO135">
        <v>333.45100000000002</v>
      </c>
      <c r="AR135" t="s">
        <v>117</v>
      </c>
      <c r="AS135" t="s">
        <v>119</v>
      </c>
      <c r="AT135" t="s">
        <v>218</v>
      </c>
      <c r="AU135" t="s">
        <v>494</v>
      </c>
      <c r="AV135" t="s">
        <v>48</v>
      </c>
      <c r="AW135">
        <v>17</v>
      </c>
      <c r="BB135">
        <v>0.94322833305769971</v>
      </c>
      <c r="BC135" t="s">
        <v>68</v>
      </c>
      <c r="BF135" t="s">
        <v>117</v>
      </c>
      <c r="BG135" t="s">
        <v>119</v>
      </c>
      <c r="BH135" t="s">
        <v>494</v>
      </c>
      <c r="BI135">
        <v>5696</v>
      </c>
      <c r="BJ135">
        <v>17</v>
      </c>
      <c r="BK135" t="s">
        <v>218</v>
      </c>
      <c r="BL135" t="s">
        <v>200</v>
      </c>
      <c r="BM135">
        <v>0.94322833305769971</v>
      </c>
      <c r="BN135" t="s">
        <v>68</v>
      </c>
      <c r="BO135" t="s">
        <v>174</v>
      </c>
      <c r="BP135">
        <v>3034.567</v>
      </c>
    </row>
    <row r="136" spans="1:68" ht="16.5">
      <c r="A136" s="240" t="str">
        <f t="shared" si="72"/>
        <v>송도버스</v>
      </c>
      <c r="B136" s="109" t="str">
        <f t="shared" si="73"/>
        <v>홍병국</v>
      </c>
      <c r="C136" s="110" t="str">
        <f t="shared" si="74"/>
        <v>F</v>
      </c>
      <c r="D136" s="111">
        <f t="shared" si="75"/>
        <v>0.75319999999999998</v>
      </c>
      <c r="E136" s="112">
        <f t="shared" si="76"/>
        <v>6792</v>
      </c>
      <c r="F136" s="113" t="str">
        <f t="shared" si="77"/>
        <v>16-1</v>
      </c>
      <c r="G136" s="114" t="str">
        <f t="shared" si="78"/>
        <v>70바2249</v>
      </c>
      <c r="H136" s="115">
        <f t="shared" si="79"/>
        <v>1</v>
      </c>
      <c r="I136" s="116">
        <f t="shared" si="80"/>
        <v>3105.0010000000002</v>
      </c>
      <c r="J136" s="117">
        <f t="shared" si="81"/>
        <v>2.1473960086014002E-2</v>
      </c>
      <c r="K136" s="117">
        <f t="shared" si="82"/>
        <v>0.34200167128320391</v>
      </c>
      <c r="L136" s="117">
        <f t="shared" si="83"/>
        <v>0.18872779751117633</v>
      </c>
      <c r="M136" s="118">
        <f t="shared" si="84"/>
        <v>15.653</v>
      </c>
      <c r="N136" s="119">
        <f t="shared" si="85"/>
        <v>0</v>
      </c>
      <c r="O136" s="119">
        <f t="shared" si="86"/>
        <v>33.977444773769797</v>
      </c>
      <c r="P136" s="229">
        <f t="shared" si="87"/>
        <v>26</v>
      </c>
      <c r="Q136" s="230">
        <f t="shared" si="88"/>
        <v>0</v>
      </c>
      <c r="R136" s="230">
        <f t="shared" si="89"/>
        <v>1055</v>
      </c>
      <c r="T136">
        <v>521</v>
      </c>
      <c r="U136">
        <v>6792</v>
      </c>
      <c r="V136" t="s">
        <v>496</v>
      </c>
      <c r="W136">
        <v>3105.0010000000002</v>
      </c>
      <c r="X136">
        <v>1648.83</v>
      </c>
      <c r="Y136">
        <v>1.883</v>
      </c>
      <c r="Z136">
        <v>15.653</v>
      </c>
      <c r="AA136">
        <v>164.655517</v>
      </c>
      <c r="AB136">
        <v>3.535806</v>
      </c>
      <c r="AC136">
        <v>56.312461999999996</v>
      </c>
      <c r="AD136" s="1">
        <v>586</v>
      </c>
      <c r="AE136">
        <v>0</v>
      </c>
      <c r="AF136">
        <v>1055</v>
      </c>
      <c r="AG136">
        <v>85</v>
      </c>
      <c r="AH136">
        <v>18.857558000000001</v>
      </c>
      <c r="AI136">
        <v>781.3</v>
      </c>
      <c r="AJ136">
        <v>3</v>
      </c>
      <c r="AK136">
        <v>26</v>
      </c>
      <c r="AL136">
        <v>3004</v>
      </c>
      <c r="AM136" t="s">
        <v>497</v>
      </c>
      <c r="AN136" t="s">
        <v>727</v>
      </c>
      <c r="AO136">
        <v>3105.0010000000002</v>
      </c>
      <c r="AR136" t="s">
        <v>117</v>
      </c>
      <c r="AS136" t="s">
        <v>118</v>
      </c>
      <c r="AT136" t="s">
        <v>200</v>
      </c>
      <c r="AU136" t="s">
        <v>496</v>
      </c>
      <c r="AV136" t="s">
        <v>48</v>
      </c>
      <c r="AW136">
        <v>1</v>
      </c>
      <c r="BB136">
        <v>0.75319999999999998</v>
      </c>
      <c r="BC136" t="s">
        <v>70</v>
      </c>
      <c r="BF136" t="s">
        <v>117</v>
      </c>
      <c r="BG136" t="s">
        <v>118</v>
      </c>
      <c r="BH136" t="s">
        <v>496</v>
      </c>
      <c r="BI136">
        <v>6792</v>
      </c>
      <c r="BJ136">
        <v>1</v>
      </c>
      <c r="BK136" t="s">
        <v>200</v>
      </c>
      <c r="BL136" t="s">
        <v>173</v>
      </c>
      <c r="BM136">
        <v>0.75319999999999998</v>
      </c>
      <c r="BN136" t="s">
        <v>70</v>
      </c>
      <c r="BO136" t="s">
        <v>186</v>
      </c>
      <c r="BP136">
        <v>3105.0010000000002</v>
      </c>
    </row>
    <row r="137" spans="1:68" ht="16.5">
      <c r="A137" s="239" t="str">
        <f t="shared" si="72"/>
        <v>송도버스</v>
      </c>
      <c r="B137" s="125" t="str">
        <f t="shared" si="73"/>
        <v>홍완선</v>
      </c>
      <c r="C137" s="126" t="str">
        <f t="shared" si="74"/>
        <v>C</v>
      </c>
      <c r="D137" s="127">
        <f t="shared" si="75"/>
        <v>0.8888350070877109</v>
      </c>
      <c r="E137" s="128">
        <f t="shared" si="76"/>
        <v>2241</v>
      </c>
      <c r="F137" s="129" t="str">
        <f t="shared" si="77"/>
        <v>16-1</v>
      </c>
      <c r="G137" s="130" t="str">
        <f t="shared" si="78"/>
        <v>70바2286</v>
      </c>
      <c r="H137" s="131">
        <f t="shared" si="79"/>
        <v>2</v>
      </c>
      <c r="I137" s="132">
        <f t="shared" si="80"/>
        <v>3400.9569999999999</v>
      </c>
      <c r="J137" s="133">
        <f t="shared" si="81"/>
        <v>6.4434229580633846E-3</v>
      </c>
      <c r="K137" s="133">
        <f t="shared" si="82"/>
        <v>0.32418543402356098</v>
      </c>
      <c r="L137" s="133">
        <f t="shared" si="83"/>
        <v>0.11055711671744159</v>
      </c>
      <c r="M137" s="134">
        <f t="shared" si="84"/>
        <v>13.468999999999999</v>
      </c>
      <c r="N137" s="135">
        <f t="shared" si="85"/>
        <v>2.9403488488681274E-2</v>
      </c>
      <c r="O137" s="135">
        <f t="shared" si="86"/>
        <v>13.172762842929211</v>
      </c>
      <c r="P137" s="227">
        <f t="shared" si="87"/>
        <v>20</v>
      </c>
      <c r="Q137" s="228">
        <f t="shared" si="88"/>
        <v>1</v>
      </c>
      <c r="R137" s="228">
        <f t="shared" si="89"/>
        <v>448</v>
      </c>
      <c r="T137">
        <v>521</v>
      </c>
      <c r="U137">
        <v>2241</v>
      </c>
      <c r="V137" t="s">
        <v>498</v>
      </c>
      <c r="W137">
        <v>3400.9569999999999</v>
      </c>
      <c r="X137">
        <v>1530.7260000000001</v>
      </c>
      <c r="Y137">
        <v>2.222</v>
      </c>
      <c r="Z137">
        <v>13.468999999999999</v>
      </c>
      <c r="AA137">
        <v>173.599965</v>
      </c>
      <c r="AB137">
        <v>1.1185780000000001</v>
      </c>
      <c r="AC137">
        <v>56.278579999999998</v>
      </c>
      <c r="AD137" s="1">
        <v>376</v>
      </c>
      <c r="AE137">
        <v>1</v>
      </c>
      <c r="AF137">
        <v>448</v>
      </c>
      <c r="AG137">
        <v>88</v>
      </c>
      <c r="AH137">
        <v>19.590769999999999</v>
      </c>
      <c r="AI137">
        <v>621.20000000000005</v>
      </c>
      <c r="AJ137">
        <v>8.9</v>
      </c>
      <c r="AK137">
        <v>20</v>
      </c>
      <c r="AL137">
        <v>2398</v>
      </c>
      <c r="AM137" t="s">
        <v>499</v>
      </c>
      <c r="AN137" t="s">
        <v>728</v>
      </c>
      <c r="AO137">
        <v>3256.15</v>
      </c>
      <c r="AR137" t="s">
        <v>117</v>
      </c>
      <c r="AS137" t="s">
        <v>118</v>
      </c>
      <c r="AT137" t="s">
        <v>205</v>
      </c>
      <c r="AU137" t="s">
        <v>498</v>
      </c>
      <c r="AV137" t="s">
        <v>48</v>
      </c>
      <c r="AW137">
        <v>2</v>
      </c>
      <c r="BB137">
        <v>0.8888350070877109</v>
      </c>
      <c r="BC137" t="s">
        <v>69</v>
      </c>
      <c r="BF137" t="s">
        <v>117</v>
      </c>
      <c r="BG137" t="s">
        <v>118</v>
      </c>
      <c r="BH137" t="s">
        <v>498</v>
      </c>
      <c r="BI137">
        <v>2241</v>
      </c>
      <c r="BJ137">
        <v>2</v>
      </c>
      <c r="BK137" t="s">
        <v>205</v>
      </c>
      <c r="BL137" t="s">
        <v>209</v>
      </c>
      <c r="BM137">
        <v>0.8888350070877109</v>
      </c>
      <c r="BN137" t="s">
        <v>69</v>
      </c>
      <c r="BO137" t="s">
        <v>176</v>
      </c>
      <c r="BP137">
        <v>3400.9569999999999</v>
      </c>
    </row>
    <row r="138" spans="1:68" ht="16.5">
      <c r="A138" s="240" t="str">
        <f t="shared" si="72"/>
        <v>송도버스</v>
      </c>
      <c r="B138" s="109" t="str">
        <f t="shared" si="73"/>
        <v>홍용남</v>
      </c>
      <c r="C138" s="110" t="str">
        <f t="shared" si="74"/>
        <v>C</v>
      </c>
      <c r="D138" s="111">
        <f t="shared" si="75"/>
        <v>0.85799999999999998</v>
      </c>
      <c r="E138" s="112">
        <f t="shared" si="76"/>
        <v>6119</v>
      </c>
      <c r="F138" s="113" t="str">
        <f t="shared" si="77"/>
        <v>8</v>
      </c>
      <c r="G138" s="114" t="str">
        <f t="shared" si="78"/>
        <v>70바2223</v>
      </c>
      <c r="H138" s="115">
        <f t="shared" si="79"/>
        <v>1</v>
      </c>
      <c r="I138" s="116">
        <f t="shared" si="80"/>
        <v>2001.8679999999999</v>
      </c>
      <c r="J138" s="117">
        <f t="shared" si="81"/>
        <v>1.75356724277448E-2</v>
      </c>
      <c r="K138" s="117">
        <f t="shared" si="82"/>
        <v>0.36100307029589879</v>
      </c>
      <c r="L138" s="117">
        <f t="shared" si="83"/>
        <v>5.4449144499037899E-2</v>
      </c>
      <c r="M138" s="118">
        <f t="shared" si="84"/>
        <v>18.957000000000001</v>
      </c>
      <c r="N138" s="119">
        <f t="shared" si="85"/>
        <v>4.9953343577098991E-2</v>
      </c>
      <c r="O138" s="119">
        <f t="shared" si="86"/>
        <v>23.078444732619733</v>
      </c>
      <c r="P138" s="229">
        <f t="shared" si="87"/>
        <v>39</v>
      </c>
      <c r="Q138" s="230">
        <f t="shared" si="88"/>
        <v>1</v>
      </c>
      <c r="R138" s="230">
        <f t="shared" si="89"/>
        <v>462</v>
      </c>
      <c r="T138">
        <v>521</v>
      </c>
      <c r="U138">
        <v>6119</v>
      </c>
      <c r="V138" t="s">
        <v>500</v>
      </c>
      <c r="W138">
        <v>2001.8679999999999</v>
      </c>
      <c r="X138">
        <v>1166.5709999999999</v>
      </c>
      <c r="Y138">
        <v>1.716</v>
      </c>
      <c r="Z138">
        <v>18.957000000000001</v>
      </c>
      <c r="AA138">
        <v>114.986637</v>
      </c>
      <c r="AB138">
        <v>2.0163679999999999</v>
      </c>
      <c r="AC138">
        <v>41.510528999999998</v>
      </c>
      <c r="AD138" s="1">
        <v>109</v>
      </c>
      <c r="AE138">
        <v>1</v>
      </c>
      <c r="AF138">
        <v>462</v>
      </c>
      <c r="AG138">
        <v>88</v>
      </c>
      <c r="AH138">
        <v>17.409569999999999</v>
      </c>
      <c r="AI138">
        <v>545.6</v>
      </c>
      <c r="AJ138">
        <v>12.7</v>
      </c>
      <c r="AK138">
        <v>39</v>
      </c>
      <c r="AL138">
        <v>8608</v>
      </c>
      <c r="AM138" t="s">
        <v>501</v>
      </c>
      <c r="AN138" t="s">
        <v>729</v>
      </c>
      <c r="AO138">
        <v>2001.8679999999999</v>
      </c>
      <c r="AR138" t="s">
        <v>117</v>
      </c>
      <c r="AS138" t="s">
        <v>119</v>
      </c>
      <c r="AT138" t="s">
        <v>218</v>
      </c>
      <c r="AU138" t="s">
        <v>500</v>
      </c>
      <c r="AV138" t="s">
        <v>48</v>
      </c>
      <c r="AW138">
        <v>1</v>
      </c>
      <c r="BB138">
        <v>0.85799999999999998</v>
      </c>
      <c r="BC138" t="s">
        <v>69</v>
      </c>
      <c r="BF138" t="s">
        <v>117</v>
      </c>
      <c r="BG138" t="s">
        <v>119</v>
      </c>
      <c r="BH138" t="s">
        <v>500</v>
      </c>
      <c r="BI138">
        <v>6119</v>
      </c>
      <c r="BJ138">
        <v>1</v>
      </c>
      <c r="BK138" t="s">
        <v>218</v>
      </c>
      <c r="BL138" t="s">
        <v>173</v>
      </c>
      <c r="BM138">
        <v>0.85799999999999998</v>
      </c>
      <c r="BN138" t="s">
        <v>69</v>
      </c>
      <c r="BO138" t="s">
        <v>176</v>
      </c>
      <c r="BP138">
        <v>2001.8679999999999</v>
      </c>
    </row>
    <row r="139" spans="1:68" ht="16.5">
      <c r="A139" s="239" t="str">
        <f t="shared" si="72"/>
        <v>송도버스</v>
      </c>
      <c r="B139" s="125" t="str">
        <f t="shared" si="73"/>
        <v>홍춘기</v>
      </c>
      <c r="C139" s="126" t="str">
        <f t="shared" si="74"/>
        <v>D</v>
      </c>
      <c r="D139" s="127">
        <f t="shared" si="75"/>
        <v>0.82462973687116869</v>
      </c>
      <c r="E139" s="128">
        <f t="shared" si="76"/>
        <v>8817</v>
      </c>
      <c r="F139" s="129" t="str">
        <f t="shared" si="77"/>
        <v>16-1</v>
      </c>
      <c r="G139" s="130" t="str">
        <f t="shared" si="78"/>
        <v>70바2281</v>
      </c>
      <c r="H139" s="131">
        <f t="shared" si="79"/>
        <v>4</v>
      </c>
      <c r="I139" s="132">
        <f t="shared" si="80"/>
        <v>2505.11</v>
      </c>
      <c r="J139" s="133">
        <f t="shared" si="81"/>
        <v>1.3932610322279711E-2</v>
      </c>
      <c r="K139" s="133">
        <f t="shared" si="82"/>
        <v>0.34231368131285295</v>
      </c>
      <c r="L139" s="133">
        <f t="shared" si="83"/>
        <v>0.21356347625453573</v>
      </c>
      <c r="M139" s="134">
        <f t="shared" si="84"/>
        <v>13.86</v>
      </c>
      <c r="N139" s="135">
        <f t="shared" si="85"/>
        <v>7.9836813553097463E-2</v>
      </c>
      <c r="O139" s="135">
        <f t="shared" si="86"/>
        <v>16.446383591938076</v>
      </c>
      <c r="P139" s="227">
        <f t="shared" si="87"/>
        <v>12</v>
      </c>
      <c r="Q139" s="228">
        <f t="shared" si="88"/>
        <v>2</v>
      </c>
      <c r="R139" s="228">
        <f t="shared" si="89"/>
        <v>412</v>
      </c>
      <c r="T139">
        <v>521</v>
      </c>
      <c r="U139">
        <v>8817</v>
      </c>
      <c r="V139" t="s">
        <v>502</v>
      </c>
      <c r="W139">
        <v>2505.11</v>
      </c>
      <c r="X139">
        <v>1225.9680000000001</v>
      </c>
      <c r="Y139">
        <v>2.0430000000000001</v>
      </c>
      <c r="Z139">
        <v>13.86</v>
      </c>
      <c r="AA139">
        <v>130.74664100000001</v>
      </c>
      <c r="AB139">
        <v>1.821642</v>
      </c>
      <c r="AC139">
        <v>44.756363999999998</v>
      </c>
      <c r="AD139" s="1">
        <v>535</v>
      </c>
      <c r="AE139">
        <v>2</v>
      </c>
      <c r="AF139">
        <v>412</v>
      </c>
      <c r="AG139">
        <v>67</v>
      </c>
      <c r="AH139">
        <v>19.160032999999999</v>
      </c>
      <c r="AI139">
        <v>194.5</v>
      </c>
      <c r="AJ139">
        <v>0</v>
      </c>
      <c r="AK139">
        <v>12</v>
      </c>
      <c r="AL139">
        <v>2792</v>
      </c>
      <c r="AM139" t="s">
        <v>503</v>
      </c>
      <c r="AN139" t="s">
        <v>730</v>
      </c>
      <c r="AO139">
        <v>1940.6510000000001</v>
      </c>
      <c r="AR139" t="s">
        <v>117</v>
      </c>
      <c r="AS139" t="s">
        <v>118</v>
      </c>
      <c r="AT139" t="s">
        <v>203</v>
      </c>
      <c r="AU139" t="s">
        <v>502</v>
      </c>
      <c r="AV139" t="s">
        <v>48</v>
      </c>
      <c r="AW139">
        <v>4</v>
      </c>
      <c r="BB139">
        <v>0.82462973687116869</v>
      </c>
      <c r="BC139" t="s">
        <v>67</v>
      </c>
      <c r="BF139" t="s">
        <v>117</v>
      </c>
      <c r="BG139" t="s">
        <v>118</v>
      </c>
      <c r="BH139" t="s">
        <v>502</v>
      </c>
      <c r="BI139">
        <v>8817</v>
      </c>
      <c r="BJ139">
        <v>4</v>
      </c>
      <c r="BK139" t="s">
        <v>203</v>
      </c>
      <c r="BL139" t="s">
        <v>208</v>
      </c>
      <c r="BM139">
        <v>0.82462973687116869</v>
      </c>
      <c r="BN139" t="s">
        <v>67</v>
      </c>
      <c r="BO139" t="s">
        <v>178</v>
      </c>
      <c r="BP139">
        <v>2505.11</v>
      </c>
    </row>
    <row r="140" spans="1:68" ht="16.5">
      <c r="A140" s="240" t="str">
        <f t="shared" si="72"/>
        <v>송도버스</v>
      </c>
      <c r="B140" s="109" t="str">
        <f t="shared" si="73"/>
        <v>황보명구</v>
      </c>
      <c r="C140" s="110" t="str">
        <f t="shared" si="74"/>
        <v>B</v>
      </c>
      <c r="D140" s="111">
        <f t="shared" si="75"/>
        <v>0.94612224973118864</v>
      </c>
      <c r="E140" s="112">
        <f t="shared" si="76"/>
        <v>239</v>
      </c>
      <c r="F140" s="113" t="str">
        <f t="shared" si="77"/>
        <v>8</v>
      </c>
      <c r="G140" s="114" t="str">
        <f t="shared" si="78"/>
        <v>70바2242</v>
      </c>
      <c r="H140" s="115">
        <f t="shared" si="79"/>
        <v>17</v>
      </c>
      <c r="I140" s="116">
        <f t="shared" si="80"/>
        <v>3032.0849999999996</v>
      </c>
      <c r="J140" s="117">
        <f t="shared" si="81"/>
        <v>1.8245550630008236E-2</v>
      </c>
      <c r="K140" s="117">
        <f t="shared" si="82"/>
        <v>0.33407745299838348</v>
      </c>
      <c r="L140" s="117">
        <f t="shared" si="83"/>
        <v>0.19359615578059325</v>
      </c>
      <c r="M140" s="118">
        <f t="shared" si="84"/>
        <v>12.285</v>
      </c>
      <c r="N140" s="119">
        <f t="shared" si="85"/>
        <v>9.7481373746511391E-2</v>
      </c>
      <c r="O140" s="119">
        <f t="shared" si="86"/>
        <v>17.774103813113911</v>
      </c>
      <c r="P140" s="229">
        <f t="shared" si="87"/>
        <v>7</v>
      </c>
      <c r="Q140" s="230">
        <f t="shared" si="88"/>
        <v>3</v>
      </c>
      <c r="R140" s="230">
        <f t="shared" si="89"/>
        <v>547</v>
      </c>
      <c r="T140">
        <v>521</v>
      </c>
      <c r="U140">
        <v>239</v>
      </c>
      <c r="V140" t="s">
        <v>504</v>
      </c>
      <c r="W140">
        <v>3077.511</v>
      </c>
      <c r="X140">
        <v>1588.289</v>
      </c>
      <c r="Y140">
        <v>1.9379999999999999</v>
      </c>
      <c r="Z140">
        <v>12.285</v>
      </c>
      <c r="AA140">
        <v>182.62967599999999</v>
      </c>
      <c r="AB140">
        <v>3.332179</v>
      </c>
      <c r="AC140">
        <v>61.012456999999998</v>
      </c>
      <c r="AD140" s="1">
        <v>587</v>
      </c>
      <c r="AE140">
        <v>3</v>
      </c>
      <c r="AF140">
        <v>547</v>
      </c>
      <c r="AG140">
        <v>70</v>
      </c>
      <c r="AH140">
        <v>16.851099999999999</v>
      </c>
      <c r="AI140">
        <v>322.60000000000002</v>
      </c>
      <c r="AJ140">
        <v>0</v>
      </c>
      <c r="AK140">
        <v>7</v>
      </c>
      <c r="AL140">
        <v>1457</v>
      </c>
      <c r="AM140" t="s">
        <v>505</v>
      </c>
      <c r="AN140" t="s">
        <v>731</v>
      </c>
      <c r="AO140">
        <v>318.029</v>
      </c>
      <c r="AR140" t="s">
        <v>117</v>
      </c>
      <c r="AS140" t="s">
        <v>119</v>
      </c>
      <c r="AT140" t="s">
        <v>226</v>
      </c>
      <c r="AU140" t="s">
        <v>504</v>
      </c>
      <c r="AV140" t="s">
        <v>48</v>
      </c>
      <c r="AW140">
        <v>17</v>
      </c>
      <c r="BB140">
        <v>0.94612224973118864</v>
      </c>
      <c r="BC140" t="s">
        <v>68</v>
      </c>
      <c r="BF140" t="s">
        <v>117</v>
      </c>
      <c r="BG140" t="s">
        <v>119</v>
      </c>
      <c r="BH140" t="s">
        <v>504</v>
      </c>
      <c r="BI140">
        <v>239</v>
      </c>
      <c r="BJ140">
        <v>17</v>
      </c>
      <c r="BK140" t="s">
        <v>226</v>
      </c>
      <c r="BL140" t="s">
        <v>245</v>
      </c>
      <c r="BM140">
        <v>0.94612224973118864</v>
      </c>
      <c r="BN140" t="s">
        <v>68</v>
      </c>
      <c r="BO140" t="s">
        <v>174</v>
      </c>
      <c r="BP140">
        <v>3032.0849999999996</v>
      </c>
    </row>
    <row r="141" spans="1:68" ht="16.5">
      <c r="A141" s="239" t="str">
        <f t="shared" si="72"/>
        <v>송도버스</v>
      </c>
      <c r="B141" s="125" t="str">
        <f t="shared" si="73"/>
        <v>황오현</v>
      </c>
      <c r="C141" s="126" t="str">
        <f t="shared" si="74"/>
        <v>D</v>
      </c>
      <c r="D141" s="127">
        <f t="shared" si="75"/>
        <v>0.83798142201198733</v>
      </c>
      <c r="E141" s="128">
        <f t="shared" si="76"/>
        <v>1587</v>
      </c>
      <c r="F141" s="129" t="str">
        <f t="shared" si="77"/>
        <v>16-1</v>
      </c>
      <c r="G141" s="130" t="str">
        <f t="shared" si="78"/>
        <v>70바2320</v>
      </c>
      <c r="H141" s="131">
        <f t="shared" si="79"/>
        <v>13</v>
      </c>
      <c r="I141" s="132">
        <f t="shared" si="80"/>
        <v>2359.0859999999998</v>
      </c>
      <c r="J141" s="133">
        <f t="shared" si="81"/>
        <v>2.3650564402528843E-2</v>
      </c>
      <c r="K141" s="133">
        <f t="shared" si="82"/>
        <v>0.37224966832518935</v>
      </c>
      <c r="L141" s="133">
        <f t="shared" si="83"/>
        <v>0.16319879817861666</v>
      </c>
      <c r="M141" s="134">
        <f t="shared" si="84"/>
        <v>15.452999999999999</v>
      </c>
      <c r="N141" s="135">
        <f t="shared" si="85"/>
        <v>4.063121403629668E-2</v>
      </c>
      <c r="O141" s="135">
        <f t="shared" si="86"/>
        <v>30.432779313186213</v>
      </c>
      <c r="P141" s="227">
        <f t="shared" si="87"/>
        <v>35</v>
      </c>
      <c r="Q141" s="228">
        <f t="shared" si="88"/>
        <v>1</v>
      </c>
      <c r="R141" s="228">
        <f t="shared" si="89"/>
        <v>749</v>
      </c>
      <c r="T141">
        <v>521</v>
      </c>
      <c r="U141">
        <v>1587</v>
      </c>
      <c r="V141" t="s">
        <v>506</v>
      </c>
      <c r="W141">
        <v>2461.1619999999998</v>
      </c>
      <c r="X141">
        <v>1310.825</v>
      </c>
      <c r="Y141">
        <v>1.8779999999999999</v>
      </c>
      <c r="Z141">
        <v>15.452999999999999</v>
      </c>
      <c r="AA141">
        <v>136.26524699999999</v>
      </c>
      <c r="AB141">
        <v>3.22275</v>
      </c>
      <c r="AC141">
        <v>50.724693000000002</v>
      </c>
      <c r="AD141" s="1">
        <v>385</v>
      </c>
      <c r="AE141">
        <v>1</v>
      </c>
      <c r="AF141">
        <v>749</v>
      </c>
      <c r="AG141">
        <v>77</v>
      </c>
      <c r="AH141">
        <v>18.061553</v>
      </c>
      <c r="AI141">
        <v>1050.9000000000001</v>
      </c>
      <c r="AJ141">
        <v>0</v>
      </c>
      <c r="AK141">
        <v>35</v>
      </c>
      <c r="AL141">
        <v>12215</v>
      </c>
      <c r="AM141" t="s">
        <v>507</v>
      </c>
      <c r="AN141" t="s">
        <v>732</v>
      </c>
      <c r="AO141">
        <v>346.505</v>
      </c>
      <c r="AR141" t="s">
        <v>117</v>
      </c>
      <c r="AS141" t="s">
        <v>118</v>
      </c>
      <c r="AT141" t="s">
        <v>210</v>
      </c>
      <c r="AU141" t="s">
        <v>506</v>
      </c>
      <c r="AV141" t="s">
        <v>48</v>
      </c>
      <c r="AW141">
        <v>13</v>
      </c>
      <c r="BB141">
        <v>0.83798142201198733</v>
      </c>
      <c r="BC141" t="s">
        <v>67</v>
      </c>
      <c r="BF141" t="s">
        <v>117</v>
      </c>
      <c r="BG141" t="s">
        <v>118</v>
      </c>
      <c r="BH141" t="s">
        <v>506</v>
      </c>
      <c r="BI141">
        <v>1587</v>
      </c>
      <c r="BJ141">
        <v>13</v>
      </c>
      <c r="BK141" t="s">
        <v>210</v>
      </c>
      <c r="BL141" t="s">
        <v>198</v>
      </c>
      <c r="BM141">
        <v>0.83798142201198733</v>
      </c>
      <c r="BN141" t="s">
        <v>67</v>
      </c>
      <c r="BO141" t="s">
        <v>178</v>
      </c>
      <c r="BP141">
        <v>2359.0859999999998</v>
      </c>
    </row>
    <row r="142" spans="1:68" ht="16.5">
      <c r="A142" s="240" t="str">
        <f t="shared" si="72"/>
        <v>송도버스</v>
      </c>
      <c r="B142" s="109" t="str">
        <f t="shared" si="73"/>
        <v>황인철</v>
      </c>
      <c r="C142" s="110" t="str">
        <f t="shared" si="74"/>
        <v>C</v>
      </c>
      <c r="D142" s="111">
        <f t="shared" si="75"/>
        <v>0.87150000000000005</v>
      </c>
      <c r="E142" s="112">
        <f t="shared" si="76"/>
        <v>2189</v>
      </c>
      <c r="F142" s="113" t="str">
        <f t="shared" si="77"/>
        <v>8</v>
      </c>
      <c r="G142" s="114" t="str">
        <f t="shared" si="78"/>
        <v>70바2222</v>
      </c>
      <c r="H142" s="115">
        <f t="shared" si="79"/>
        <v>1</v>
      </c>
      <c r="I142" s="116">
        <f t="shared" si="80"/>
        <v>2011.4490000000001</v>
      </c>
      <c r="J142" s="117">
        <f t="shared" si="81"/>
        <v>2.1717367552515507E-2</v>
      </c>
      <c r="K142" s="117">
        <f t="shared" si="82"/>
        <v>0.34867754483845786</v>
      </c>
      <c r="L142" s="117">
        <f t="shared" si="83"/>
        <v>0.20383315709222555</v>
      </c>
      <c r="M142" s="118">
        <f t="shared" si="84"/>
        <v>18.277999999999999</v>
      </c>
      <c r="N142" s="119">
        <f t="shared" si="85"/>
        <v>0</v>
      </c>
      <c r="O142" s="119">
        <f t="shared" si="86"/>
        <v>50.610281443874541</v>
      </c>
      <c r="P142" s="229">
        <f t="shared" si="87"/>
        <v>20</v>
      </c>
      <c r="Q142" s="230">
        <f t="shared" si="88"/>
        <v>0</v>
      </c>
      <c r="R142" s="230">
        <f t="shared" si="89"/>
        <v>1018</v>
      </c>
      <c r="T142">
        <v>521</v>
      </c>
      <c r="U142">
        <v>2189</v>
      </c>
      <c r="V142" t="s">
        <v>508</v>
      </c>
      <c r="W142">
        <v>2011.4490000000001</v>
      </c>
      <c r="X142">
        <v>1154.232</v>
      </c>
      <c r="Y142">
        <v>1.7430000000000001</v>
      </c>
      <c r="Z142">
        <v>18.277999999999999</v>
      </c>
      <c r="AA142">
        <v>110.982742</v>
      </c>
      <c r="AB142">
        <v>2.410253</v>
      </c>
      <c r="AC142">
        <v>38.697189999999999</v>
      </c>
      <c r="AD142" s="1">
        <v>410</v>
      </c>
      <c r="AE142">
        <v>0</v>
      </c>
      <c r="AF142">
        <v>1018</v>
      </c>
      <c r="AG142">
        <v>77</v>
      </c>
      <c r="AH142">
        <v>18.12398</v>
      </c>
      <c r="AI142">
        <v>555.5</v>
      </c>
      <c r="AJ142">
        <v>0</v>
      </c>
      <c r="AK142">
        <v>20</v>
      </c>
      <c r="AL142">
        <v>2061</v>
      </c>
      <c r="AM142" t="s">
        <v>509</v>
      </c>
      <c r="AN142" t="s">
        <v>733</v>
      </c>
      <c r="AO142">
        <v>2011.4490000000001</v>
      </c>
      <c r="AR142" t="s">
        <v>117</v>
      </c>
      <c r="AS142" t="s">
        <v>119</v>
      </c>
      <c r="AT142" t="s">
        <v>217</v>
      </c>
      <c r="AU142" t="s">
        <v>508</v>
      </c>
      <c r="AV142" t="s">
        <v>48</v>
      </c>
      <c r="AW142">
        <v>1</v>
      </c>
      <c r="BB142">
        <v>0.87150000000000005</v>
      </c>
      <c r="BC142" t="s">
        <v>69</v>
      </c>
      <c r="BF142" t="s">
        <v>117</v>
      </c>
      <c r="BG142" t="s">
        <v>119</v>
      </c>
      <c r="BH142" t="s">
        <v>508</v>
      </c>
      <c r="BI142">
        <v>2189</v>
      </c>
      <c r="BJ142">
        <v>1</v>
      </c>
      <c r="BK142" t="s">
        <v>217</v>
      </c>
      <c r="BL142" t="s">
        <v>173</v>
      </c>
      <c r="BM142">
        <v>0.87150000000000005</v>
      </c>
      <c r="BN142" t="s">
        <v>69</v>
      </c>
      <c r="BO142" t="s">
        <v>176</v>
      </c>
      <c r="BP142">
        <v>2011.4490000000001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42">
    <cfRule type="containsText" dxfId="64" priority="1" operator="containsText" text="F">
      <formula>NOT(ISERROR(SEARCH("F",C5)))</formula>
    </cfRule>
    <cfRule type="containsText" dxfId="63" priority="2" operator="containsText" text="D">
      <formula>NOT(ISERROR(SEARCH("D",C5)))</formula>
    </cfRule>
    <cfRule type="containsText" dxfId="62" priority="3" operator="containsText" text="C">
      <formula>NOT(ISERROR(SEARCH("C",C5)))</formula>
    </cfRule>
    <cfRule type="containsText" dxfId="61" priority="4" operator="containsText" text="B">
      <formula>NOT(ISERROR(SEARCH("B",C5)))</formula>
    </cfRule>
    <cfRule type="containsText" dxfId="60" priority="5" operator="containsText" text="A">
      <formula>NOT(ISERROR(SEARCH("A",C5)))</formula>
    </cfRule>
    <cfRule type="containsText" dxfId="59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2" t="s">
        <v>734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83" t="s">
        <v>735</v>
      </c>
      <c r="B4" s="35"/>
      <c r="C4" s="102"/>
      <c r="D4" s="106"/>
      <c r="E4" s="11"/>
      <c r="F4" s="8"/>
      <c r="H4" s="11"/>
    </row>
    <row r="5" spans="1:18" ht="26.25">
      <c r="A5" s="284" t="s">
        <v>736</v>
      </c>
    </row>
    <row r="6" spans="1:18" ht="17.25">
      <c r="A6" s="285" t="s">
        <v>737</v>
      </c>
    </row>
    <row r="7" spans="1:18" ht="17.25">
      <c r="A7" s="285"/>
    </row>
    <row r="8" spans="1:18" ht="17.25">
      <c r="A8" s="286" t="s">
        <v>187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</row>
    <row r="9" spans="1:18">
      <c r="A9" s="287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8">
      <c r="A10" s="287" t="s">
        <v>738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</row>
    <row r="11" spans="1:18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</row>
    <row r="13" spans="1:18" ht="37.5" customHeight="1">
      <c r="A13" s="269" t="s">
        <v>0</v>
      </c>
      <c r="B13" s="270" t="s">
        <v>74</v>
      </c>
      <c r="C13" s="262" t="s">
        <v>65</v>
      </c>
      <c r="D13" s="262" t="s">
        <v>157</v>
      </c>
      <c r="E13" s="271" t="s">
        <v>143</v>
      </c>
      <c r="F13" s="270" t="s">
        <v>148</v>
      </c>
      <c r="G13" s="271" t="s">
        <v>146</v>
      </c>
      <c r="H13" s="271" t="s">
        <v>150</v>
      </c>
      <c r="I13" s="263" t="s">
        <v>152</v>
      </c>
      <c r="J13" s="271" t="s">
        <v>11</v>
      </c>
      <c r="K13" s="271" t="s">
        <v>12</v>
      </c>
      <c r="L13" s="271" t="s">
        <v>13</v>
      </c>
      <c r="M13" s="271" t="s">
        <v>105</v>
      </c>
      <c r="N13" s="271" t="s">
        <v>6</v>
      </c>
      <c r="O13" s="271" t="s">
        <v>7</v>
      </c>
      <c r="P13" s="271" t="s">
        <v>179</v>
      </c>
      <c r="Q13" s="272" t="s">
        <v>181</v>
      </c>
      <c r="R13" s="272" t="s">
        <v>182</v>
      </c>
    </row>
    <row r="14" spans="1:18" ht="16.5">
      <c r="A14" s="273" t="s">
        <v>117</v>
      </c>
      <c r="B14" s="274" t="s">
        <v>255</v>
      </c>
      <c r="C14" s="264" t="s">
        <v>67</v>
      </c>
      <c r="D14" s="265">
        <v>0.81668392803727363</v>
      </c>
      <c r="E14" s="275">
        <v>3188</v>
      </c>
      <c r="F14" s="266" t="s">
        <v>119</v>
      </c>
      <c r="G14" s="276" t="s">
        <v>239</v>
      </c>
      <c r="H14" s="277">
        <v>11</v>
      </c>
      <c r="I14" s="267">
        <v>1826.4269999999999</v>
      </c>
      <c r="J14" s="268">
        <v>2.9758687785866898E-2</v>
      </c>
      <c r="K14" s="268">
        <v>0.39612351969800186</v>
      </c>
      <c r="L14" s="268">
        <v>0.21626925138535513</v>
      </c>
      <c r="M14" s="278">
        <v>15.965</v>
      </c>
      <c r="N14" s="279">
        <v>0</v>
      </c>
      <c r="O14" s="279">
        <v>13.359417047601685</v>
      </c>
      <c r="P14" s="280">
        <v>31</v>
      </c>
      <c r="Q14" s="281">
        <v>0</v>
      </c>
      <c r="R14" s="281">
        <v>244</v>
      </c>
    </row>
    <row r="15" spans="1:18" ht="16.5">
      <c r="A15" s="273" t="s">
        <v>117</v>
      </c>
      <c r="B15" s="274" t="s">
        <v>259</v>
      </c>
      <c r="C15" s="264" t="s">
        <v>70</v>
      </c>
      <c r="D15" s="265">
        <v>0.78946258018146076</v>
      </c>
      <c r="E15" s="275">
        <v>7265</v>
      </c>
      <c r="F15" s="266" t="s">
        <v>118</v>
      </c>
      <c r="G15" s="276" t="s">
        <v>199</v>
      </c>
      <c r="H15" s="277">
        <v>2</v>
      </c>
      <c r="I15" s="267">
        <v>3252.9339999999997</v>
      </c>
      <c r="J15" s="268">
        <v>1.7253074133572781E-2</v>
      </c>
      <c r="K15" s="268">
        <v>0.32834209244950058</v>
      </c>
      <c r="L15" s="268">
        <v>0.21764966642421887</v>
      </c>
      <c r="M15" s="278">
        <v>13.569000000000001</v>
      </c>
      <c r="N15" s="279">
        <v>6.1482956617010989E-2</v>
      </c>
      <c r="O15" s="279">
        <v>1.4141080021912527</v>
      </c>
      <c r="P15" s="280">
        <v>5</v>
      </c>
      <c r="Q15" s="281">
        <v>2</v>
      </c>
      <c r="R15" s="281">
        <v>46</v>
      </c>
    </row>
    <row r="16" spans="1:18" ht="16.5">
      <c r="A16" s="273" t="s">
        <v>117</v>
      </c>
      <c r="B16" s="274" t="s">
        <v>273</v>
      </c>
      <c r="C16" s="264" t="s">
        <v>67</v>
      </c>
      <c r="D16" s="265">
        <v>0.81599812514868986</v>
      </c>
      <c r="E16" s="275">
        <v>7862</v>
      </c>
      <c r="F16" s="266" t="s">
        <v>119</v>
      </c>
      <c r="G16" s="276" t="s">
        <v>228</v>
      </c>
      <c r="H16" s="277">
        <v>3</v>
      </c>
      <c r="I16" s="267">
        <v>604.08600000000001</v>
      </c>
      <c r="J16" s="268">
        <v>2.8979464545820775E-3</v>
      </c>
      <c r="K16" s="268">
        <v>0.37101321617175281</v>
      </c>
      <c r="L16" s="268">
        <v>0.16789817908206336</v>
      </c>
      <c r="M16" s="278">
        <v>16.574999999999999</v>
      </c>
      <c r="N16" s="279">
        <v>0.66215737494330273</v>
      </c>
      <c r="O16" s="279">
        <v>10.097899967885366</v>
      </c>
      <c r="P16" s="280">
        <v>6</v>
      </c>
      <c r="Q16" s="281">
        <v>4</v>
      </c>
      <c r="R16" s="281">
        <v>67</v>
      </c>
    </row>
    <row r="17" spans="1:18" ht="16.5">
      <c r="A17" s="273" t="s">
        <v>117</v>
      </c>
      <c r="B17" s="274" t="s">
        <v>275</v>
      </c>
      <c r="C17" s="264" t="s">
        <v>67</v>
      </c>
      <c r="D17" s="265">
        <v>0.82399999999999995</v>
      </c>
      <c r="E17" s="275">
        <v>6276</v>
      </c>
      <c r="F17" s="266" t="s">
        <v>119</v>
      </c>
      <c r="G17" s="276" t="s">
        <v>237</v>
      </c>
      <c r="H17" s="277">
        <v>1</v>
      </c>
      <c r="I17" s="267">
        <v>486.44</v>
      </c>
      <c r="J17" s="268">
        <v>4.7754548675053944E-2</v>
      </c>
      <c r="K17" s="268">
        <v>0.36440262553382397</v>
      </c>
      <c r="L17" s="268">
        <v>0.250801743277691</v>
      </c>
      <c r="M17" s="278">
        <v>20.114000000000001</v>
      </c>
      <c r="N17" s="279">
        <v>0</v>
      </c>
      <c r="O17" s="279">
        <v>25.491324726584985</v>
      </c>
      <c r="P17" s="280">
        <v>4</v>
      </c>
      <c r="Q17" s="281">
        <v>0</v>
      </c>
      <c r="R17" s="281">
        <v>124</v>
      </c>
    </row>
    <row r="18" spans="1:18" ht="16.5">
      <c r="A18" s="273" t="s">
        <v>117</v>
      </c>
      <c r="B18" s="274" t="s">
        <v>285</v>
      </c>
      <c r="C18" s="264" t="s">
        <v>67</v>
      </c>
      <c r="D18" s="265">
        <v>0.81485380028229226</v>
      </c>
      <c r="E18" s="275">
        <v>5154</v>
      </c>
      <c r="F18" s="266" t="s">
        <v>119</v>
      </c>
      <c r="G18" s="276" t="s">
        <v>229</v>
      </c>
      <c r="H18" s="277">
        <v>3</v>
      </c>
      <c r="I18" s="267">
        <v>1755.02</v>
      </c>
      <c r="J18" s="268">
        <v>1.5825017586831417E-2</v>
      </c>
      <c r="K18" s="268">
        <v>0.39491258759492559</v>
      </c>
      <c r="L18" s="268">
        <v>8.9275479883258541E-2</v>
      </c>
      <c r="M18" s="278">
        <v>14.521000000000001</v>
      </c>
      <c r="N18" s="279">
        <v>0</v>
      </c>
      <c r="O18" s="279">
        <v>17.777575184328384</v>
      </c>
      <c r="P18" s="280">
        <v>50</v>
      </c>
      <c r="Q18" s="281">
        <v>0</v>
      </c>
      <c r="R18" s="281">
        <v>314</v>
      </c>
    </row>
    <row r="19" spans="1:18" ht="16.5">
      <c r="A19" s="273" t="s">
        <v>117</v>
      </c>
      <c r="B19" s="274" t="s">
        <v>291</v>
      </c>
      <c r="C19" s="264" t="s">
        <v>67</v>
      </c>
      <c r="D19" s="265">
        <v>0.83416666666666661</v>
      </c>
      <c r="E19" s="275">
        <v>7096</v>
      </c>
      <c r="F19" s="266" t="s">
        <v>118</v>
      </c>
      <c r="G19" s="276" t="s">
        <v>196</v>
      </c>
      <c r="H19" s="277">
        <v>1</v>
      </c>
      <c r="I19" s="267">
        <v>2535.6239999999998</v>
      </c>
      <c r="J19" s="268">
        <v>1.701071829728628E-2</v>
      </c>
      <c r="K19" s="268">
        <v>0.32532004926900437</v>
      </c>
      <c r="L19" s="268">
        <v>9.6228778399321049E-2</v>
      </c>
      <c r="M19" s="278">
        <v>13.645</v>
      </c>
      <c r="N19" s="279">
        <v>0</v>
      </c>
      <c r="O19" s="279">
        <v>31.787047290923262</v>
      </c>
      <c r="P19" s="280">
        <v>25</v>
      </c>
      <c r="Q19" s="281">
        <v>0</v>
      </c>
      <c r="R19" s="281">
        <v>806</v>
      </c>
    </row>
    <row r="20" spans="1:18" ht="16.5">
      <c r="A20" s="273" t="s">
        <v>117</v>
      </c>
      <c r="B20" s="274" t="s">
        <v>293</v>
      </c>
      <c r="C20" s="264" t="s">
        <v>67</v>
      </c>
      <c r="D20" s="265">
        <v>0.83768284457593445</v>
      </c>
      <c r="E20" s="275">
        <v>9490</v>
      </c>
      <c r="F20" s="266" t="s">
        <v>118</v>
      </c>
      <c r="G20" s="276" t="s">
        <v>210</v>
      </c>
      <c r="H20" s="277">
        <v>15</v>
      </c>
      <c r="I20" s="267">
        <v>3599.0930000000003</v>
      </c>
      <c r="J20" s="268">
        <v>1.0943603191304201E-2</v>
      </c>
      <c r="K20" s="268">
        <v>0.30276100241559989</v>
      </c>
      <c r="L20" s="268">
        <v>0.18004536142855992</v>
      </c>
      <c r="M20" s="278">
        <v>12.811999999999999</v>
      </c>
      <c r="N20" s="279">
        <v>0</v>
      </c>
      <c r="O20" s="279">
        <v>26.145476096338715</v>
      </c>
      <c r="P20" s="280">
        <v>4</v>
      </c>
      <c r="Q20" s="281">
        <v>0</v>
      </c>
      <c r="R20" s="281">
        <v>941</v>
      </c>
    </row>
    <row r="21" spans="1:18" ht="16.5">
      <c r="A21" s="273" t="s">
        <v>117</v>
      </c>
      <c r="B21" s="274" t="s">
        <v>297</v>
      </c>
      <c r="C21" s="264" t="s">
        <v>67</v>
      </c>
      <c r="D21" s="265">
        <v>0.83311729075057661</v>
      </c>
      <c r="E21" s="275">
        <v>2404</v>
      </c>
      <c r="F21" s="266" t="s">
        <v>118</v>
      </c>
      <c r="G21" s="276" t="s">
        <v>202</v>
      </c>
      <c r="H21" s="277">
        <v>2</v>
      </c>
      <c r="I21" s="267">
        <v>3215.8869999999997</v>
      </c>
      <c r="J21" s="268">
        <v>2.9026541206268817E-2</v>
      </c>
      <c r="K21" s="268">
        <v>0.33408597077348373</v>
      </c>
      <c r="L21" s="268">
        <v>0.27519623668368942</v>
      </c>
      <c r="M21" s="278">
        <v>14.249000000000001</v>
      </c>
      <c r="N21" s="279">
        <v>6.2191239928517397E-2</v>
      </c>
      <c r="O21" s="279">
        <v>23.601575552872351</v>
      </c>
      <c r="P21" s="280">
        <v>19</v>
      </c>
      <c r="Q21" s="281">
        <v>2</v>
      </c>
      <c r="R21" s="281">
        <v>759</v>
      </c>
    </row>
    <row r="22" spans="1:18" ht="16.5">
      <c r="A22" s="273" t="s">
        <v>117</v>
      </c>
      <c r="B22" s="274" t="s">
        <v>305</v>
      </c>
      <c r="C22" s="264" t="s">
        <v>70</v>
      </c>
      <c r="D22" s="265">
        <v>0.76190372776383763</v>
      </c>
      <c r="E22" s="275">
        <v>3215</v>
      </c>
      <c r="F22" s="266" t="s">
        <v>118</v>
      </c>
      <c r="G22" s="276" t="s">
        <v>211</v>
      </c>
      <c r="H22" s="277">
        <v>3</v>
      </c>
      <c r="I22" s="267">
        <v>3221.913</v>
      </c>
      <c r="J22" s="268">
        <v>1.7081035972814185E-2</v>
      </c>
      <c r="K22" s="268">
        <v>0.33915002741765821</v>
      </c>
      <c r="L22" s="268">
        <v>0.20422649525297548</v>
      </c>
      <c r="M22" s="278">
        <v>13.973000000000001</v>
      </c>
      <c r="N22" s="279">
        <v>3.1037461284646729E-2</v>
      </c>
      <c r="O22" s="279">
        <v>30.106337446107329</v>
      </c>
      <c r="P22" s="280">
        <v>12</v>
      </c>
      <c r="Q22" s="281">
        <v>1</v>
      </c>
      <c r="R22" s="281">
        <v>970</v>
      </c>
    </row>
    <row r="23" spans="1:18" ht="16.5">
      <c r="A23" s="273" t="s">
        <v>117</v>
      </c>
      <c r="B23" s="274" t="s">
        <v>307</v>
      </c>
      <c r="C23" s="264" t="s">
        <v>67</v>
      </c>
      <c r="D23" s="265">
        <v>0.8442849564085978</v>
      </c>
      <c r="E23" s="275">
        <v>7253</v>
      </c>
      <c r="F23" s="266" t="s">
        <v>119</v>
      </c>
      <c r="G23" s="276" t="s">
        <v>251</v>
      </c>
      <c r="H23" s="277">
        <v>3</v>
      </c>
      <c r="I23" s="267">
        <v>2174.4950000000003</v>
      </c>
      <c r="J23" s="268">
        <v>2.2276476283144095E-2</v>
      </c>
      <c r="K23" s="268">
        <v>0.38510417006412373</v>
      </c>
      <c r="L23" s="268">
        <v>0.18854952529207933</v>
      </c>
      <c r="M23" s="278">
        <v>14.397</v>
      </c>
      <c r="N23" s="279">
        <v>9.1975378191258186E-2</v>
      </c>
      <c r="O23" s="279">
        <v>37.296015856555194</v>
      </c>
      <c r="P23" s="280">
        <v>35</v>
      </c>
      <c r="Q23" s="281">
        <v>2</v>
      </c>
      <c r="R23" s="281">
        <v>811</v>
      </c>
    </row>
    <row r="24" spans="1:18" ht="16.5">
      <c r="A24" s="273" t="s">
        <v>117</v>
      </c>
      <c r="B24" s="274" t="s">
        <v>313</v>
      </c>
      <c r="C24" s="264" t="s">
        <v>70</v>
      </c>
      <c r="D24" s="265">
        <v>0.74610026955916986</v>
      </c>
      <c r="E24" s="275">
        <v>5010</v>
      </c>
      <c r="F24" s="266" t="s">
        <v>118</v>
      </c>
      <c r="G24" s="276" t="s">
        <v>204</v>
      </c>
      <c r="H24" s="277">
        <v>2</v>
      </c>
      <c r="I24" s="267">
        <v>3342.6180000000004</v>
      </c>
      <c r="J24" s="268">
        <v>1.5479278143570981E-2</v>
      </c>
      <c r="K24" s="268">
        <v>0.28787849485035</v>
      </c>
      <c r="L24" s="268">
        <v>0.17082418631144811</v>
      </c>
      <c r="M24" s="278">
        <v>13.07</v>
      </c>
      <c r="N24" s="279">
        <v>0.20941669074958608</v>
      </c>
      <c r="O24" s="279">
        <v>18.039752074571485</v>
      </c>
      <c r="P24" s="280">
        <v>13</v>
      </c>
      <c r="Q24" s="281">
        <v>7</v>
      </c>
      <c r="R24" s="281">
        <v>603</v>
      </c>
    </row>
    <row r="25" spans="1:18" ht="16.5">
      <c r="A25" s="273" t="s">
        <v>117</v>
      </c>
      <c r="B25" s="274" t="s">
        <v>317</v>
      </c>
      <c r="C25" s="264" t="s">
        <v>67</v>
      </c>
      <c r="D25" s="265">
        <v>0.8189551256257509</v>
      </c>
      <c r="E25" s="275">
        <v>7218</v>
      </c>
      <c r="F25" s="266" t="s">
        <v>119</v>
      </c>
      <c r="G25" s="276" t="s">
        <v>231</v>
      </c>
      <c r="H25" s="277">
        <v>4</v>
      </c>
      <c r="I25" s="267">
        <v>1628.1580000000001</v>
      </c>
      <c r="J25" s="268">
        <v>2.6912739823115223E-2</v>
      </c>
      <c r="K25" s="268">
        <v>0.38183175411119646</v>
      </c>
      <c r="L25" s="268">
        <v>0.19838369494852467</v>
      </c>
      <c r="M25" s="278">
        <v>17.274999999999999</v>
      </c>
      <c r="N25" s="279">
        <v>0</v>
      </c>
      <c r="O25" s="279">
        <v>32.1836087161074</v>
      </c>
      <c r="P25" s="280">
        <v>30</v>
      </c>
      <c r="Q25" s="281">
        <v>0</v>
      </c>
      <c r="R25" s="281">
        <v>524</v>
      </c>
    </row>
    <row r="26" spans="1:18" ht="16.5">
      <c r="A26" s="273" t="s">
        <v>117</v>
      </c>
      <c r="B26" s="274" t="s">
        <v>319</v>
      </c>
      <c r="C26" s="264" t="s">
        <v>70</v>
      </c>
      <c r="D26" s="265">
        <v>0.72566039530509474</v>
      </c>
      <c r="E26" s="275">
        <v>8333</v>
      </c>
      <c r="F26" s="266" t="s">
        <v>118</v>
      </c>
      <c r="G26" s="276" t="s">
        <v>201</v>
      </c>
      <c r="H26" s="277">
        <v>9</v>
      </c>
      <c r="I26" s="267">
        <v>1410.1729999999998</v>
      </c>
      <c r="J26" s="268">
        <v>3.0137677129786312E-2</v>
      </c>
      <c r="K26" s="268">
        <v>0.34658929092753837</v>
      </c>
      <c r="L26" s="268">
        <v>0.20309511389323595</v>
      </c>
      <c r="M26" s="278">
        <v>17.867999999999999</v>
      </c>
      <c r="N26" s="279">
        <v>7.0913285107571916E-2</v>
      </c>
      <c r="O26" s="279">
        <v>5.8858026639284695</v>
      </c>
      <c r="P26" s="280">
        <v>18</v>
      </c>
      <c r="Q26" s="281">
        <v>1</v>
      </c>
      <c r="R26" s="281">
        <v>83</v>
      </c>
    </row>
    <row r="27" spans="1:18" ht="16.5">
      <c r="A27" s="273" t="s">
        <v>117</v>
      </c>
      <c r="B27" s="274" t="s">
        <v>321</v>
      </c>
      <c r="C27" s="264" t="s">
        <v>70</v>
      </c>
      <c r="D27" s="265">
        <v>0.71987067312806052</v>
      </c>
      <c r="E27" s="275">
        <v>7145</v>
      </c>
      <c r="F27" s="266" t="s">
        <v>118</v>
      </c>
      <c r="G27" s="276" t="s">
        <v>204</v>
      </c>
      <c r="H27" s="277">
        <v>2</v>
      </c>
      <c r="I27" s="267">
        <v>1090.58</v>
      </c>
      <c r="J27" s="268">
        <v>1.5191318555338468E-2</v>
      </c>
      <c r="K27" s="268">
        <v>0.31336886512626932</v>
      </c>
      <c r="L27" s="268">
        <v>0.24390691191842875</v>
      </c>
      <c r="M27" s="278">
        <v>13.946999999999999</v>
      </c>
      <c r="N27" s="279">
        <v>9.1694327788882993E-2</v>
      </c>
      <c r="O27" s="279">
        <v>9.0777384510994157</v>
      </c>
      <c r="P27" s="280">
        <v>8</v>
      </c>
      <c r="Q27" s="281">
        <v>1</v>
      </c>
      <c r="R27" s="281">
        <v>99</v>
      </c>
    </row>
    <row r="28" spans="1:18" ht="16.5">
      <c r="A28" s="273" t="s">
        <v>117</v>
      </c>
      <c r="B28" s="274" t="s">
        <v>327</v>
      </c>
      <c r="C28" s="264" t="s">
        <v>70</v>
      </c>
      <c r="D28" s="265">
        <v>0.76776455345184702</v>
      </c>
      <c r="E28" s="275">
        <v>3121</v>
      </c>
      <c r="F28" s="266" t="s">
        <v>118</v>
      </c>
      <c r="G28" s="276" t="s">
        <v>197</v>
      </c>
      <c r="H28" s="277">
        <v>3</v>
      </c>
      <c r="I28" s="267">
        <v>3396.6349999999998</v>
      </c>
      <c r="J28" s="268">
        <v>8.1943950838040906E-3</v>
      </c>
      <c r="K28" s="268">
        <v>0.33059165864161261</v>
      </c>
      <c r="L28" s="268">
        <v>0.17841186939426815</v>
      </c>
      <c r="M28" s="278">
        <v>11.618</v>
      </c>
      <c r="N28" s="279">
        <v>2.9440902540308279E-2</v>
      </c>
      <c r="O28" s="279">
        <v>11.982447333905469</v>
      </c>
      <c r="P28" s="280">
        <v>12</v>
      </c>
      <c r="Q28" s="281">
        <v>1</v>
      </c>
      <c r="R28" s="281">
        <v>412</v>
      </c>
    </row>
    <row r="29" spans="1:18" ht="16.5">
      <c r="A29" s="273" t="s">
        <v>117</v>
      </c>
      <c r="B29" s="274" t="s">
        <v>337</v>
      </c>
      <c r="C29" s="264" t="s">
        <v>67</v>
      </c>
      <c r="D29" s="265">
        <v>0.84283941175052268</v>
      </c>
      <c r="E29" s="275">
        <v>2831</v>
      </c>
      <c r="F29" s="266" t="s">
        <v>119</v>
      </c>
      <c r="G29" s="276" t="s">
        <v>246</v>
      </c>
      <c r="H29" s="277">
        <v>3</v>
      </c>
      <c r="I29" s="267">
        <v>1824.8720000000001</v>
      </c>
      <c r="J29" s="268">
        <v>2.1353607434440147E-2</v>
      </c>
      <c r="K29" s="268">
        <v>0.36936930873610496</v>
      </c>
      <c r="L29" s="268">
        <v>0.24494868681200654</v>
      </c>
      <c r="M29" s="278">
        <v>14.331</v>
      </c>
      <c r="N29" s="279">
        <v>0</v>
      </c>
      <c r="O29" s="279">
        <v>14.521566444112244</v>
      </c>
      <c r="P29" s="280">
        <v>27</v>
      </c>
      <c r="Q29" s="281">
        <v>0</v>
      </c>
      <c r="R29" s="281">
        <v>265</v>
      </c>
    </row>
    <row r="30" spans="1:18" ht="16.5">
      <c r="A30" s="273" t="s">
        <v>117</v>
      </c>
      <c r="B30" s="274" t="s">
        <v>630</v>
      </c>
      <c r="C30" s="264" t="s">
        <v>70</v>
      </c>
      <c r="D30" s="265">
        <v>0.7902680935191928</v>
      </c>
      <c r="E30" s="275">
        <v>5143</v>
      </c>
      <c r="F30" s="266" t="s">
        <v>118</v>
      </c>
      <c r="G30" s="276" t="s">
        <v>192</v>
      </c>
      <c r="H30" s="277">
        <v>16</v>
      </c>
      <c r="I30" s="267">
        <v>2895.1089999999995</v>
      </c>
      <c r="J30" s="268">
        <v>1.8360432702300863E-2</v>
      </c>
      <c r="K30" s="268">
        <v>0.38523998034092677</v>
      </c>
      <c r="L30" s="268">
        <v>0.22140789863179591</v>
      </c>
      <c r="M30" s="278">
        <v>16.637</v>
      </c>
      <c r="N30" s="279">
        <v>3.4541013827113248E-2</v>
      </c>
      <c r="O30" s="279">
        <v>31.328699541191718</v>
      </c>
      <c r="P30" s="280">
        <v>28</v>
      </c>
      <c r="Q30" s="281">
        <v>1</v>
      </c>
      <c r="R30" s="281">
        <v>907</v>
      </c>
    </row>
    <row r="31" spans="1:18" ht="16.5">
      <c r="A31" s="273" t="s">
        <v>117</v>
      </c>
      <c r="B31" s="274" t="s">
        <v>345</v>
      </c>
      <c r="C31" s="264" t="s">
        <v>70</v>
      </c>
      <c r="D31" s="265">
        <v>0.78904679714906889</v>
      </c>
      <c r="E31" s="275">
        <v>2242</v>
      </c>
      <c r="F31" s="266" t="s">
        <v>118</v>
      </c>
      <c r="G31" s="276" t="s">
        <v>191</v>
      </c>
      <c r="H31" s="277">
        <v>2</v>
      </c>
      <c r="I31" s="267">
        <v>3530.143</v>
      </c>
      <c r="J31" s="268">
        <v>1.9539733063764515E-2</v>
      </c>
      <c r="K31" s="268">
        <v>0.32668166491256007</v>
      </c>
      <c r="L31" s="268">
        <v>0.1518352089419607</v>
      </c>
      <c r="M31" s="278">
        <v>16.45</v>
      </c>
      <c r="N31" s="279">
        <v>5.665492870968683E-2</v>
      </c>
      <c r="O31" s="279">
        <v>70.223784135656828</v>
      </c>
      <c r="P31" s="280">
        <v>45</v>
      </c>
      <c r="Q31" s="281">
        <v>2</v>
      </c>
      <c r="R31" s="281">
        <v>2479</v>
      </c>
    </row>
    <row r="32" spans="1:18" ht="16.5">
      <c r="A32" s="273" t="s">
        <v>117</v>
      </c>
      <c r="B32" s="274" t="s">
        <v>347</v>
      </c>
      <c r="C32" s="264" t="s">
        <v>67</v>
      </c>
      <c r="D32" s="265">
        <v>0.84252116815257883</v>
      </c>
      <c r="E32" s="275">
        <v>5535</v>
      </c>
      <c r="F32" s="266" t="s">
        <v>119</v>
      </c>
      <c r="G32" s="276" t="s">
        <v>249</v>
      </c>
      <c r="H32" s="277">
        <v>2</v>
      </c>
      <c r="I32" s="267">
        <v>2675.3329999999996</v>
      </c>
      <c r="J32" s="268">
        <v>1.2690173464250852E-2</v>
      </c>
      <c r="K32" s="268">
        <v>0.35152732648652024</v>
      </c>
      <c r="L32" s="268">
        <v>0.23519018433765665</v>
      </c>
      <c r="M32" s="278">
        <v>15.099</v>
      </c>
      <c r="N32" s="279">
        <v>0</v>
      </c>
      <c r="O32" s="279">
        <v>17.08198568178242</v>
      </c>
      <c r="P32" s="280">
        <v>30</v>
      </c>
      <c r="Q32" s="281">
        <v>0</v>
      </c>
      <c r="R32" s="281">
        <v>461</v>
      </c>
    </row>
    <row r="33" spans="1:18" ht="16.5">
      <c r="A33" s="273" t="s">
        <v>117</v>
      </c>
      <c r="B33" s="274" t="s">
        <v>353</v>
      </c>
      <c r="C33" s="264" t="s">
        <v>70</v>
      </c>
      <c r="D33" s="265">
        <v>0.76137922115622403</v>
      </c>
      <c r="E33" s="275">
        <v>2713</v>
      </c>
      <c r="F33" s="266" t="s">
        <v>118</v>
      </c>
      <c r="G33" s="276" t="s">
        <v>195</v>
      </c>
      <c r="H33" s="277">
        <v>3</v>
      </c>
      <c r="I33" s="267">
        <v>3558.48</v>
      </c>
      <c r="J33" s="268">
        <v>1.1454534980960648E-2</v>
      </c>
      <c r="K33" s="268">
        <v>0.31214524863718501</v>
      </c>
      <c r="L33" s="268">
        <v>0.20682988242170813</v>
      </c>
      <c r="M33" s="278">
        <v>13.173</v>
      </c>
      <c r="N33" s="279">
        <v>2.8101886198601649E-2</v>
      </c>
      <c r="O33" s="279">
        <v>1.1521773341426675</v>
      </c>
      <c r="P33" s="280">
        <v>6</v>
      </c>
      <c r="Q33" s="281">
        <v>1</v>
      </c>
      <c r="R33" s="281">
        <v>41</v>
      </c>
    </row>
    <row r="34" spans="1:18" ht="16.5">
      <c r="A34" s="273" t="s">
        <v>117</v>
      </c>
      <c r="B34" s="274" t="s">
        <v>365</v>
      </c>
      <c r="C34" s="264" t="s">
        <v>67</v>
      </c>
      <c r="D34" s="265">
        <v>0.84686831001094998</v>
      </c>
      <c r="E34" s="275">
        <v>3375</v>
      </c>
      <c r="F34" s="266" t="s">
        <v>119</v>
      </c>
      <c r="G34" s="276" t="s">
        <v>242</v>
      </c>
      <c r="H34" s="277">
        <v>4</v>
      </c>
      <c r="I34" s="267">
        <v>524.68499999999995</v>
      </c>
      <c r="J34" s="268">
        <v>7.3762851256830658E-2</v>
      </c>
      <c r="K34" s="268">
        <v>0.3693315662791582</v>
      </c>
      <c r="L34" s="268">
        <v>0.18107164233656189</v>
      </c>
      <c r="M34" s="278">
        <v>20.032</v>
      </c>
      <c r="N34" s="279">
        <v>0</v>
      </c>
      <c r="O34" s="279">
        <v>35.068660243765308</v>
      </c>
      <c r="P34" s="280">
        <v>13</v>
      </c>
      <c r="Q34" s="281">
        <v>0</v>
      </c>
      <c r="R34" s="281">
        <v>239</v>
      </c>
    </row>
    <row r="35" spans="1:18" ht="16.5">
      <c r="A35" s="273" t="s">
        <v>117</v>
      </c>
      <c r="B35" s="274" t="s">
        <v>367</v>
      </c>
      <c r="C35" s="264" t="s">
        <v>67</v>
      </c>
      <c r="D35" s="265">
        <v>0.81466100568204802</v>
      </c>
      <c r="E35" s="275">
        <v>5079</v>
      </c>
      <c r="F35" s="266" t="s">
        <v>119</v>
      </c>
      <c r="G35" s="276" t="s">
        <v>234</v>
      </c>
      <c r="H35" s="277">
        <v>11</v>
      </c>
      <c r="I35" s="267">
        <v>1646.394</v>
      </c>
      <c r="J35" s="268">
        <v>3.1113492770147048E-3</v>
      </c>
      <c r="K35" s="268">
        <v>0.35974030528775325</v>
      </c>
      <c r="L35" s="268">
        <v>0.15974305056991217</v>
      </c>
      <c r="M35" s="278">
        <v>15.814</v>
      </c>
      <c r="N35" s="279">
        <v>6.0738802498065472E-2</v>
      </c>
      <c r="O35" s="279">
        <v>26.360640284160414</v>
      </c>
      <c r="P35" s="280">
        <v>16</v>
      </c>
      <c r="Q35" s="281">
        <v>1</v>
      </c>
      <c r="R35" s="281">
        <v>460</v>
      </c>
    </row>
    <row r="36" spans="1:18" ht="16.5">
      <c r="A36" s="273" t="s">
        <v>117</v>
      </c>
      <c r="B36" s="274" t="s">
        <v>369</v>
      </c>
      <c r="C36" s="264" t="s">
        <v>67</v>
      </c>
      <c r="D36" s="265">
        <v>0.83244265501358983</v>
      </c>
      <c r="E36" s="275">
        <v>7897</v>
      </c>
      <c r="F36" s="266" t="s">
        <v>118</v>
      </c>
      <c r="G36" s="276" t="s">
        <v>195</v>
      </c>
      <c r="H36" s="277">
        <v>5</v>
      </c>
      <c r="I36" s="267">
        <v>3414.0340000000001</v>
      </c>
      <c r="J36" s="268">
        <v>1.2347625508530214E-2</v>
      </c>
      <c r="K36" s="268">
        <v>0.33358208586489524</v>
      </c>
      <c r="L36" s="268">
        <v>0.16139265162561356</v>
      </c>
      <c r="M36" s="278">
        <v>12.885999999999999</v>
      </c>
      <c r="N36" s="279">
        <v>2.9290862363995203E-2</v>
      </c>
      <c r="O36" s="279">
        <v>7.5277516275467669</v>
      </c>
      <c r="P36" s="280">
        <v>4</v>
      </c>
      <c r="Q36" s="281">
        <v>1</v>
      </c>
      <c r="R36" s="281">
        <v>257</v>
      </c>
    </row>
    <row r="37" spans="1:18" ht="16.5">
      <c r="A37" s="273" t="s">
        <v>117</v>
      </c>
      <c r="B37" s="274" t="s">
        <v>375</v>
      </c>
      <c r="C37" s="264" t="s">
        <v>67</v>
      </c>
      <c r="D37" s="265">
        <v>0.83411168019850024</v>
      </c>
      <c r="E37" s="275">
        <v>4920</v>
      </c>
      <c r="F37" s="266" t="s">
        <v>119</v>
      </c>
      <c r="G37" s="276" t="s">
        <v>227</v>
      </c>
      <c r="H37" s="277">
        <v>3</v>
      </c>
      <c r="I37" s="267">
        <v>1726.546</v>
      </c>
      <c r="J37" s="268">
        <v>3.6568423243737276E-2</v>
      </c>
      <c r="K37" s="268">
        <v>0.38428883920841089</v>
      </c>
      <c r="L37" s="268">
        <v>0.19055385723867188</v>
      </c>
      <c r="M37" s="278">
        <v>15.301</v>
      </c>
      <c r="N37" s="279">
        <v>0</v>
      </c>
      <c r="O37" s="279">
        <v>21.082554417895611</v>
      </c>
      <c r="P37" s="280">
        <v>29</v>
      </c>
      <c r="Q37" s="281">
        <v>0</v>
      </c>
      <c r="R37" s="281">
        <v>364</v>
      </c>
    </row>
    <row r="38" spans="1:18" ht="16.5">
      <c r="A38" s="273" t="s">
        <v>117</v>
      </c>
      <c r="B38" s="274" t="s">
        <v>377</v>
      </c>
      <c r="C38" s="264" t="s">
        <v>70</v>
      </c>
      <c r="D38" s="265">
        <v>0.74874306014560443</v>
      </c>
      <c r="E38" s="275">
        <v>5027</v>
      </c>
      <c r="F38" s="266" t="s">
        <v>118</v>
      </c>
      <c r="G38" s="276" t="s">
        <v>196</v>
      </c>
      <c r="H38" s="277">
        <v>3</v>
      </c>
      <c r="I38" s="267">
        <v>3758.2319999999995</v>
      </c>
      <c r="J38" s="268">
        <v>2.1884110906940986E-2</v>
      </c>
      <c r="K38" s="268">
        <v>0.34579237249814621</v>
      </c>
      <c r="L38" s="268">
        <v>0.18625779355824759</v>
      </c>
      <c r="M38" s="278">
        <v>15.993</v>
      </c>
      <c r="N38" s="279">
        <v>5.321651244521361E-2</v>
      </c>
      <c r="O38" s="279">
        <v>55.478214224135186</v>
      </c>
      <c r="P38" s="280">
        <v>54</v>
      </c>
      <c r="Q38" s="281">
        <v>2</v>
      </c>
      <c r="R38" s="281">
        <v>2222</v>
      </c>
    </row>
    <row r="39" spans="1:18" ht="16.5">
      <c r="A39" s="273" t="s">
        <v>117</v>
      </c>
      <c r="B39" s="274" t="s">
        <v>379</v>
      </c>
      <c r="C39" s="264" t="s">
        <v>67</v>
      </c>
      <c r="D39" s="265">
        <v>0.83952351406327341</v>
      </c>
      <c r="E39" s="275">
        <v>2598</v>
      </c>
      <c r="F39" s="266" t="s">
        <v>119</v>
      </c>
      <c r="G39" s="276" t="s">
        <v>219</v>
      </c>
      <c r="H39" s="277">
        <v>3</v>
      </c>
      <c r="I39" s="267">
        <v>1954.3339999999998</v>
      </c>
      <c r="J39" s="268">
        <v>2.3828300716251642E-2</v>
      </c>
      <c r="K39" s="268">
        <v>0.34189283300655843</v>
      </c>
      <c r="L39" s="268">
        <v>0.21695370392164287</v>
      </c>
      <c r="M39" s="278">
        <v>13.028</v>
      </c>
      <c r="N39" s="279">
        <v>5.1168326396613888E-2</v>
      </c>
      <c r="O39" s="279">
        <v>33.412917136988867</v>
      </c>
      <c r="P39" s="280">
        <v>19</v>
      </c>
      <c r="Q39" s="281">
        <v>1</v>
      </c>
      <c r="R39" s="281">
        <v>653</v>
      </c>
    </row>
    <row r="40" spans="1:18" ht="16.5">
      <c r="A40" s="273" t="s">
        <v>117</v>
      </c>
      <c r="B40" s="274" t="s">
        <v>387</v>
      </c>
      <c r="C40" s="264" t="s">
        <v>70</v>
      </c>
      <c r="D40" s="265">
        <v>0.79735034001531591</v>
      </c>
      <c r="E40" s="275">
        <v>8628</v>
      </c>
      <c r="F40" s="266" t="s">
        <v>118</v>
      </c>
      <c r="G40" s="276" t="s">
        <v>197</v>
      </c>
      <c r="H40" s="277">
        <v>15</v>
      </c>
      <c r="I40" s="267">
        <v>2755.1560000000004</v>
      </c>
      <c r="J40" s="268">
        <v>5.1995883749897127E-3</v>
      </c>
      <c r="K40" s="268">
        <v>0.35262542548009346</v>
      </c>
      <c r="L40" s="268">
        <v>3.2231271771604252E-2</v>
      </c>
      <c r="M40" s="278">
        <v>15.881</v>
      </c>
      <c r="N40" s="279">
        <v>3.6295585440534031E-2</v>
      </c>
      <c r="O40" s="279">
        <v>34.553397339388397</v>
      </c>
      <c r="P40" s="280">
        <v>23</v>
      </c>
      <c r="Q40" s="281">
        <v>1</v>
      </c>
      <c r="R40" s="281">
        <v>971</v>
      </c>
    </row>
    <row r="41" spans="1:18" ht="16.5">
      <c r="A41" s="273" t="s">
        <v>117</v>
      </c>
      <c r="B41" s="274" t="s">
        <v>391</v>
      </c>
      <c r="C41" s="264" t="s">
        <v>67</v>
      </c>
      <c r="D41" s="265">
        <v>0.83927376515736174</v>
      </c>
      <c r="E41" s="275">
        <v>2740</v>
      </c>
      <c r="F41" s="266" t="s">
        <v>119</v>
      </c>
      <c r="G41" s="276" t="s">
        <v>233</v>
      </c>
      <c r="H41" s="277">
        <v>15</v>
      </c>
      <c r="I41" s="267">
        <v>2364.7750000000001</v>
      </c>
      <c r="J41" s="268">
        <v>3.790093664860017E-2</v>
      </c>
      <c r="K41" s="268">
        <v>0.37302906519185819</v>
      </c>
      <c r="L41" s="268">
        <v>0.17613245831846341</v>
      </c>
      <c r="M41" s="278">
        <v>17.853000000000002</v>
      </c>
      <c r="N41" s="279">
        <v>0.25372392722352022</v>
      </c>
      <c r="O41" s="279">
        <v>48.24983349367276</v>
      </c>
      <c r="P41" s="280">
        <v>29</v>
      </c>
      <c r="Q41" s="281">
        <v>6</v>
      </c>
      <c r="R41" s="281">
        <v>1153</v>
      </c>
    </row>
    <row r="42" spans="1:18" ht="16.5">
      <c r="A42" s="273" t="s">
        <v>117</v>
      </c>
      <c r="B42" s="274" t="s">
        <v>401</v>
      </c>
      <c r="C42" s="264" t="s">
        <v>67</v>
      </c>
      <c r="D42" s="265">
        <v>0.84250000000000003</v>
      </c>
      <c r="E42" s="275">
        <v>2037</v>
      </c>
      <c r="F42" s="266" t="s">
        <v>119</v>
      </c>
      <c r="G42" s="276" t="s">
        <v>245</v>
      </c>
      <c r="H42" s="277">
        <v>1</v>
      </c>
      <c r="I42" s="267">
        <v>1063.722</v>
      </c>
      <c r="J42" s="268">
        <v>1.3523017783594084E-2</v>
      </c>
      <c r="K42" s="268">
        <v>0.37305933156493148</v>
      </c>
      <c r="L42" s="268">
        <v>0.23784409836404624</v>
      </c>
      <c r="M42" s="278">
        <v>17.192</v>
      </c>
      <c r="N42" s="279">
        <v>0</v>
      </c>
      <c r="O42" s="279">
        <v>8.4608572540569806</v>
      </c>
      <c r="P42" s="280">
        <v>24</v>
      </c>
      <c r="Q42" s="281">
        <v>0</v>
      </c>
      <c r="R42" s="281">
        <v>90</v>
      </c>
    </row>
    <row r="43" spans="1:18" ht="16.5">
      <c r="A43" s="273" t="s">
        <v>117</v>
      </c>
      <c r="B43" s="274" t="s">
        <v>408</v>
      </c>
      <c r="C43" s="264" t="s">
        <v>67</v>
      </c>
      <c r="D43" s="265">
        <v>0.84003615765806505</v>
      </c>
      <c r="E43" s="275">
        <v>8004</v>
      </c>
      <c r="F43" s="266" t="s">
        <v>119</v>
      </c>
      <c r="G43" s="276" t="s">
        <v>234</v>
      </c>
      <c r="H43" s="277">
        <v>5</v>
      </c>
      <c r="I43" s="267">
        <v>783.33600000000001</v>
      </c>
      <c r="J43" s="268">
        <v>1.8419160452307931E-2</v>
      </c>
      <c r="K43" s="268">
        <v>0.39856764070003892</v>
      </c>
      <c r="L43" s="268">
        <v>0.24893532277336927</v>
      </c>
      <c r="M43" s="278">
        <v>15.192</v>
      </c>
      <c r="N43" s="279">
        <v>0</v>
      </c>
      <c r="O43" s="279">
        <v>18.382916143264193</v>
      </c>
      <c r="P43" s="280">
        <v>20</v>
      </c>
      <c r="Q43" s="281">
        <v>0</v>
      </c>
      <c r="R43" s="281">
        <v>144</v>
      </c>
    </row>
    <row r="44" spans="1:18" ht="16.5">
      <c r="A44" s="273" t="s">
        <v>117</v>
      </c>
      <c r="B44" s="274" t="s">
        <v>422</v>
      </c>
      <c r="C44" s="264" t="s">
        <v>67</v>
      </c>
      <c r="D44" s="265">
        <v>0.84350000000000003</v>
      </c>
      <c r="E44" s="275">
        <v>8591</v>
      </c>
      <c r="F44" s="266" t="s">
        <v>119</v>
      </c>
      <c r="G44" s="276" t="s">
        <v>233</v>
      </c>
      <c r="H44" s="277">
        <v>1</v>
      </c>
      <c r="I44" s="267">
        <v>1394.1769999999999</v>
      </c>
      <c r="J44" s="268">
        <v>6.7893771744833631E-2</v>
      </c>
      <c r="K44" s="268">
        <v>0.35807055769400331</v>
      </c>
      <c r="L44" s="268">
        <v>0.24889235728318573</v>
      </c>
      <c r="M44" s="278">
        <v>15.487</v>
      </c>
      <c r="N44" s="279">
        <v>0</v>
      </c>
      <c r="O44" s="279">
        <v>36.939355619838807</v>
      </c>
      <c r="P44" s="280">
        <v>28</v>
      </c>
      <c r="Q44" s="281">
        <v>0</v>
      </c>
      <c r="R44" s="281">
        <v>515</v>
      </c>
    </row>
    <row r="45" spans="1:18" ht="16.5">
      <c r="A45" s="273" t="s">
        <v>117</v>
      </c>
      <c r="B45" s="274" t="s">
        <v>434</v>
      </c>
      <c r="C45" s="264" t="s">
        <v>67</v>
      </c>
      <c r="D45" s="265">
        <v>0.81157431048861473</v>
      </c>
      <c r="E45" s="275">
        <v>6802</v>
      </c>
      <c r="F45" s="266" t="s">
        <v>118</v>
      </c>
      <c r="G45" s="276" t="s">
        <v>197</v>
      </c>
      <c r="H45" s="277">
        <v>4</v>
      </c>
      <c r="I45" s="267">
        <v>3591.2749999999996</v>
      </c>
      <c r="J45" s="268">
        <v>1.5215851751183514E-2</v>
      </c>
      <c r="K45" s="268">
        <v>0.32349076929331305</v>
      </c>
      <c r="L45" s="268">
        <v>9.6623065624325627E-2</v>
      </c>
      <c r="M45" s="278">
        <v>10.289</v>
      </c>
      <c r="N45" s="279">
        <v>2.784526386868174E-2</v>
      </c>
      <c r="O45" s="279">
        <v>12.391142421563373</v>
      </c>
      <c r="P45" s="280">
        <v>25</v>
      </c>
      <c r="Q45" s="281">
        <v>1</v>
      </c>
      <c r="R45" s="281">
        <v>445</v>
      </c>
    </row>
    <row r="46" spans="1:18" ht="16.5">
      <c r="A46" s="273" t="s">
        <v>117</v>
      </c>
      <c r="B46" s="274" t="s">
        <v>436</v>
      </c>
      <c r="C46" s="264" t="s">
        <v>67</v>
      </c>
      <c r="D46" s="265">
        <v>0.83339290125353671</v>
      </c>
      <c r="E46" s="275">
        <v>1635</v>
      </c>
      <c r="F46" s="266" t="s">
        <v>118</v>
      </c>
      <c r="G46" s="276" t="s">
        <v>196</v>
      </c>
      <c r="H46" s="277">
        <v>16</v>
      </c>
      <c r="I46" s="267">
        <v>2401.6759999999999</v>
      </c>
      <c r="J46" s="268">
        <v>5.8104668039870695E-2</v>
      </c>
      <c r="K46" s="268">
        <v>0.32209158207758115</v>
      </c>
      <c r="L46" s="268">
        <v>0.21817815875781155</v>
      </c>
      <c r="M46" s="278">
        <v>16.364000000000001</v>
      </c>
      <c r="N46" s="279">
        <v>8.327517949964941E-2</v>
      </c>
      <c r="O46" s="279">
        <v>6.3289136419733554</v>
      </c>
      <c r="P46" s="280">
        <v>24</v>
      </c>
      <c r="Q46" s="281">
        <v>2</v>
      </c>
      <c r="R46" s="281">
        <v>152</v>
      </c>
    </row>
    <row r="47" spans="1:18" ht="16.5">
      <c r="A47" s="273" t="s">
        <v>117</v>
      </c>
      <c r="B47" s="274" t="s">
        <v>438</v>
      </c>
      <c r="C47" s="264" t="s">
        <v>70</v>
      </c>
      <c r="D47" s="265">
        <v>0.78059213383548276</v>
      </c>
      <c r="E47" s="275">
        <v>303</v>
      </c>
      <c r="F47" s="266" t="s">
        <v>118</v>
      </c>
      <c r="G47" s="276" t="s">
        <v>194</v>
      </c>
      <c r="H47" s="277">
        <v>12</v>
      </c>
      <c r="I47" s="267">
        <v>2156.9029999999998</v>
      </c>
      <c r="J47" s="268">
        <v>2.2801904849803548E-2</v>
      </c>
      <c r="K47" s="268">
        <v>0.35212816351721749</v>
      </c>
      <c r="L47" s="268">
        <v>0.15590979711784425</v>
      </c>
      <c r="M47" s="278">
        <v>15.734999999999999</v>
      </c>
      <c r="N47" s="279">
        <v>0.13908831319720916</v>
      </c>
      <c r="O47" s="279">
        <v>29.208545771413924</v>
      </c>
      <c r="P47" s="280">
        <v>25</v>
      </c>
      <c r="Q47" s="281">
        <v>3</v>
      </c>
      <c r="R47" s="281">
        <v>633</v>
      </c>
    </row>
    <row r="48" spans="1:18" ht="16.5">
      <c r="A48" s="273" t="s">
        <v>117</v>
      </c>
      <c r="B48" s="274" t="s">
        <v>456</v>
      </c>
      <c r="C48" s="264" t="s">
        <v>67</v>
      </c>
      <c r="D48" s="265">
        <v>0.83170847124816061</v>
      </c>
      <c r="E48" s="275">
        <v>411</v>
      </c>
      <c r="F48" s="266" t="s">
        <v>118</v>
      </c>
      <c r="G48" s="276" t="s">
        <v>194</v>
      </c>
      <c r="H48" s="277">
        <v>8</v>
      </c>
      <c r="I48" s="267">
        <v>1507.1520000000003</v>
      </c>
      <c r="J48" s="268">
        <v>2.3404905675553107E-2</v>
      </c>
      <c r="K48" s="268">
        <v>0.34385789421976648</v>
      </c>
      <c r="L48" s="268">
        <v>0.24018811639436499</v>
      </c>
      <c r="M48" s="278">
        <v>14.795999999999999</v>
      </c>
      <c r="N48" s="279">
        <v>0.26540123358493367</v>
      </c>
      <c r="O48" s="279">
        <v>34.701211291230074</v>
      </c>
      <c r="P48" s="280">
        <v>12</v>
      </c>
      <c r="Q48" s="281">
        <v>4</v>
      </c>
      <c r="R48" s="281">
        <v>523</v>
      </c>
    </row>
    <row r="49" spans="1:18" ht="16.5">
      <c r="A49" s="273" t="s">
        <v>117</v>
      </c>
      <c r="B49" s="274" t="s">
        <v>458</v>
      </c>
      <c r="C49" s="264" t="s">
        <v>67</v>
      </c>
      <c r="D49" s="265">
        <v>0.83322784496872437</v>
      </c>
      <c r="E49" s="275">
        <v>1213</v>
      </c>
      <c r="F49" s="266" t="s">
        <v>119</v>
      </c>
      <c r="G49" s="276" t="s">
        <v>247</v>
      </c>
      <c r="H49" s="277">
        <v>12</v>
      </c>
      <c r="I49" s="267">
        <v>1853.1290000000004</v>
      </c>
      <c r="J49" s="268">
        <v>2.9096994095625328E-2</v>
      </c>
      <c r="K49" s="268">
        <v>0.40161407351468992</v>
      </c>
      <c r="L49" s="268">
        <v>0.17005674088329958</v>
      </c>
      <c r="M49" s="278">
        <v>17.303999999999998</v>
      </c>
      <c r="N49" s="279">
        <v>0.21585113610547346</v>
      </c>
      <c r="O49" s="279">
        <v>22.502480938995607</v>
      </c>
      <c r="P49" s="280">
        <v>38</v>
      </c>
      <c r="Q49" s="281">
        <v>4</v>
      </c>
      <c r="R49" s="281">
        <v>424</v>
      </c>
    </row>
    <row r="50" spans="1:18" ht="16.5">
      <c r="A50" s="273" t="s">
        <v>117</v>
      </c>
      <c r="B50" s="274" t="s">
        <v>464</v>
      </c>
      <c r="C50" s="264" t="s">
        <v>67</v>
      </c>
      <c r="D50" s="265">
        <v>0.82374932603045536</v>
      </c>
      <c r="E50" s="275">
        <v>7447</v>
      </c>
      <c r="F50" s="266" t="s">
        <v>119</v>
      </c>
      <c r="G50" s="276" t="s">
        <v>252</v>
      </c>
      <c r="H50" s="277">
        <v>16</v>
      </c>
      <c r="I50" s="267">
        <v>2662.9429999999998</v>
      </c>
      <c r="J50" s="268">
        <v>2.8824765964713304E-2</v>
      </c>
      <c r="K50" s="268">
        <v>0.35034769407826577</v>
      </c>
      <c r="L50" s="268">
        <v>0.18986280654238363</v>
      </c>
      <c r="M50" s="278">
        <v>16.216000000000001</v>
      </c>
      <c r="N50" s="279">
        <v>0</v>
      </c>
      <c r="O50" s="279">
        <v>19.189295452437399</v>
      </c>
      <c r="P50" s="280">
        <v>27</v>
      </c>
      <c r="Q50" s="281">
        <v>0</v>
      </c>
      <c r="R50" s="281">
        <v>521</v>
      </c>
    </row>
    <row r="51" spans="1:18" ht="16.5">
      <c r="A51" s="273" t="s">
        <v>117</v>
      </c>
      <c r="B51" s="274" t="s">
        <v>515</v>
      </c>
      <c r="C51" s="264" t="s">
        <v>67</v>
      </c>
      <c r="D51" s="265">
        <v>0.81397356839458956</v>
      </c>
      <c r="E51" s="275">
        <v>8287</v>
      </c>
      <c r="F51" s="266" t="s">
        <v>118</v>
      </c>
      <c r="G51" s="276" t="s">
        <v>201</v>
      </c>
      <c r="H51" s="277">
        <v>10</v>
      </c>
      <c r="I51" s="267">
        <v>1620.925</v>
      </c>
      <c r="J51" s="268">
        <v>1.4618980270184731E-2</v>
      </c>
      <c r="K51" s="268">
        <v>0.33154556964314635</v>
      </c>
      <c r="L51" s="268">
        <v>0.19186575566420408</v>
      </c>
      <c r="M51" s="278">
        <v>15.032</v>
      </c>
      <c r="N51" s="279">
        <v>0</v>
      </c>
      <c r="O51" s="279">
        <v>14.189428875487762</v>
      </c>
      <c r="P51" s="280">
        <v>14</v>
      </c>
      <c r="Q51" s="281">
        <v>0</v>
      </c>
      <c r="R51" s="281">
        <v>230</v>
      </c>
    </row>
    <row r="52" spans="1:18" ht="16.5">
      <c r="A52" s="273" t="s">
        <v>117</v>
      </c>
      <c r="B52" s="274" t="s">
        <v>466</v>
      </c>
      <c r="C52" s="264" t="s">
        <v>67</v>
      </c>
      <c r="D52" s="265">
        <v>0.84138868198093963</v>
      </c>
      <c r="E52" s="275">
        <v>5125</v>
      </c>
      <c r="F52" s="266" t="s">
        <v>119</v>
      </c>
      <c r="G52" s="276" t="s">
        <v>224</v>
      </c>
      <c r="H52" s="277">
        <v>4</v>
      </c>
      <c r="I52" s="267">
        <v>1209.1490000000001</v>
      </c>
      <c r="J52" s="268">
        <v>1.6323447983788344E-2</v>
      </c>
      <c r="K52" s="268">
        <v>0.31710059398468871</v>
      </c>
      <c r="L52" s="268">
        <v>0.24149215688058298</v>
      </c>
      <c r="M52" s="278">
        <v>15.656000000000001</v>
      </c>
      <c r="N52" s="279">
        <v>0.6616223476180354</v>
      </c>
      <c r="O52" s="279">
        <v>16.375153103546378</v>
      </c>
      <c r="P52" s="280">
        <v>8</v>
      </c>
      <c r="Q52" s="281">
        <v>8</v>
      </c>
      <c r="R52" s="281">
        <v>198</v>
      </c>
    </row>
    <row r="53" spans="1:18" ht="16.5">
      <c r="A53" s="273" t="s">
        <v>117</v>
      </c>
      <c r="B53" s="274" t="s">
        <v>470</v>
      </c>
      <c r="C53" s="264" t="s">
        <v>67</v>
      </c>
      <c r="D53" s="265">
        <v>0.80350301110353961</v>
      </c>
      <c r="E53" s="275">
        <v>6716</v>
      </c>
      <c r="F53" s="266" t="s">
        <v>118</v>
      </c>
      <c r="G53" s="276" t="s">
        <v>199</v>
      </c>
      <c r="H53" s="277">
        <v>5</v>
      </c>
      <c r="I53" s="267">
        <v>3624.2219999999998</v>
      </c>
      <c r="J53" s="268">
        <v>2.4256565621459971E-2</v>
      </c>
      <c r="K53" s="268">
        <v>0.31086782584368999</v>
      </c>
      <c r="L53" s="268">
        <v>0.2748176022329758</v>
      </c>
      <c r="M53" s="278">
        <v>12.172000000000001</v>
      </c>
      <c r="N53" s="279">
        <v>8.2776386214751752E-2</v>
      </c>
      <c r="O53" s="279">
        <v>5.4356493614353649</v>
      </c>
      <c r="P53" s="280">
        <v>2</v>
      </c>
      <c r="Q53" s="281">
        <v>3</v>
      </c>
      <c r="R53" s="281">
        <v>197</v>
      </c>
    </row>
    <row r="54" spans="1:18" ht="16.5">
      <c r="A54" s="273" t="s">
        <v>117</v>
      </c>
      <c r="B54" s="274" t="s">
        <v>472</v>
      </c>
      <c r="C54" s="264" t="s">
        <v>70</v>
      </c>
      <c r="D54" s="265">
        <v>0.79996583995162351</v>
      </c>
      <c r="E54" s="275">
        <v>977</v>
      </c>
      <c r="F54" s="266" t="s">
        <v>118</v>
      </c>
      <c r="G54" s="276" t="s">
        <v>202</v>
      </c>
      <c r="H54" s="277">
        <v>7</v>
      </c>
      <c r="I54" s="267">
        <v>3536.4989999999998</v>
      </c>
      <c r="J54" s="268">
        <v>1.8827704565036168E-2</v>
      </c>
      <c r="K54" s="268">
        <v>0.35200730388682594</v>
      </c>
      <c r="L54" s="268">
        <v>0.18351482638620853</v>
      </c>
      <c r="M54" s="278">
        <v>15.688000000000001</v>
      </c>
      <c r="N54" s="279">
        <v>0</v>
      </c>
      <c r="O54" s="279">
        <v>60.85114119924819</v>
      </c>
      <c r="P54" s="280">
        <v>33</v>
      </c>
      <c r="Q54" s="281">
        <v>0</v>
      </c>
      <c r="R54" s="281">
        <v>2515</v>
      </c>
    </row>
    <row r="55" spans="1:18" ht="16.5">
      <c r="A55" s="273" t="s">
        <v>117</v>
      </c>
      <c r="B55" s="274" t="s">
        <v>476</v>
      </c>
      <c r="C55" s="264" t="s">
        <v>70</v>
      </c>
      <c r="D55" s="265">
        <v>0.75467367300696198</v>
      </c>
      <c r="E55" s="275">
        <v>2703</v>
      </c>
      <c r="F55" s="266" t="s">
        <v>118</v>
      </c>
      <c r="G55" s="276" t="s">
        <v>192</v>
      </c>
      <c r="H55" s="277">
        <v>4</v>
      </c>
      <c r="I55" s="267">
        <v>443.53499999999997</v>
      </c>
      <c r="J55" s="268">
        <v>3.227644506873132E-2</v>
      </c>
      <c r="K55" s="268">
        <v>0.33871947389077206</v>
      </c>
      <c r="L55" s="268">
        <v>0.18573272498048868</v>
      </c>
      <c r="M55" s="278">
        <v>18.216000000000001</v>
      </c>
      <c r="N55" s="279">
        <v>0</v>
      </c>
      <c r="O55" s="279">
        <v>14.204065068145693</v>
      </c>
      <c r="P55" s="280">
        <v>7</v>
      </c>
      <c r="Q55" s="281">
        <v>2</v>
      </c>
      <c r="R55" s="281">
        <v>213</v>
      </c>
    </row>
    <row r="56" spans="1:18" ht="16.5">
      <c r="A56" s="273" t="s">
        <v>117</v>
      </c>
      <c r="B56" s="274" t="s">
        <v>713</v>
      </c>
      <c r="C56" s="264" t="s">
        <v>70</v>
      </c>
      <c r="D56" s="265">
        <v>0.78507726878173822</v>
      </c>
      <c r="E56" s="275">
        <v>3878</v>
      </c>
      <c r="F56" s="266" t="s">
        <v>118</v>
      </c>
      <c r="G56" s="276" t="s">
        <v>211</v>
      </c>
      <c r="H56" s="277">
        <v>15</v>
      </c>
      <c r="I56" s="267">
        <v>2474.6449999999995</v>
      </c>
      <c r="J56" s="268">
        <v>1.6834245423070843E-2</v>
      </c>
      <c r="K56" s="268">
        <v>0.36317353401985347</v>
      </c>
      <c r="L56" s="268">
        <v>9.4154919190429329E-2</v>
      </c>
      <c r="M56" s="278">
        <v>16.658000000000001</v>
      </c>
      <c r="N56" s="279">
        <v>0.12122950968724809</v>
      </c>
      <c r="O56" s="279">
        <v>28.893033142127461</v>
      </c>
      <c r="P56" s="280">
        <v>34</v>
      </c>
      <c r="Q56" s="281">
        <v>3</v>
      </c>
      <c r="R56" s="281">
        <v>758</v>
      </c>
    </row>
    <row r="57" spans="1:18" ht="16.5">
      <c r="A57" s="273" t="s">
        <v>117</v>
      </c>
      <c r="B57" s="274" t="s">
        <v>482</v>
      </c>
      <c r="C57" s="264" t="s">
        <v>67</v>
      </c>
      <c r="D57" s="265">
        <v>0.82795066191901501</v>
      </c>
      <c r="E57" s="275">
        <v>2900</v>
      </c>
      <c r="F57" s="266" t="s">
        <v>118</v>
      </c>
      <c r="G57" s="276" t="s">
        <v>211</v>
      </c>
      <c r="H57" s="277">
        <v>3</v>
      </c>
      <c r="I57" s="267">
        <v>3290.0260000000003</v>
      </c>
      <c r="J57" s="268">
        <v>2.8549856502004568E-2</v>
      </c>
      <c r="K57" s="268">
        <v>0.29042251416888532</v>
      </c>
      <c r="L57" s="268">
        <v>0.17841804289692545</v>
      </c>
      <c r="M57" s="278">
        <v>10.305999999999999</v>
      </c>
      <c r="N57" s="279">
        <v>0</v>
      </c>
      <c r="O57" s="279">
        <v>3.2826488301308254</v>
      </c>
      <c r="P57" s="280">
        <v>14</v>
      </c>
      <c r="Q57" s="281">
        <v>0</v>
      </c>
      <c r="R57" s="281">
        <v>108</v>
      </c>
    </row>
    <row r="58" spans="1:18" ht="16.5">
      <c r="A58" s="273" t="s">
        <v>117</v>
      </c>
      <c r="B58" s="274" t="s">
        <v>718</v>
      </c>
      <c r="C58" s="264" t="s">
        <v>67</v>
      </c>
      <c r="D58" s="265">
        <v>0.83940753713200977</v>
      </c>
      <c r="E58" s="275">
        <v>4456</v>
      </c>
      <c r="F58" s="266" t="s">
        <v>119</v>
      </c>
      <c r="G58" s="276" t="s">
        <v>240</v>
      </c>
      <c r="H58" s="277">
        <v>2</v>
      </c>
      <c r="I58" s="267">
        <v>614.40699999999993</v>
      </c>
      <c r="J58" s="268">
        <v>1.0237459414719402E-2</v>
      </c>
      <c r="K58" s="268">
        <v>0.36203127664241613</v>
      </c>
      <c r="L58" s="268">
        <v>0.23925508661196893</v>
      </c>
      <c r="M58" s="278">
        <v>15.798999999999999</v>
      </c>
      <c r="N58" s="279">
        <v>0.48827568696320195</v>
      </c>
      <c r="O58" s="279">
        <v>20.670337414775549</v>
      </c>
      <c r="P58" s="280">
        <v>8</v>
      </c>
      <c r="Q58" s="281">
        <v>3</v>
      </c>
      <c r="R58" s="281">
        <v>127</v>
      </c>
    </row>
    <row r="59" spans="1:18" ht="16.5">
      <c r="A59" s="273" t="s">
        <v>117</v>
      </c>
      <c r="B59" s="274" t="s">
        <v>486</v>
      </c>
      <c r="C59" s="264" t="s">
        <v>67</v>
      </c>
      <c r="D59" s="265">
        <v>0.83688977961071553</v>
      </c>
      <c r="E59" s="275">
        <v>7287</v>
      </c>
      <c r="F59" s="266" t="s">
        <v>119</v>
      </c>
      <c r="G59" s="276" t="s">
        <v>248</v>
      </c>
      <c r="H59" s="277">
        <v>13</v>
      </c>
      <c r="I59" s="267">
        <v>2492.3820000000001</v>
      </c>
      <c r="J59" s="268">
        <v>2.3564274352272461E-2</v>
      </c>
      <c r="K59" s="268">
        <v>0.37339177811800034</v>
      </c>
      <c r="L59" s="268">
        <v>0.21484181035284308</v>
      </c>
      <c r="M59" s="278">
        <v>16.497</v>
      </c>
      <c r="N59" s="279">
        <v>8.0244521104710267E-2</v>
      </c>
      <c r="O59" s="279">
        <v>41.165439326716367</v>
      </c>
      <c r="P59" s="280">
        <v>25</v>
      </c>
      <c r="Q59" s="281">
        <v>2</v>
      </c>
      <c r="R59" s="281">
        <v>1032</v>
      </c>
    </row>
    <row r="60" spans="1:18" ht="16.5">
      <c r="A60" s="273" t="s">
        <v>117</v>
      </c>
      <c r="B60" s="274" t="s">
        <v>492</v>
      </c>
      <c r="C60" s="264" t="s">
        <v>67</v>
      </c>
      <c r="D60" s="265">
        <v>0.84530563634688571</v>
      </c>
      <c r="E60" s="275">
        <v>8262</v>
      </c>
      <c r="F60" s="266" t="s">
        <v>119</v>
      </c>
      <c r="G60" s="276" t="s">
        <v>234</v>
      </c>
      <c r="H60" s="277">
        <v>5</v>
      </c>
      <c r="I60" s="267">
        <v>1682.9560000000001</v>
      </c>
      <c r="J60" s="268">
        <v>2.2130380558276409E-2</v>
      </c>
      <c r="K60" s="268">
        <v>0.38104413537435083</v>
      </c>
      <c r="L60" s="268">
        <v>0.16696812037866707</v>
      </c>
      <c r="M60" s="278">
        <v>14.954000000000001</v>
      </c>
      <c r="N60" s="279">
        <v>0.11883851984246765</v>
      </c>
      <c r="O60" s="279">
        <v>15.389588319599561</v>
      </c>
      <c r="P60" s="280">
        <v>31</v>
      </c>
      <c r="Q60" s="281">
        <v>2</v>
      </c>
      <c r="R60" s="281">
        <v>259</v>
      </c>
    </row>
    <row r="61" spans="1:18" ht="16.5">
      <c r="A61" s="273" t="s">
        <v>117</v>
      </c>
      <c r="B61" s="274" t="s">
        <v>496</v>
      </c>
      <c r="C61" s="264" t="s">
        <v>70</v>
      </c>
      <c r="D61" s="265">
        <v>0.75319999999999998</v>
      </c>
      <c r="E61" s="275">
        <v>6792</v>
      </c>
      <c r="F61" s="266" t="s">
        <v>118</v>
      </c>
      <c r="G61" s="276" t="s">
        <v>200</v>
      </c>
      <c r="H61" s="277">
        <v>1</v>
      </c>
      <c r="I61" s="267">
        <v>3105.0010000000002</v>
      </c>
      <c r="J61" s="268">
        <v>2.1473960086014002E-2</v>
      </c>
      <c r="K61" s="268">
        <v>0.34200167128320391</v>
      </c>
      <c r="L61" s="268">
        <v>0.18872779751117633</v>
      </c>
      <c r="M61" s="278">
        <v>15.653</v>
      </c>
      <c r="N61" s="279">
        <v>0</v>
      </c>
      <c r="O61" s="279">
        <v>33.977444773769797</v>
      </c>
      <c r="P61" s="280">
        <v>26</v>
      </c>
      <c r="Q61" s="281">
        <v>0</v>
      </c>
      <c r="R61" s="281">
        <v>1055</v>
      </c>
    </row>
    <row r="62" spans="1:18" ht="16.5">
      <c r="A62" s="273" t="s">
        <v>117</v>
      </c>
      <c r="B62" s="274" t="s">
        <v>502</v>
      </c>
      <c r="C62" s="264" t="s">
        <v>67</v>
      </c>
      <c r="D62" s="265">
        <v>0.82462973687116869</v>
      </c>
      <c r="E62" s="275">
        <v>8817</v>
      </c>
      <c r="F62" s="266" t="s">
        <v>118</v>
      </c>
      <c r="G62" s="276" t="s">
        <v>203</v>
      </c>
      <c r="H62" s="277">
        <v>4</v>
      </c>
      <c r="I62" s="267">
        <v>2505.11</v>
      </c>
      <c r="J62" s="268">
        <v>1.3932610322279711E-2</v>
      </c>
      <c r="K62" s="268">
        <v>0.34231368131285295</v>
      </c>
      <c r="L62" s="268">
        <v>0.21356347625453573</v>
      </c>
      <c r="M62" s="278">
        <v>13.86</v>
      </c>
      <c r="N62" s="279">
        <v>7.9836813553097463E-2</v>
      </c>
      <c r="O62" s="279">
        <v>16.446383591938076</v>
      </c>
      <c r="P62" s="280">
        <v>12</v>
      </c>
      <c r="Q62" s="281">
        <v>2</v>
      </c>
      <c r="R62" s="281">
        <v>412</v>
      </c>
    </row>
    <row r="63" spans="1:18" ht="16.5">
      <c r="A63" s="273" t="s">
        <v>117</v>
      </c>
      <c r="B63" s="274" t="s">
        <v>506</v>
      </c>
      <c r="C63" s="264" t="s">
        <v>67</v>
      </c>
      <c r="D63" s="265">
        <v>0.83798142201198733</v>
      </c>
      <c r="E63" s="275">
        <v>1587</v>
      </c>
      <c r="F63" s="266" t="s">
        <v>118</v>
      </c>
      <c r="G63" s="276" t="s">
        <v>210</v>
      </c>
      <c r="H63" s="277">
        <v>13</v>
      </c>
      <c r="I63" s="267">
        <v>2359.0859999999998</v>
      </c>
      <c r="J63" s="268">
        <v>2.3650564402528843E-2</v>
      </c>
      <c r="K63" s="268">
        <v>0.37224966832518935</v>
      </c>
      <c r="L63" s="268">
        <v>0.15643017403974221</v>
      </c>
      <c r="M63" s="278">
        <v>15.452999999999999</v>
      </c>
      <c r="N63" s="279">
        <v>4.2389298228212115E-2</v>
      </c>
      <c r="O63" s="279">
        <v>31.452859285333389</v>
      </c>
      <c r="P63" s="280">
        <v>35</v>
      </c>
      <c r="Q63" s="281">
        <v>1</v>
      </c>
      <c r="R63" s="281">
        <v>749</v>
      </c>
    </row>
  </sheetData>
  <phoneticPr fontId="2" type="noConversion"/>
  <conditionalFormatting sqref="C14:D63">
    <cfRule type="containsText" dxfId="58" priority="1" operator="containsText" text="F">
      <formula>NOT(ISERROR(SEARCH("F",C14)))</formula>
    </cfRule>
    <cfRule type="containsText" dxfId="57" priority="2" operator="containsText" text="D">
      <formula>NOT(ISERROR(SEARCH("D",C14)))</formula>
    </cfRule>
    <cfRule type="containsText" dxfId="56" priority="3" operator="containsText" text="C">
      <formula>NOT(ISERROR(SEARCH("C",C14)))</formula>
    </cfRule>
    <cfRule type="containsText" dxfId="55" priority="4" operator="containsText" text="B">
      <formula>NOT(ISERROR(SEARCH("B",C14)))</formula>
    </cfRule>
    <cfRule type="containsText" dxfId="54" priority="5" operator="containsText" text="A">
      <formula>NOT(ISERROR(SEARCH("A",C14)))</formula>
    </cfRule>
    <cfRule type="containsText" dxfId="53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39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293" t="s">
        <v>523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</row>
    <row r="4" spans="1:11" ht="17.25">
      <c r="A4" s="247" t="s">
        <v>510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511</v>
      </c>
    </row>
    <row r="11" spans="1:11" ht="19.5" customHeight="1">
      <c r="A11" s="249"/>
    </row>
    <row r="12" spans="1:11" ht="17.25">
      <c r="A12" s="250" t="s">
        <v>512</v>
      </c>
    </row>
    <row r="13" spans="1:11" ht="40.5">
      <c r="A13" s="269" t="s">
        <v>0</v>
      </c>
      <c r="B13" s="270" t="s">
        <v>74</v>
      </c>
      <c r="C13" s="262" t="s">
        <v>65</v>
      </c>
      <c r="D13" s="262" t="s">
        <v>157</v>
      </c>
      <c r="E13" s="271" t="s">
        <v>143</v>
      </c>
      <c r="F13" s="270" t="s">
        <v>148</v>
      </c>
      <c r="G13" s="271" t="s">
        <v>146</v>
      </c>
      <c r="H13" s="271" t="s">
        <v>150</v>
      </c>
      <c r="I13" s="263" t="s">
        <v>152</v>
      </c>
      <c r="J13" s="271" t="s">
        <v>6</v>
      </c>
      <c r="K13" s="288" t="s">
        <v>7</v>
      </c>
    </row>
    <row r="14" spans="1:11" ht="16.5">
      <c r="A14" s="273" t="s">
        <v>117</v>
      </c>
      <c r="B14" s="274" t="s">
        <v>275</v>
      </c>
      <c r="C14" s="264" t="s">
        <v>67</v>
      </c>
      <c r="D14" s="265">
        <v>0.82399999999999995</v>
      </c>
      <c r="E14" s="275">
        <v>6276</v>
      </c>
      <c r="F14" s="266" t="s">
        <v>119</v>
      </c>
      <c r="G14" s="276" t="s">
        <v>237</v>
      </c>
      <c r="H14" s="277">
        <v>1</v>
      </c>
      <c r="I14" s="267">
        <v>486.44</v>
      </c>
      <c r="J14" s="279">
        <v>0</v>
      </c>
      <c r="K14" s="289">
        <v>25.491324726584985</v>
      </c>
    </row>
    <row r="15" spans="1:11" ht="16.5">
      <c r="A15" s="273" t="s">
        <v>117</v>
      </c>
      <c r="B15" s="274" t="s">
        <v>291</v>
      </c>
      <c r="C15" s="264" t="s">
        <v>67</v>
      </c>
      <c r="D15" s="265">
        <v>0.83416666666666661</v>
      </c>
      <c r="E15" s="275">
        <v>7096</v>
      </c>
      <c r="F15" s="266" t="s">
        <v>118</v>
      </c>
      <c r="G15" s="276" t="s">
        <v>196</v>
      </c>
      <c r="H15" s="277">
        <v>1</v>
      </c>
      <c r="I15" s="267">
        <v>2535.6239999999998</v>
      </c>
      <c r="J15" s="279">
        <v>0</v>
      </c>
      <c r="K15" s="289">
        <v>31.787047290923262</v>
      </c>
    </row>
    <row r="16" spans="1:11" ht="16.5">
      <c r="A16" s="273" t="s">
        <v>117</v>
      </c>
      <c r="B16" s="274" t="s">
        <v>293</v>
      </c>
      <c r="C16" s="264" t="s">
        <v>67</v>
      </c>
      <c r="D16" s="265">
        <v>0.83768284457593445</v>
      </c>
      <c r="E16" s="275">
        <v>9490</v>
      </c>
      <c r="F16" s="266" t="s">
        <v>118</v>
      </c>
      <c r="G16" s="276" t="s">
        <v>210</v>
      </c>
      <c r="H16" s="277">
        <v>15</v>
      </c>
      <c r="I16" s="267">
        <v>3599.0930000000003</v>
      </c>
      <c r="J16" s="279">
        <v>0</v>
      </c>
      <c r="K16" s="289">
        <v>26.145476096338715</v>
      </c>
    </row>
    <row r="17" spans="1:11" ht="16.5">
      <c r="A17" s="273" t="s">
        <v>117</v>
      </c>
      <c r="B17" s="274" t="s">
        <v>297</v>
      </c>
      <c r="C17" s="264" t="s">
        <v>67</v>
      </c>
      <c r="D17" s="265">
        <v>0.83311729075057661</v>
      </c>
      <c r="E17" s="275">
        <v>2404</v>
      </c>
      <c r="F17" s="266" t="s">
        <v>118</v>
      </c>
      <c r="G17" s="276" t="s">
        <v>202</v>
      </c>
      <c r="H17" s="277">
        <v>2</v>
      </c>
      <c r="I17" s="267">
        <v>3215.8869999999997</v>
      </c>
      <c r="J17" s="279">
        <v>6.2191239928517397E-2</v>
      </c>
      <c r="K17" s="289">
        <v>23.601575552872351</v>
      </c>
    </row>
    <row r="18" spans="1:11" ht="16.5">
      <c r="A18" s="273" t="s">
        <v>117</v>
      </c>
      <c r="B18" s="274" t="s">
        <v>305</v>
      </c>
      <c r="C18" s="264" t="s">
        <v>70</v>
      </c>
      <c r="D18" s="265">
        <v>0.76190372776383763</v>
      </c>
      <c r="E18" s="275">
        <v>3215</v>
      </c>
      <c r="F18" s="266" t="s">
        <v>118</v>
      </c>
      <c r="G18" s="276" t="s">
        <v>211</v>
      </c>
      <c r="H18" s="277">
        <v>3</v>
      </c>
      <c r="I18" s="267">
        <v>3221.913</v>
      </c>
      <c r="J18" s="279">
        <v>3.1037461284646729E-2</v>
      </c>
      <c r="K18" s="289">
        <v>30.106337446107329</v>
      </c>
    </row>
    <row r="19" spans="1:11" ht="16.5">
      <c r="A19" s="273" t="s">
        <v>117</v>
      </c>
      <c r="B19" s="274" t="s">
        <v>307</v>
      </c>
      <c r="C19" s="264" t="s">
        <v>67</v>
      </c>
      <c r="D19" s="265">
        <v>0.8442849564085978</v>
      </c>
      <c r="E19" s="275">
        <v>7253</v>
      </c>
      <c r="F19" s="266" t="s">
        <v>119</v>
      </c>
      <c r="G19" s="276" t="s">
        <v>251</v>
      </c>
      <c r="H19" s="277">
        <v>3</v>
      </c>
      <c r="I19" s="267">
        <v>2174.4950000000003</v>
      </c>
      <c r="J19" s="279">
        <v>9.1975378191258186E-2</v>
      </c>
      <c r="K19" s="289">
        <v>37.296015856555194</v>
      </c>
    </row>
    <row r="20" spans="1:11" ht="16.5">
      <c r="A20" s="273" t="s">
        <v>117</v>
      </c>
      <c r="B20" s="274" t="s">
        <v>317</v>
      </c>
      <c r="C20" s="264" t="s">
        <v>67</v>
      </c>
      <c r="D20" s="265">
        <v>0.8189551256257509</v>
      </c>
      <c r="E20" s="275">
        <v>7218</v>
      </c>
      <c r="F20" s="266" t="s">
        <v>119</v>
      </c>
      <c r="G20" s="276" t="s">
        <v>231</v>
      </c>
      <c r="H20" s="277">
        <v>4</v>
      </c>
      <c r="I20" s="267">
        <v>1628.1580000000001</v>
      </c>
      <c r="J20" s="279">
        <v>0</v>
      </c>
      <c r="K20" s="289">
        <v>32.1836087161074</v>
      </c>
    </row>
    <row r="21" spans="1:11" ht="16.5">
      <c r="A21" s="273" t="s">
        <v>117</v>
      </c>
      <c r="B21" s="274" t="s">
        <v>630</v>
      </c>
      <c r="C21" s="264" t="s">
        <v>70</v>
      </c>
      <c r="D21" s="265">
        <v>0.7902680935191928</v>
      </c>
      <c r="E21" s="275">
        <v>5143</v>
      </c>
      <c r="F21" s="266" t="s">
        <v>118</v>
      </c>
      <c r="G21" s="276" t="s">
        <v>192</v>
      </c>
      <c r="H21" s="277">
        <v>16</v>
      </c>
      <c r="I21" s="267">
        <v>2895.1089999999995</v>
      </c>
      <c r="J21" s="279">
        <v>3.4541013827113248E-2</v>
      </c>
      <c r="K21" s="289">
        <v>31.328699541191718</v>
      </c>
    </row>
    <row r="22" spans="1:11" ht="16.5">
      <c r="A22" s="273" t="s">
        <v>117</v>
      </c>
      <c r="B22" s="274" t="s">
        <v>345</v>
      </c>
      <c r="C22" s="264" t="s">
        <v>70</v>
      </c>
      <c r="D22" s="265">
        <v>0.78904679714906889</v>
      </c>
      <c r="E22" s="275">
        <v>2242</v>
      </c>
      <c r="F22" s="266" t="s">
        <v>118</v>
      </c>
      <c r="G22" s="276" t="s">
        <v>191</v>
      </c>
      <c r="H22" s="277">
        <v>2</v>
      </c>
      <c r="I22" s="267">
        <v>3530.143</v>
      </c>
      <c r="J22" s="279">
        <v>5.665492870968683E-2</v>
      </c>
      <c r="K22" s="289">
        <v>70.223784135656828</v>
      </c>
    </row>
    <row r="23" spans="1:11" ht="16.5">
      <c r="A23" s="273" t="s">
        <v>117</v>
      </c>
      <c r="B23" s="274" t="s">
        <v>365</v>
      </c>
      <c r="C23" s="264" t="s">
        <v>67</v>
      </c>
      <c r="D23" s="265">
        <v>0.84686831001094998</v>
      </c>
      <c r="E23" s="275">
        <v>3375</v>
      </c>
      <c r="F23" s="266" t="s">
        <v>119</v>
      </c>
      <c r="G23" s="276" t="s">
        <v>242</v>
      </c>
      <c r="H23" s="277">
        <v>4</v>
      </c>
      <c r="I23" s="267">
        <v>524.68499999999995</v>
      </c>
      <c r="J23" s="279">
        <v>0</v>
      </c>
      <c r="K23" s="289">
        <v>35.068660243765308</v>
      </c>
    </row>
    <row r="24" spans="1:11" ht="16.5">
      <c r="A24" s="273" t="s">
        <v>117</v>
      </c>
      <c r="B24" s="274" t="s">
        <v>367</v>
      </c>
      <c r="C24" s="264" t="s">
        <v>67</v>
      </c>
      <c r="D24" s="265">
        <v>0.81466100568204802</v>
      </c>
      <c r="E24" s="275">
        <v>5079</v>
      </c>
      <c r="F24" s="266" t="s">
        <v>119</v>
      </c>
      <c r="G24" s="276" t="s">
        <v>234</v>
      </c>
      <c r="H24" s="277">
        <v>11</v>
      </c>
      <c r="I24" s="267">
        <v>1646.394</v>
      </c>
      <c r="J24" s="279">
        <v>6.0738802498065472E-2</v>
      </c>
      <c r="K24" s="289">
        <v>26.360640284160414</v>
      </c>
    </row>
    <row r="25" spans="1:11" ht="16.5">
      <c r="A25" s="273" t="s">
        <v>117</v>
      </c>
      <c r="B25" s="274" t="s">
        <v>375</v>
      </c>
      <c r="C25" s="264" t="s">
        <v>67</v>
      </c>
      <c r="D25" s="265">
        <v>0.83411168019850024</v>
      </c>
      <c r="E25" s="275">
        <v>4920</v>
      </c>
      <c r="F25" s="266" t="s">
        <v>119</v>
      </c>
      <c r="G25" s="276" t="s">
        <v>227</v>
      </c>
      <c r="H25" s="277">
        <v>3</v>
      </c>
      <c r="I25" s="267">
        <v>1726.546</v>
      </c>
      <c r="J25" s="279">
        <v>0</v>
      </c>
      <c r="K25" s="289">
        <v>21.082554417895611</v>
      </c>
    </row>
    <row r="26" spans="1:11" ht="16.5">
      <c r="A26" s="273" t="s">
        <v>117</v>
      </c>
      <c r="B26" s="274" t="s">
        <v>377</v>
      </c>
      <c r="C26" s="264" t="s">
        <v>70</v>
      </c>
      <c r="D26" s="265">
        <v>0.74874306014560443</v>
      </c>
      <c r="E26" s="275">
        <v>5027</v>
      </c>
      <c r="F26" s="266" t="s">
        <v>118</v>
      </c>
      <c r="G26" s="276" t="s">
        <v>196</v>
      </c>
      <c r="H26" s="277">
        <v>3</v>
      </c>
      <c r="I26" s="267">
        <v>3758.2319999999995</v>
      </c>
      <c r="J26" s="279">
        <v>5.321651244521361E-2</v>
      </c>
      <c r="K26" s="289">
        <v>55.478214224135186</v>
      </c>
    </row>
    <row r="27" spans="1:11" ht="16.5">
      <c r="A27" s="273" t="s">
        <v>117</v>
      </c>
      <c r="B27" s="274" t="s">
        <v>379</v>
      </c>
      <c r="C27" s="264" t="s">
        <v>67</v>
      </c>
      <c r="D27" s="265">
        <v>0.83952351406327341</v>
      </c>
      <c r="E27" s="275">
        <v>2598</v>
      </c>
      <c r="F27" s="266" t="s">
        <v>119</v>
      </c>
      <c r="G27" s="276" t="s">
        <v>219</v>
      </c>
      <c r="H27" s="277">
        <v>3</v>
      </c>
      <c r="I27" s="267">
        <v>1954.3339999999998</v>
      </c>
      <c r="J27" s="279">
        <v>5.1168326396613888E-2</v>
      </c>
      <c r="K27" s="289">
        <v>33.412917136988867</v>
      </c>
    </row>
    <row r="28" spans="1:11" ht="16.5">
      <c r="A28" s="273" t="s">
        <v>117</v>
      </c>
      <c r="B28" s="274" t="s">
        <v>387</v>
      </c>
      <c r="C28" s="264" t="s">
        <v>70</v>
      </c>
      <c r="D28" s="265">
        <v>0.79735034001531591</v>
      </c>
      <c r="E28" s="275">
        <v>8628</v>
      </c>
      <c r="F28" s="266" t="s">
        <v>118</v>
      </c>
      <c r="G28" s="276" t="s">
        <v>197</v>
      </c>
      <c r="H28" s="277">
        <v>15</v>
      </c>
      <c r="I28" s="267">
        <v>2755.1560000000004</v>
      </c>
      <c r="J28" s="279">
        <v>3.6295585440534031E-2</v>
      </c>
      <c r="K28" s="289">
        <v>34.553397339388397</v>
      </c>
    </row>
    <row r="29" spans="1:11" ht="16.5">
      <c r="A29" s="273" t="s">
        <v>117</v>
      </c>
      <c r="B29" s="274" t="s">
        <v>391</v>
      </c>
      <c r="C29" s="264" t="s">
        <v>67</v>
      </c>
      <c r="D29" s="265">
        <v>0.83927376515736174</v>
      </c>
      <c r="E29" s="275">
        <v>2740</v>
      </c>
      <c r="F29" s="266" t="s">
        <v>119</v>
      </c>
      <c r="G29" s="276" t="s">
        <v>233</v>
      </c>
      <c r="H29" s="277">
        <v>15</v>
      </c>
      <c r="I29" s="267">
        <v>2364.7750000000001</v>
      </c>
      <c r="J29" s="279">
        <v>0.25372392722352022</v>
      </c>
      <c r="K29" s="289">
        <v>48.24983349367276</v>
      </c>
    </row>
    <row r="30" spans="1:11" ht="16.5">
      <c r="A30" s="273" t="s">
        <v>117</v>
      </c>
      <c r="B30" s="274" t="s">
        <v>422</v>
      </c>
      <c r="C30" s="264" t="s">
        <v>67</v>
      </c>
      <c r="D30" s="265">
        <v>0.84350000000000003</v>
      </c>
      <c r="E30" s="275">
        <v>8591</v>
      </c>
      <c r="F30" s="266" t="s">
        <v>119</v>
      </c>
      <c r="G30" s="276" t="s">
        <v>233</v>
      </c>
      <c r="H30" s="277">
        <v>1</v>
      </c>
      <c r="I30" s="267">
        <v>1394.1769999999999</v>
      </c>
      <c r="J30" s="279">
        <v>0</v>
      </c>
      <c r="K30" s="289">
        <v>36.939355619838807</v>
      </c>
    </row>
    <row r="31" spans="1:11" ht="16.5">
      <c r="A31" s="273" t="s">
        <v>117</v>
      </c>
      <c r="B31" s="274" t="s">
        <v>438</v>
      </c>
      <c r="C31" s="264" t="s">
        <v>70</v>
      </c>
      <c r="D31" s="265">
        <v>0.78059213383548276</v>
      </c>
      <c r="E31" s="275">
        <v>303</v>
      </c>
      <c r="F31" s="266" t="s">
        <v>118</v>
      </c>
      <c r="G31" s="276" t="s">
        <v>194</v>
      </c>
      <c r="H31" s="277">
        <v>12</v>
      </c>
      <c r="I31" s="267">
        <v>2156.9029999999998</v>
      </c>
      <c r="J31" s="279">
        <v>0.13908831319720916</v>
      </c>
      <c r="K31" s="289">
        <v>29.208545771413924</v>
      </c>
    </row>
    <row r="32" spans="1:11" ht="16.5">
      <c r="A32" s="273" t="s">
        <v>117</v>
      </c>
      <c r="B32" s="274" t="s">
        <v>456</v>
      </c>
      <c r="C32" s="264" t="s">
        <v>67</v>
      </c>
      <c r="D32" s="265">
        <v>0.83170847124816061</v>
      </c>
      <c r="E32" s="275">
        <v>411</v>
      </c>
      <c r="F32" s="266" t="s">
        <v>118</v>
      </c>
      <c r="G32" s="276" t="s">
        <v>194</v>
      </c>
      <c r="H32" s="277">
        <v>8</v>
      </c>
      <c r="I32" s="267">
        <v>1507.1520000000003</v>
      </c>
      <c r="J32" s="279">
        <v>0.26540123358493367</v>
      </c>
      <c r="K32" s="289">
        <v>34.701211291230074</v>
      </c>
    </row>
    <row r="33" spans="1:11" ht="16.5">
      <c r="A33" s="273" t="s">
        <v>117</v>
      </c>
      <c r="B33" s="274" t="s">
        <v>458</v>
      </c>
      <c r="C33" s="264" t="s">
        <v>67</v>
      </c>
      <c r="D33" s="265">
        <v>0.83322784496872437</v>
      </c>
      <c r="E33" s="275">
        <v>1213</v>
      </c>
      <c r="F33" s="266" t="s">
        <v>119</v>
      </c>
      <c r="G33" s="276" t="s">
        <v>247</v>
      </c>
      <c r="H33" s="277">
        <v>12</v>
      </c>
      <c r="I33" s="267">
        <v>1853.1290000000004</v>
      </c>
      <c r="J33" s="279">
        <v>0.21585113610547346</v>
      </c>
      <c r="K33" s="289">
        <v>22.502480938995607</v>
      </c>
    </row>
    <row r="34" spans="1:11" ht="16.5">
      <c r="A34" s="273" t="s">
        <v>117</v>
      </c>
      <c r="B34" s="274" t="s">
        <v>472</v>
      </c>
      <c r="C34" s="264" t="s">
        <v>70</v>
      </c>
      <c r="D34" s="265">
        <v>0.79996583995162351</v>
      </c>
      <c r="E34" s="275">
        <v>977</v>
      </c>
      <c r="F34" s="266" t="s">
        <v>118</v>
      </c>
      <c r="G34" s="276" t="s">
        <v>202</v>
      </c>
      <c r="H34" s="277">
        <v>7</v>
      </c>
      <c r="I34" s="267">
        <v>3536.4989999999998</v>
      </c>
      <c r="J34" s="279">
        <v>0</v>
      </c>
      <c r="K34" s="289">
        <v>60.85114119924819</v>
      </c>
    </row>
    <row r="35" spans="1:11" ht="16.5">
      <c r="A35" s="273" t="s">
        <v>117</v>
      </c>
      <c r="B35" s="274" t="s">
        <v>713</v>
      </c>
      <c r="C35" s="264" t="s">
        <v>70</v>
      </c>
      <c r="D35" s="265">
        <v>0.78507726878173822</v>
      </c>
      <c r="E35" s="275">
        <v>3878</v>
      </c>
      <c r="F35" s="266" t="s">
        <v>118</v>
      </c>
      <c r="G35" s="276" t="s">
        <v>211</v>
      </c>
      <c r="H35" s="277">
        <v>15</v>
      </c>
      <c r="I35" s="267">
        <v>2474.6449999999995</v>
      </c>
      <c r="J35" s="279">
        <v>0.12122950968724809</v>
      </c>
      <c r="K35" s="289">
        <v>28.893033142127461</v>
      </c>
    </row>
    <row r="36" spans="1:11" ht="16.5">
      <c r="A36" s="273" t="s">
        <v>117</v>
      </c>
      <c r="B36" s="274" t="s">
        <v>718</v>
      </c>
      <c r="C36" s="264" t="s">
        <v>67</v>
      </c>
      <c r="D36" s="265">
        <v>0.83940753713200977</v>
      </c>
      <c r="E36" s="275">
        <v>4456</v>
      </c>
      <c r="F36" s="266" t="s">
        <v>119</v>
      </c>
      <c r="G36" s="276" t="s">
        <v>240</v>
      </c>
      <c r="H36" s="277">
        <v>2</v>
      </c>
      <c r="I36" s="267">
        <v>614.40699999999993</v>
      </c>
      <c r="J36" s="279">
        <v>0.48827568696320195</v>
      </c>
      <c r="K36" s="289">
        <v>20.670337414775549</v>
      </c>
    </row>
    <row r="37" spans="1:11" ht="16.5">
      <c r="A37" s="273" t="s">
        <v>117</v>
      </c>
      <c r="B37" s="274" t="s">
        <v>486</v>
      </c>
      <c r="C37" s="264" t="s">
        <v>67</v>
      </c>
      <c r="D37" s="265">
        <v>0.83688977961071553</v>
      </c>
      <c r="E37" s="275">
        <v>7287</v>
      </c>
      <c r="F37" s="266" t="s">
        <v>119</v>
      </c>
      <c r="G37" s="276" t="s">
        <v>248</v>
      </c>
      <c r="H37" s="277">
        <v>13</v>
      </c>
      <c r="I37" s="267">
        <v>2492.3820000000001</v>
      </c>
      <c r="J37" s="279">
        <v>8.0244521104710267E-2</v>
      </c>
      <c r="K37" s="289">
        <v>41.165439326716367</v>
      </c>
    </row>
    <row r="38" spans="1:11" ht="16.5">
      <c r="A38" s="273" t="s">
        <v>117</v>
      </c>
      <c r="B38" s="274" t="s">
        <v>496</v>
      </c>
      <c r="C38" s="264" t="s">
        <v>70</v>
      </c>
      <c r="D38" s="265">
        <v>0.75319999999999998</v>
      </c>
      <c r="E38" s="275">
        <v>6792</v>
      </c>
      <c r="F38" s="266" t="s">
        <v>118</v>
      </c>
      <c r="G38" s="276" t="s">
        <v>200</v>
      </c>
      <c r="H38" s="277">
        <v>1</v>
      </c>
      <c r="I38" s="267">
        <v>3105.0010000000002</v>
      </c>
      <c r="J38" s="279">
        <v>0</v>
      </c>
      <c r="K38" s="289">
        <v>33.977444773769797</v>
      </c>
    </row>
    <row r="39" spans="1:11" ht="16.5">
      <c r="A39" s="273" t="s">
        <v>117</v>
      </c>
      <c r="B39" s="274" t="s">
        <v>506</v>
      </c>
      <c r="C39" s="264" t="s">
        <v>67</v>
      </c>
      <c r="D39" s="265">
        <v>0.83798142201198733</v>
      </c>
      <c r="E39" s="275">
        <v>1587</v>
      </c>
      <c r="F39" s="266" t="s">
        <v>118</v>
      </c>
      <c r="G39" s="276" t="s">
        <v>210</v>
      </c>
      <c r="H39" s="277">
        <v>13</v>
      </c>
      <c r="I39" s="267">
        <v>2359.0859999999998</v>
      </c>
      <c r="J39" s="279">
        <v>4.2389298228212115E-2</v>
      </c>
      <c r="K39" s="289">
        <v>31.452859285333389</v>
      </c>
    </row>
  </sheetData>
  <mergeCells count="1">
    <mergeCell ref="A2:K2"/>
  </mergeCells>
  <phoneticPr fontId="2" type="noConversion"/>
  <conditionalFormatting sqref="C14:D39">
    <cfRule type="containsText" dxfId="52" priority="1" operator="containsText" text="F">
      <formula>NOT(ISERROR(SEARCH("F",C14)))</formula>
    </cfRule>
    <cfRule type="containsText" dxfId="51" priority="2" operator="containsText" text="D">
      <formula>NOT(ISERROR(SEARCH("D",C14)))</formula>
    </cfRule>
    <cfRule type="containsText" dxfId="50" priority="3" operator="containsText" text="C">
      <formula>NOT(ISERROR(SEARCH("C",C14)))</formula>
    </cfRule>
    <cfRule type="containsText" dxfId="49" priority="4" operator="containsText" text="B">
      <formula>NOT(ISERROR(SEARCH("B",C14)))</formula>
    </cfRule>
    <cfRule type="containsText" dxfId="48" priority="5" operator="containsText" text="A">
      <formula>NOT(ISERROR(SEARCH("A",C14)))</formula>
    </cfRule>
    <cfRule type="containsText" dxfId="47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2024-08-02T02:21:05Z</dcterms:modified>
</cp:coreProperties>
</file>