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4C2ACDD1-820E-47EB-B6C7-5C585EC85CBB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운전자별!$A$1:$R$42</definedName>
    <definedName name="_xlnm.Print_Area" localSheetId="1">종합!$A$1:$L$103</definedName>
    <definedName name="_xlnm.Print_Area" localSheetId="3">차량별!$A$1:$T$25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4" i="12" l="1"/>
  <c r="R42" i="7" l="1"/>
  <c r="Q42" i="7"/>
  <c r="P42" i="7"/>
  <c r="O42" i="7"/>
  <c r="N42" i="7"/>
  <c r="M42" i="7"/>
  <c r="K42" i="7"/>
  <c r="J42" i="7"/>
  <c r="I42" i="7"/>
  <c r="L42" i="7" s="1"/>
  <c r="H42" i="7"/>
  <c r="G42" i="7"/>
  <c r="F42" i="7"/>
  <c r="E42" i="7"/>
  <c r="D42" i="7"/>
  <c r="C42" i="7"/>
  <c r="B42" i="7"/>
  <c r="A42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A41" i="7"/>
  <c r="R40" i="7"/>
  <c r="Q40" i="7"/>
  <c r="P40" i="7"/>
  <c r="O40" i="7"/>
  <c r="N40" i="7"/>
  <c r="M40" i="7"/>
  <c r="K40" i="7"/>
  <c r="J40" i="7"/>
  <c r="I40" i="7"/>
  <c r="L40" i="7" s="1"/>
  <c r="H40" i="7"/>
  <c r="G40" i="7"/>
  <c r="F40" i="7"/>
  <c r="E40" i="7"/>
  <c r="D40" i="7"/>
  <c r="C40" i="7"/>
  <c r="B40" i="7"/>
  <c r="A40" i="7"/>
  <c r="R39" i="7"/>
  <c r="Q39" i="7"/>
  <c r="P39" i="7"/>
  <c r="O39" i="7"/>
  <c r="N39" i="7"/>
  <c r="M39" i="7"/>
  <c r="K39" i="7"/>
  <c r="J39" i="7"/>
  <c r="I39" i="7"/>
  <c r="L39" i="7" s="1"/>
  <c r="H39" i="7"/>
  <c r="G39" i="7"/>
  <c r="F39" i="7"/>
  <c r="E39" i="7"/>
  <c r="D39" i="7"/>
  <c r="C39" i="7"/>
  <c r="B39" i="7"/>
  <c r="A39" i="7"/>
  <c r="R38" i="7"/>
  <c r="Q38" i="7"/>
  <c r="P38" i="7"/>
  <c r="O38" i="7"/>
  <c r="N38" i="7"/>
  <c r="M38" i="7"/>
  <c r="K38" i="7"/>
  <c r="J38" i="7"/>
  <c r="I38" i="7"/>
  <c r="L38" i="7" s="1"/>
  <c r="H38" i="7"/>
  <c r="G38" i="7"/>
  <c r="F38" i="7"/>
  <c r="E38" i="7"/>
  <c r="D38" i="7"/>
  <c r="C38" i="7"/>
  <c r="B38" i="7"/>
  <c r="A38" i="7"/>
  <c r="R37" i="7"/>
  <c r="Q37" i="7"/>
  <c r="P37" i="7"/>
  <c r="O37" i="7"/>
  <c r="N37" i="7"/>
  <c r="M37" i="7"/>
  <c r="K37" i="7"/>
  <c r="J37" i="7"/>
  <c r="I37" i="7"/>
  <c r="L37" i="7" s="1"/>
  <c r="H37" i="7"/>
  <c r="G37" i="7"/>
  <c r="F37" i="7"/>
  <c r="E37" i="7"/>
  <c r="D37" i="7"/>
  <c r="C37" i="7"/>
  <c r="B37" i="7"/>
  <c r="A37" i="7"/>
  <c r="R36" i="7"/>
  <c r="Q36" i="7"/>
  <c r="P36" i="7"/>
  <c r="O36" i="7"/>
  <c r="N36" i="7"/>
  <c r="M36" i="7"/>
  <c r="K36" i="7"/>
  <c r="J36" i="7"/>
  <c r="I36" i="7"/>
  <c r="L36" i="7" s="1"/>
  <c r="H36" i="7"/>
  <c r="G36" i="7"/>
  <c r="F36" i="7"/>
  <c r="E36" i="7"/>
  <c r="D36" i="7"/>
  <c r="C36" i="7"/>
  <c r="B36" i="7"/>
  <c r="A36" i="7"/>
  <c r="R35" i="7"/>
  <c r="Q35" i="7"/>
  <c r="P35" i="7"/>
  <c r="O35" i="7"/>
  <c r="N35" i="7"/>
  <c r="M35" i="7"/>
  <c r="K35" i="7"/>
  <c r="J35" i="7"/>
  <c r="I35" i="7"/>
  <c r="L35" i="7" s="1"/>
  <c r="H35" i="7"/>
  <c r="G35" i="7"/>
  <c r="F35" i="7"/>
  <c r="E35" i="7"/>
  <c r="D35" i="7"/>
  <c r="C35" i="7"/>
  <c r="B35" i="7"/>
  <c r="A35" i="7"/>
  <c r="R34" i="7"/>
  <c r="Q34" i="7"/>
  <c r="P34" i="7"/>
  <c r="O34" i="7"/>
  <c r="N34" i="7"/>
  <c r="M34" i="7"/>
  <c r="K34" i="7"/>
  <c r="J34" i="7"/>
  <c r="I34" i="7"/>
  <c r="L34" i="7" s="1"/>
  <c r="H34" i="7"/>
  <c r="G34" i="7"/>
  <c r="F34" i="7"/>
  <c r="E34" i="7"/>
  <c r="D34" i="7"/>
  <c r="C34" i="7"/>
  <c r="B34" i="7"/>
  <c r="A34" i="7"/>
  <c r="R33" i="7"/>
  <c r="Q33" i="7"/>
  <c r="P33" i="7"/>
  <c r="O33" i="7"/>
  <c r="N33" i="7"/>
  <c r="M33" i="7"/>
  <c r="K33" i="7"/>
  <c r="J33" i="7"/>
  <c r="I33" i="7"/>
  <c r="L33" i="7" s="1"/>
  <c r="H33" i="7"/>
  <c r="G33" i="7"/>
  <c r="F33" i="7"/>
  <c r="E33" i="7"/>
  <c r="D33" i="7"/>
  <c r="C33" i="7"/>
  <c r="B33" i="7"/>
  <c r="A33" i="7"/>
  <c r="R32" i="7"/>
  <c r="Q32" i="7"/>
  <c r="P32" i="7"/>
  <c r="O32" i="7"/>
  <c r="N32" i="7"/>
  <c r="M32" i="7"/>
  <c r="K32" i="7"/>
  <c r="J32" i="7"/>
  <c r="I32" i="7"/>
  <c r="L32" i="7" s="1"/>
  <c r="H32" i="7"/>
  <c r="G32" i="7"/>
  <c r="F32" i="7"/>
  <c r="E32" i="7"/>
  <c r="D32" i="7"/>
  <c r="C32" i="7"/>
  <c r="B32" i="7"/>
  <c r="A32" i="7"/>
  <c r="R31" i="7"/>
  <c r="Q31" i="7"/>
  <c r="P31" i="7"/>
  <c r="O31" i="7"/>
  <c r="N31" i="7"/>
  <c r="M31" i="7"/>
  <c r="K31" i="7"/>
  <c r="J31" i="7"/>
  <c r="I31" i="7"/>
  <c r="L31" i="7" s="1"/>
  <c r="H31" i="7"/>
  <c r="G31" i="7"/>
  <c r="F31" i="7"/>
  <c r="E31" i="7"/>
  <c r="D31" i="7"/>
  <c r="C31" i="7"/>
  <c r="B31" i="7"/>
  <c r="A31" i="7"/>
  <c r="R30" i="7"/>
  <c r="Q30" i="7"/>
  <c r="P30" i="7"/>
  <c r="O30" i="7"/>
  <c r="N30" i="7"/>
  <c r="M30" i="7"/>
  <c r="K30" i="7"/>
  <c r="J30" i="7"/>
  <c r="I30" i="7"/>
  <c r="L30" i="7" s="1"/>
  <c r="H30" i="7"/>
  <c r="G30" i="7"/>
  <c r="F30" i="7"/>
  <c r="E30" i="7"/>
  <c r="D30" i="7"/>
  <c r="C30" i="7"/>
  <c r="B30" i="7"/>
  <c r="A30" i="7"/>
  <c r="R29" i="7"/>
  <c r="Q29" i="7"/>
  <c r="P29" i="7"/>
  <c r="O29" i="7"/>
  <c r="N29" i="7"/>
  <c r="M29" i="7"/>
  <c r="K29" i="7"/>
  <c r="J29" i="7"/>
  <c r="I29" i="7"/>
  <c r="L29" i="7" s="1"/>
  <c r="H29" i="7"/>
  <c r="G29" i="7"/>
  <c r="F29" i="7"/>
  <c r="E29" i="7"/>
  <c r="D29" i="7"/>
  <c r="C29" i="7"/>
  <c r="B29" i="7"/>
  <c r="A29" i="7"/>
  <c r="R28" i="7"/>
  <c r="Q28" i="7"/>
  <c r="P28" i="7"/>
  <c r="O28" i="7"/>
  <c r="N28" i="7"/>
  <c r="M28" i="7"/>
  <c r="K28" i="7"/>
  <c r="J28" i="7"/>
  <c r="I28" i="7"/>
  <c r="L28" i="7" s="1"/>
  <c r="H28" i="7"/>
  <c r="G28" i="7"/>
  <c r="F28" i="7"/>
  <c r="E28" i="7"/>
  <c r="D28" i="7"/>
  <c r="C28" i="7"/>
  <c r="B28" i="7"/>
  <c r="A28" i="7"/>
  <c r="R27" i="7"/>
  <c r="Q27" i="7"/>
  <c r="P27" i="7"/>
  <c r="O27" i="7"/>
  <c r="N27" i="7"/>
  <c r="M27" i="7"/>
  <c r="K27" i="7"/>
  <c r="J27" i="7"/>
  <c r="I27" i="7"/>
  <c r="L27" i="7" s="1"/>
  <c r="H27" i="7"/>
  <c r="G27" i="7"/>
  <c r="F27" i="7"/>
  <c r="E27" i="7"/>
  <c r="D27" i="7"/>
  <c r="C27" i="7"/>
  <c r="B27" i="7"/>
  <c r="A27" i="7"/>
  <c r="R26" i="7"/>
  <c r="Q26" i="7"/>
  <c r="P26" i="7"/>
  <c r="O26" i="7"/>
  <c r="N26" i="7"/>
  <c r="M26" i="7"/>
  <c r="K26" i="7"/>
  <c r="J26" i="7"/>
  <c r="I26" i="7"/>
  <c r="L26" i="7" s="1"/>
  <c r="H26" i="7"/>
  <c r="G26" i="7"/>
  <c r="F26" i="7"/>
  <c r="E26" i="7"/>
  <c r="D26" i="7"/>
  <c r="C26" i="7"/>
  <c r="B26" i="7"/>
  <c r="A26" i="7"/>
  <c r="R25" i="7"/>
  <c r="Q25" i="7"/>
  <c r="P25" i="7"/>
  <c r="O25" i="7"/>
  <c r="N25" i="7"/>
  <c r="M25" i="7"/>
  <c r="K25" i="7"/>
  <c r="J25" i="7"/>
  <c r="I25" i="7"/>
  <c r="L25" i="7" s="1"/>
  <c r="H25" i="7"/>
  <c r="G25" i="7"/>
  <c r="F25" i="7"/>
  <c r="E25" i="7"/>
  <c r="D25" i="7"/>
  <c r="C25" i="7"/>
  <c r="B25" i="7"/>
  <c r="A25" i="7"/>
  <c r="R24" i="7"/>
  <c r="Q24" i="7"/>
  <c r="P24" i="7"/>
  <c r="O24" i="7"/>
  <c r="N24" i="7"/>
  <c r="M24" i="7"/>
  <c r="K24" i="7"/>
  <c r="J24" i="7"/>
  <c r="I24" i="7"/>
  <c r="L24" i="7" s="1"/>
  <c r="H24" i="7"/>
  <c r="G24" i="7"/>
  <c r="F24" i="7"/>
  <c r="E24" i="7"/>
  <c r="D24" i="7"/>
  <c r="C24" i="7"/>
  <c r="B24" i="7"/>
  <c r="A24" i="7"/>
  <c r="R23" i="7"/>
  <c r="Q23" i="7"/>
  <c r="P23" i="7"/>
  <c r="O23" i="7"/>
  <c r="N23" i="7"/>
  <c r="M23" i="7"/>
  <c r="K23" i="7"/>
  <c r="J23" i="7"/>
  <c r="I23" i="7"/>
  <c r="L23" i="7" s="1"/>
  <c r="H23" i="7"/>
  <c r="G23" i="7"/>
  <c r="F23" i="7"/>
  <c r="E23" i="7"/>
  <c r="D23" i="7"/>
  <c r="C23" i="7"/>
  <c r="B23" i="7"/>
  <c r="A23" i="7"/>
  <c r="R22" i="7"/>
  <c r="Q22" i="7"/>
  <c r="P22" i="7"/>
  <c r="O22" i="7"/>
  <c r="N22" i="7"/>
  <c r="M22" i="7"/>
  <c r="K22" i="7"/>
  <c r="J22" i="7"/>
  <c r="I22" i="7"/>
  <c r="L22" i="7" s="1"/>
  <c r="H22" i="7"/>
  <c r="G22" i="7"/>
  <c r="F22" i="7"/>
  <c r="E22" i="7"/>
  <c r="D22" i="7"/>
  <c r="C22" i="7"/>
  <c r="B22" i="7"/>
  <c r="A22" i="7"/>
  <c r="R21" i="7"/>
  <c r="Q21" i="7"/>
  <c r="P21" i="7"/>
  <c r="O21" i="7"/>
  <c r="N21" i="7"/>
  <c r="M21" i="7"/>
  <c r="K21" i="7"/>
  <c r="J21" i="7"/>
  <c r="I21" i="7"/>
  <c r="L21" i="7" s="1"/>
  <c r="H21" i="7"/>
  <c r="G21" i="7"/>
  <c r="F21" i="7"/>
  <c r="E21" i="7"/>
  <c r="D21" i="7"/>
  <c r="C21" i="7"/>
  <c r="B21" i="7"/>
  <c r="A21" i="7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5" i="60"/>
  <c r="F25" i="60" l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F13" i="60" l="1"/>
  <c r="F17" i="60"/>
  <c r="F22" i="60"/>
  <c r="F18" i="60"/>
  <c r="F23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5" i="12" l="1"/>
  <c r="J47" i="12" a="1"/>
  <c r="J47" i="12" l="1"/>
  <c r="B95" i="12"/>
  <c r="B93" i="12" l="1"/>
  <c r="B94" i="12"/>
  <c r="G93" i="12" l="1"/>
  <c r="H95" i="12"/>
  <c r="G95" i="12"/>
  <c r="D95" i="12"/>
  <c r="F95" i="12"/>
  <c r="I95" i="12"/>
  <c r="H94" i="12"/>
  <c r="E94" i="12"/>
  <c r="E95" i="12"/>
  <c r="H93" i="12"/>
  <c r="J10" i="12"/>
  <c r="J29" i="12" s="1"/>
  <c r="K25" i="12"/>
  <c r="I93" i="12" l="1"/>
  <c r="E93" i="12"/>
  <c r="F93" i="12"/>
  <c r="J95" i="12"/>
  <c r="G94" i="12"/>
  <c r="F94" i="12"/>
  <c r="J93" i="12"/>
  <c r="D94" i="12"/>
  <c r="I94" i="12"/>
  <c r="D93" i="12"/>
  <c r="D25" i="12"/>
  <c r="F47" i="12" a="1"/>
  <c r="E47" i="12" a="1"/>
  <c r="H47" i="12" a="1"/>
  <c r="G47" i="12" a="1"/>
  <c r="I47" i="12" a="1"/>
  <c r="D47" i="12" a="1"/>
  <c r="F47" i="12" l="1"/>
  <c r="E47" i="12"/>
  <c r="D47" i="12"/>
  <c r="I47" i="12"/>
  <c r="H47" i="12"/>
  <c r="G47" i="12"/>
  <c r="N47" i="12" a="1"/>
  <c r="N47" i="12" l="1"/>
  <c r="K47" i="12" s="1" a="1"/>
  <c r="K47" i="12" s="1"/>
  <c r="E25" i="12"/>
  <c r="F25" i="12" l="1"/>
  <c r="G25" i="12" l="1"/>
  <c r="H25" i="12" l="1"/>
  <c r="I25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<sst xmlns="http://schemas.openxmlformats.org/spreadsheetml/2006/main" count="1407" uniqueCount="380">
  <si>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</si>
  <si>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</si>
  <si>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</si>
  <si>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</si>
  <si>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</si>
  <si>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</si>
  <si>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</si>
  <si>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</si>
  <si>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</si>
  <si>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</si>
  <si>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</si>
  <si>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</si>
  <si>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</si>
  <si>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</si>
  <si>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</si>
  <si>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</si>
  <si>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</si>
  <si>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</si>
  <si>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</si>
  <si>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</si>
  <si>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</si>
  <si>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</si>
  <si>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</si>
  <si>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</si>
  <si>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</si>
  <si>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</si>
  <si>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</si>
  <si>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</si>
  <si>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</si>
  <si>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</si>
  <si>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</si>
  <si>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</si>
  <si>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</si>
  <si>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</si>
  <si>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</si>
  <si>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</si>
  <si>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</si>
  <si>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</si>
  <si>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</si>
  <si>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</si>
  <si>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</si>
  <si>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</si>
  <si>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</si>
  <si>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</si>
  <si>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</si>
  <si>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</si>
  <si>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</si>
  <si>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</si>
  <si>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</si>
  <si>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</si>
  <si>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</si>
  <si>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</si>
  <si>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</si>
  <si>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</si>
  <si>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</si>
  <si>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</si>
  <si>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</si>
  <si>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</si>
  <si>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</si>
  <si>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</si>
  <si>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</si>
  <si>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</si>
  <si>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</si>
  <si>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</si>
  <si>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</si>
  <si>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</si>
  <si>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</si>
  <si>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</si>
  <si>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</si>
  <si>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</si>
  <si>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</si>
  <si>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</si>
  <si>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</si>
  <si>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</si>
  <si>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</si>
  <si>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</si>
  <si>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</si>
  <si>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</si>
  <si>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</si>
  <si>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</si>
  <si>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</si>
  <si>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</si>
  <si>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</si>
  <si>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</si>
  <si>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</si>
  <si>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</si>
  <si>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</si>
  <si>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</si>
  <si>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</si>
  <si>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</si>
  <si>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</si>
  <si>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</si>
  <si>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</si>
  <si>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</si>
  <si>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</si>
  <si>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</si>
  <si>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</si>
  <si>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</si>
  <si>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</si>
  <si>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</si>
  <si>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</si>
  <si>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</si>
  <si>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</si>
  <si>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</si>
  <si>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</si>
  <si>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</si>
  <si>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</si>
  <si>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</si>
  <si>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</si>
  <si>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</si>
  <si>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</si>
  <si>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</si>
  <si>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</si>
  <si>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</si>
  <si>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</si>
  <si>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</si>
  <si>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</si>
  <si>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시영운수</t>
  </si>
  <si>
    <t>15</t>
  </si>
  <si>
    <t>28-1</t>
  </si>
  <si>
    <t>29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</si>
  <si>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</si>
  <si>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</si>
  <si>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</si>
  <si>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</si>
  <si>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</si>
  <si>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</si>
  <si>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</si>
  <si>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</si>
  <si>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</si>
  <si>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</si>
  <si>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</si>
  <si>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</si>
  <si>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</si>
  <si>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</si>
  <si>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</si>
  <si>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</si>
  <si>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</si>
  <si>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</si>
  <si>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</si>
  <si>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</si>
  <si>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</si>
  <si>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</si>
  <si>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</si>
  <si>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</si>
  <si>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</si>
  <si>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</si>
  <si>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</si>
  <si>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</si>
  <si>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</si>
  <si>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</si>
  <si>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</si>
  <si>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</si>
  <si>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</si>
  <si>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</si>
  <si>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</si>
  <si>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</si>
  <si>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</si>
  <si>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</si>
  <si>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</si>
  <si>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</si>
  <si>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</si>
  <si>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</si>
  <si>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</si>
  <si>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</si>
  <si>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</si>
  <si>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</si>
  <si>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</si>
  <si>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</si>
  <si>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</si>
  <si>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</si>
  <si>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</si>
  <si>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</si>
  <si>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</si>
  <si>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</si>
  <si>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</si>
  <si>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</si>
  <si>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</si>
  <si>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</si>
  <si>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</si>
  <si>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</si>
  <si>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</si>
  <si>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</si>
  <si>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</si>
  <si>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</si>
  <si>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</si>
  <si>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[TIP!!] 특별관리 운행사원 관리하려면?</t>
  </si>
  <si>
    <t>B</t>
    <phoneticPr fontId="2" type="noConversion"/>
  </si>
  <si>
    <t>저상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</si>
  <si>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</si>
  <si>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</si>
  <si>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</si>
  <si>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</si>
  <si>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</si>
  <si>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</si>
  <si>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</si>
  <si>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70바1508</t>
  </si>
  <si>
    <t>70바1516</t>
  </si>
  <si>
    <t>70바1524</t>
  </si>
  <si>
    <t>70바1525</t>
  </si>
  <si>
    <t>70바1526</t>
  </si>
  <si>
    <t>70바1531</t>
  </si>
  <si>
    <t>70바1532</t>
  </si>
  <si>
    <t>70바1582</t>
  </si>
  <si>
    <t>70바1583</t>
  </si>
  <si>
    <t>73아1025</t>
  </si>
  <si>
    <t>73아1029</t>
  </si>
  <si>
    <t>70바1579</t>
  </si>
  <si>
    <t>70바1581</t>
  </si>
  <si>
    <t>73아1038</t>
  </si>
  <si>
    <t>70바1530</t>
  </si>
  <si>
    <t>73아1004</t>
  </si>
  <si>
    <t>73아1028</t>
  </si>
  <si>
    <t>강병호</t>
  </si>
  <si>
    <t>5224011</t>
  </si>
  <si>
    <t>강천원</t>
  </si>
  <si>
    <t>522724</t>
  </si>
  <si>
    <t>권혁근</t>
  </si>
  <si>
    <t>5229283</t>
  </si>
  <si>
    <t>김기호</t>
  </si>
  <si>
    <t>5223329</t>
  </si>
  <si>
    <t>김대복</t>
  </si>
  <si>
    <t>5222915</t>
  </si>
  <si>
    <t>김덕수</t>
  </si>
  <si>
    <t>5221840</t>
  </si>
  <si>
    <t>김삼교</t>
  </si>
  <si>
    <t>5221761</t>
  </si>
  <si>
    <t>김성중</t>
  </si>
  <si>
    <t>5223684</t>
  </si>
  <si>
    <t>김형태</t>
  </si>
  <si>
    <t>5221868</t>
  </si>
  <si>
    <t>류동하</t>
  </si>
  <si>
    <t>5224004</t>
  </si>
  <si>
    <t>민순성</t>
  </si>
  <si>
    <t>5222060</t>
  </si>
  <si>
    <t>박수찬</t>
  </si>
  <si>
    <t>522165</t>
  </si>
  <si>
    <t>박영수</t>
  </si>
  <si>
    <t>5225174</t>
  </si>
  <si>
    <t>박호영</t>
  </si>
  <si>
    <t>5226427</t>
  </si>
  <si>
    <t>방극철</t>
  </si>
  <si>
    <t>5221236</t>
  </si>
  <si>
    <t>서선진2</t>
  </si>
  <si>
    <t>5227240</t>
  </si>
  <si>
    <t>신영국</t>
  </si>
  <si>
    <t>5229137</t>
  </si>
  <si>
    <t>이강세</t>
  </si>
  <si>
    <t>5229779</t>
  </si>
  <si>
    <t>이기영</t>
  </si>
  <si>
    <t>5226556</t>
  </si>
  <si>
    <t>이길행</t>
  </si>
  <si>
    <t>5225310</t>
  </si>
  <si>
    <t>이문철</t>
  </si>
  <si>
    <t>5221288</t>
  </si>
  <si>
    <t>이우균</t>
  </si>
  <si>
    <t>5227828</t>
  </si>
  <si>
    <t>이재태</t>
  </si>
  <si>
    <t>5227790</t>
  </si>
  <si>
    <t>이정술</t>
  </si>
  <si>
    <t>5224863</t>
  </si>
  <si>
    <t>임정호</t>
  </si>
  <si>
    <t>5225945</t>
  </si>
  <si>
    <t>장해진</t>
  </si>
  <si>
    <t>5229105</t>
  </si>
  <si>
    <t>장현준</t>
  </si>
  <si>
    <t>522668</t>
  </si>
  <si>
    <t>전유제</t>
  </si>
  <si>
    <t>5225283</t>
  </si>
  <si>
    <t>정광남</t>
  </si>
  <si>
    <t>5228383</t>
  </si>
  <si>
    <t>정순모</t>
  </si>
  <si>
    <t>5229911</t>
  </si>
  <si>
    <t>최광호</t>
  </si>
  <si>
    <t>5221770</t>
  </si>
  <si>
    <t>73아1024</t>
  </si>
  <si>
    <t>소준영</t>
  </si>
  <si>
    <t>5228481</t>
  </si>
  <si>
    <t>민장홍</t>
  </si>
  <si>
    <t>5225515</t>
  </si>
  <si>
    <t>(경  고)</t>
  </si>
  <si>
    <t>73아1006</t>
  </si>
  <si>
    <t>김용해</t>
  </si>
  <si>
    <t>5227121</t>
  </si>
  <si>
    <t>[24년 7월] 공회전과다 명단</t>
    <phoneticPr fontId="2" type="noConversion"/>
  </si>
  <si>
    <t>88</t>
  </si>
  <si>
    <t>송도버스8C9</t>
  </si>
  <si>
    <t>=</t>
  </si>
  <si>
    <t>송도버스8C10</t>
  </si>
  <si>
    <t>▲</t>
  </si>
  <si>
    <t>송도버스8A2</t>
  </si>
  <si>
    <t>송도버스8B10</t>
  </si>
  <si>
    <t>송도버스8C18</t>
  </si>
  <si>
    <t>송도버스8C8</t>
  </si>
  <si>
    <t>송도버스8B6</t>
  </si>
  <si>
    <t>송도버스8C11</t>
  </si>
  <si>
    <t>송도버스8B9</t>
  </si>
  <si>
    <t>송도버스8C15</t>
  </si>
  <si>
    <t>73아1022</t>
  </si>
  <si>
    <t>송도버스8C1</t>
  </si>
  <si>
    <t>▽</t>
  </si>
  <si>
    <t>송도버스8A1</t>
  </si>
  <si>
    <t>송도버스8A3</t>
  </si>
  <si>
    <t>송도버스8B3</t>
  </si>
  <si>
    <t>송도버스8C3</t>
  </si>
  <si>
    <t>송도버스8B1</t>
  </si>
  <si>
    <t>송도버스8C13</t>
  </si>
  <si>
    <t>송도버스8C12</t>
  </si>
  <si>
    <t>송도버스8C19</t>
  </si>
  <si>
    <t>송도버스8C20</t>
  </si>
  <si>
    <t>송도버스8B4</t>
  </si>
  <si>
    <t>52240111700.258</t>
  </si>
  <si>
    <t>522724237.938</t>
  </si>
  <si>
    <t>5229283122.031</t>
  </si>
  <si>
    <t>52233291881.378</t>
  </si>
  <si>
    <t>52229151061.229</t>
  </si>
  <si>
    <t>5221840303.039</t>
  </si>
  <si>
    <t>52217614190.586</t>
  </si>
  <si>
    <t>52236842367.705</t>
  </si>
  <si>
    <t>5227121517.611</t>
  </si>
  <si>
    <t>김의호2</t>
  </si>
  <si>
    <t>5223731</t>
  </si>
  <si>
    <t>52237312275.986</t>
  </si>
  <si>
    <t>5221868244.022</t>
  </si>
  <si>
    <t>52240042675.72</t>
  </si>
  <si>
    <t>52220602208.71</t>
  </si>
  <si>
    <t>52255151203.497</t>
  </si>
  <si>
    <t>522165909.926</t>
  </si>
  <si>
    <t>5225174148.2</t>
  </si>
  <si>
    <t>52264271154.979</t>
  </si>
  <si>
    <t>52212362191.438</t>
  </si>
  <si>
    <t>배민철</t>
  </si>
  <si>
    <t>5221257</t>
  </si>
  <si>
    <t>52212572390.275</t>
  </si>
  <si>
    <t>52272402562.185</t>
  </si>
  <si>
    <t>52284811116.947</t>
  </si>
  <si>
    <t>52291371696.24</t>
  </si>
  <si>
    <t>52297791022.222</t>
  </si>
  <si>
    <t>5226556742.618</t>
  </si>
  <si>
    <t>52253105907.825</t>
  </si>
  <si>
    <t>52212883313.227</t>
  </si>
  <si>
    <t>52278284823.042</t>
  </si>
  <si>
    <t>52277903333.847</t>
  </si>
  <si>
    <t>5224863295</t>
  </si>
  <si>
    <t>52259453128.023</t>
  </si>
  <si>
    <t>52291052479.226</t>
  </si>
  <si>
    <t>5226682381.507</t>
  </si>
  <si>
    <t>52252832106.433</t>
  </si>
  <si>
    <t>전푸름</t>
  </si>
  <si>
    <t>5224544</t>
  </si>
  <si>
    <t>5224544380.047</t>
  </si>
  <si>
    <t>52283832488.157</t>
  </si>
  <si>
    <t>5229911198.835</t>
  </si>
  <si>
    <t>52217704436.54</t>
  </si>
  <si>
    <t>한현희</t>
  </si>
  <si>
    <t>5222823</t>
  </si>
  <si>
    <t>52228231076.81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</si>
  <si>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</si>
  <si>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</si>
  <si>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</si>
  <si>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</si>
  <si>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</si>
  <si>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분석기간: 24.07.01-24.07.30</t>
  </si>
  <si>
    <t>24'07</t>
  </si>
  <si>
    <t>개선율(유카전)</t>
  </si>
  <si>
    <t>8위/(32개사)</t>
  </si>
  <si>
    <t>인천전체</t>
  </si>
  <si>
    <t>0%(0명)</t>
  </si>
  <si>
    <t>8%(1명)</t>
  </si>
  <si>
    <t>25%(1명)</t>
  </si>
  <si>
    <t>23%(3명)</t>
  </si>
  <si>
    <t>33%(1명)</t>
  </si>
  <si>
    <t>50%(2명)</t>
  </si>
  <si>
    <t>67%(2명)</t>
  </si>
  <si>
    <t>5%(2명)</t>
  </si>
  <si>
    <t>7%(3명)</t>
  </si>
  <si>
    <t>15%(6명)</t>
  </si>
  <si>
    <t>17%(6명)</t>
  </si>
  <si>
    <t>46%(18명)</t>
  </si>
  <si>
    <t>10%(3명)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</si>
</sst>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189" fontId="29" fillId="0" borderId="0" xfId="2" applyNumberFormat="1" applyFont="1">
      <alignment vertical="center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0" fontId="76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7" fillId="9" borderId="22" xfId="0" applyFont="1" applyFill="1" applyBorder="1" applyAlignment="1">
      <alignment horizontal="center"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0" fontId="80" fillId="0" borderId="0" xfId="0" applyFont="1">
      <alignment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58" fillId="17" borderId="0" xfId="0" applyFont="1" applyFill="1">
      <alignment vertical="center"/>
    </xf>
    <xf numFmtId="0" fontId="0" fillId="17" borderId="0" xfId="0" applyFill="1">
      <alignment vertical="center"/>
    </xf>
    <xf numFmtId="193" fontId="78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71">
    <cellStyle name="나쁨 2" xfId="570" xr:uid="{A1A61D84-E4B9-423D-8BA2-095A366C685B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48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82-4068-8159-746775C5877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2-4BC1-A2D2-78E7A2490AD5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A5E-4316-9298-1EF99C02B4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1.732404614095995</c:v>
                </c:pt>
                <c:pt idx="1">
                  <c:v>2.0164543376286956</c:v>
                </c:pt>
                <c:pt idx="2">
                  <c:v>2.0592632858476065</c:v>
                </c:pt>
                <c:pt idx="3">
                  <c:v>2.0907129454911595</c:v>
                </c:pt>
                <c:pt idx="4">
                  <c:v>2.0930482854276145</c:v>
                </c:pt>
                <c:pt idx="5">
                  <c:v>1.88</c:v>
                </c:pt>
                <c:pt idx="6">
                  <c:v>1.8728999922343796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4.878048780487805E-2</c:v>
                </c:pt>
                <c:pt idx="1">
                  <c:v>7.3170731707317069E-2</c:v>
                </c:pt>
                <c:pt idx="2">
                  <c:v>0.14634146341463414</c:v>
                </c:pt>
                <c:pt idx="3">
                  <c:v>0.17073170731707318</c:v>
                </c:pt>
                <c:pt idx="4">
                  <c:v>0.46341463414634149</c:v>
                </c:pt>
                <c:pt idx="5">
                  <c:v>9.7560975609756101E-2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종합!$M$68:$O$68</c:f>
              <c:numCache>
                <c:formatCode>0%</c:formatCode>
                <c:ptCount val="3"/>
                <c:pt idx="0">
                  <c:v>0.23076923076923078</c:v>
                </c:pt>
                <c:pt idx="1">
                  <c:v>0.25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종합!$M$67:$O$67</c:f>
              <c:numCache>
                <c:formatCode>0%</c:formatCode>
                <c:ptCount val="3"/>
                <c:pt idx="0">
                  <c:v>0.23076923076923078</c:v>
                </c:pt>
                <c:pt idx="1">
                  <c:v>0.5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종합!$M$66:$O$66</c:f>
              <c:numCache>
                <c:formatCode>0%</c:formatCode>
                <c:ptCount val="3"/>
                <c:pt idx="0">
                  <c:v>0.23076923076923078</c:v>
                </c:pt>
                <c:pt idx="1">
                  <c:v>0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종합!$M$65:$O$65</c:f>
              <c:numCache>
                <c:formatCode>0%</c:formatCode>
                <c:ptCount val="3"/>
                <c:pt idx="0">
                  <c:v>0.23076923076923078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종합!$M$64:$O$64</c:f>
              <c:numCache>
                <c:formatCode>0%</c:formatCode>
                <c:ptCount val="3"/>
                <c:pt idx="0">
                  <c:v>7.6923076923076927E-2</c:v>
                </c:pt>
                <c:pt idx="1">
                  <c:v>0.25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종합!$M$63:$O$63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종합!$M$61:$O$61</c:f>
              <c:strCache>
                <c:ptCount val="3"/>
                <c:pt idx="0">
                  <c:v> 15 </c:v>
                </c:pt>
                <c:pt idx="1">
                  <c:v> 29 </c:v>
                </c:pt>
                <c:pt idx="2">
                  <c:v> 28-1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19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806823</xdr:colOff>
      <xdr:row>8</xdr:row>
      <xdr:rowOff>582705</xdr:rowOff>
    </xdr:from>
    <xdr:to>
      <xdr:col>2</xdr:col>
      <xdr:colOff>324970</xdr:colOff>
      <xdr:row>14</xdr:row>
      <xdr:rowOff>201705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07676" y="2767852"/>
          <a:ext cx="448235" cy="1949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224117</xdr:colOff>
      <xdr:row>10</xdr:row>
      <xdr:rowOff>112060</xdr:rowOff>
    </xdr:from>
    <xdr:to>
      <xdr:col>2</xdr:col>
      <xdr:colOff>324974</xdr:colOff>
      <xdr:row>12</xdr:row>
      <xdr:rowOff>11208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24970" y="34626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16.40%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560295</xdr:colOff>
      <xdr:row>8</xdr:row>
      <xdr:rowOff>257735</xdr:rowOff>
    </xdr:from>
    <xdr:to>
      <xdr:col>3</xdr:col>
      <xdr:colOff>112059</xdr:colOff>
      <xdr:row>8</xdr:row>
      <xdr:rowOff>459441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1591236" y="2442882"/>
          <a:ext cx="425823" cy="2017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168086</xdr:colOff>
      <xdr:row>7</xdr:row>
      <xdr:rowOff>67236</xdr:rowOff>
    </xdr:from>
    <xdr:to>
      <xdr:col>3</xdr:col>
      <xdr:colOff>324972</xdr:colOff>
      <xdr:row>8</xdr:row>
      <xdr:rowOff>414619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199027" y="21179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2.12%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466166</xdr:colOff>
      <xdr:row>8</xdr:row>
      <xdr:rowOff>89647</xdr:rowOff>
    </xdr:from>
    <xdr:to>
      <xdr:col>3</xdr:col>
      <xdr:colOff>762000</xdr:colOff>
      <xdr:row>8</xdr:row>
      <xdr:rowOff>174811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6D4E16F-4A33-48E0-9668-54797A7CDF8C}"/>
            </a:ext>
          </a:extLst>
        </xdr:cNvPr>
        <xdr:cNvCxnSpPr/>
      </xdr:nvCxnSpPr>
      <xdr:spPr>
        <a:xfrm flipV="1">
          <a:off x="2371166" y="2274794"/>
          <a:ext cx="295834" cy="851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141189</xdr:colOff>
      <xdr:row>8</xdr:row>
      <xdr:rowOff>152399</xdr:rowOff>
    </xdr:from>
    <xdr:to>
      <xdr:col>4</xdr:col>
      <xdr:colOff>298075</xdr:colOff>
      <xdr:row>8</xdr:row>
      <xdr:rowOff>634253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EE6B01AA-1451-4FDA-88AF-EEEF6E0CFE0E}"/>
            </a:ext>
          </a:extLst>
        </xdr:cNvPr>
        <xdr:cNvSpPr txBox="1"/>
      </xdr:nvSpPr>
      <xdr:spPr>
        <a:xfrm>
          <a:off x="2046189" y="23375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B3CC5-5D1F-4517-B63E-B96F6C2A130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775441</xdr:colOff>
      <xdr:row>8</xdr:row>
      <xdr:rowOff>13445</xdr:rowOff>
    </xdr:from>
    <xdr:to>
      <xdr:col>5</xdr:col>
      <xdr:colOff>58268</xdr:colOff>
      <xdr:row>8</xdr:row>
      <xdr:rowOff>495299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69A7161E-A04F-4CD7-85C8-2AFEF2E8EBE0}"/>
            </a:ext>
          </a:extLst>
        </xdr:cNvPr>
        <xdr:cNvSpPr txBox="1"/>
      </xdr:nvSpPr>
      <xdr:spPr>
        <a:xfrm>
          <a:off x="2680441" y="219859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EDBFAC5-9064-4604-97AC-0553947EAC3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8</xdr:row>
      <xdr:rowOff>56029</xdr:rowOff>
    </xdr:from>
    <xdr:to>
      <xdr:col>4</xdr:col>
      <xdr:colOff>571500</xdr:colOff>
      <xdr:row>8</xdr:row>
      <xdr:rowOff>67235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CB067105-0710-42E5-828D-819E541641C3}"/>
            </a:ext>
          </a:extLst>
        </xdr:cNvPr>
        <xdr:cNvCxnSpPr/>
      </xdr:nvCxnSpPr>
      <xdr:spPr>
        <a:xfrm flipV="1">
          <a:off x="3025588" y="2241176"/>
          <a:ext cx="324971" cy="11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31371</xdr:colOff>
      <xdr:row>8</xdr:row>
      <xdr:rowOff>423580</xdr:rowOff>
    </xdr:from>
    <xdr:to>
      <xdr:col>6</xdr:col>
      <xdr:colOff>188258</xdr:colOff>
      <xdr:row>9</xdr:row>
      <xdr:rowOff>31375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C5B65E05-563D-4E13-BCF0-0998685149D1}"/>
            </a:ext>
          </a:extLst>
        </xdr:cNvPr>
        <xdr:cNvSpPr txBox="1"/>
      </xdr:nvSpPr>
      <xdr:spPr>
        <a:xfrm>
          <a:off x="3684489" y="260872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A3A8846-1469-4CD7-BB30-5EDFB0B95D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-10.18%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29135</xdr:colOff>
      <xdr:row>8</xdr:row>
      <xdr:rowOff>141194</xdr:rowOff>
    </xdr:from>
    <xdr:to>
      <xdr:col>5</xdr:col>
      <xdr:colOff>515470</xdr:colOff>
      <xdr:row>10</xdr:row>
      <xdr:rowOff>280147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3344FA80-3463-4800-B1FD-DF27427510B5}"/>
            </a:ext>
          </a:extLst>
        </xdr:cNvPr>
        <xdr:cNvCxnSpPr/>
      </xdr:nvCxnSpPr>
      <xdr:spPr>
        <a:xfrm>
          <a:off x="3682253" y="2326341"/>
          <a:ext cx="486335" cy="13043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385477</xdr:colOff>
      <xdr:row>10</xdr:row>
      <xdr:rowOff>49303</xdr:rowOff>
    </xdr:from>
    <xdr:to>
      <xdr:col>6</xdr:col>
      <xdr:colOff>542364</xdr:colOff>
      <xdr:row>11</xdr:row>
      <xdr:rowOff>239804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FF2EA651-ADA8-4440-8D00-56581AA2262D}"/>
            </a:ext>
          </a:extLst>
        </xdr:cNvPr>
        <xdr:cNvSpPr txBox="1"/>
      </xdr:nvSpPr>
      <xdr:spPr>
        <a:xfrm>
          <a:off x="4038595" y="339986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5D61147-2C4B-466B-9218-D227ACF2FF0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-0.38%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697006</xdr:colOff>
      <xdr:row>11</xdr:row>
      <xdr:rowOff>147917</xdr:rowOff>
    </xdr:from>
    <xdr:to>
      <xdr:col>6</xdr:col>
      <xdr:colOff>134471</xdr:colOff>
      <xdr:row>11</xdr:row>
      <xdr:rowOff>179294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6DF318BE-1C7F-4F2C-AA35-1EE4F69FAEAE}"/>
            </a:ext>
          </a:extLst>
        </xdr:cNvPr>
        <xdr:cNvCxnSpPr/>
      </xdr:nvCxnSpPr>
      <xdr:spPr>
        <a:xfrm>
          <a:off x="4350124" y="3789829"/>
          <a:ext cx="311523" cy="313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362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91" t="s">
        <v>38</v>
      </c>
      <c r="D4" s="291"/>
      <c r="E4" s="62" t="s">
        <v>112</v>
      </c>
      <c r="F4" s="62" t="s">
        <v>63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363</v>
      </c>
      <c r="C5" s="292" t="s">
        <v>193</v>
      </c>
      <c r="D5" s="292"/>
      <c r="E5" s="63">
        <v>3</v>
      </c>
      <c r="F5" s="64">
        <v>31</v>
      </c>
      <c r="G5" s="95" t="s">
        <v>68</v>
      </c>
      <c r="H5" s="38"/>
      <c r="I5" s="38"/>
      <c r="J5" s="97" t="s">
        <v>49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0"/>
      <c r="P9" s="290"/>
    </row>
    <row r="10" spans="1:28" ht="23.25" customHeight="1" thickBot="1">
      <c r="G10" s="6"/>
      <c r="H10" s="200" t="s">
        <v>91</v>
      </c>
      <c r="I10" s="201" t="s">
        <v>92</v>
      </c>
      <c r="J10" s="202" t="str">
        <f>C5</f>
        <v>시영운수</v>
      </c>
      <c r="K10" s="203" t="s">
        <v>93</v>
      </c>
      <c r="X10" s="254"/>
      <c r="Z10" s="39"/>
      <c r="AA10" s="39"/>
      <c r="AB10" s="39"/>
    </row>
    <row r="11" spans="1:28" ht="23.25" customHeight="1" thickTop="1">
      <c r="G11" s="6"/>
      <c r="H11" s="233">
        <v>1</v>
      </c>
      <c r="I11" s="197">
        <v>2.0099999999999998</v>
      </c>
      <c r="J11" s="198">
        <v>1.732404614095995</v>
      </c>
      <c r="K11" s="199"/>
      <c r="M11" s="2"/>
      <c r="Y11" s="232"/>
      <c r="Z11" s="235"/>
      <c r="AA11" s="236"/>
      <c r="AB11" s="39"/>
    </row>
    <row r="12" spans="1:28" ht="23.25" customHeight="1">
      <c r="G12" s="6"/>
      <c r="H12" s="234">
        <v>2</v>
      </c>
      <c r="I12" s="191">
        <v>2.3662575846193561</v>
      </c>
      <c r="J12" s="198">
        <v>2.0164543376286956</v>
      </c>
      <c r="K12" s="238">
        <v>0.1639626916376713</v>
      </c>
      <c r="M12" s="236"/>
      <c r="Y12" s="232"/>
      <c r="Z12" s="235"/>
      <c r="AA12" s="236"/>
      <c r="AB12" s="39"/>
    </row>
    <row r="13" spans="1:28" ht="23.25" customHeight="1">
      <c r="G13" s="6"/>
      <c r="H13" s="234">
        <v>3</v>
      </c>
      <c r="I13" s="191">
        <v>2.37</v>
      </c>
      <c r="J13" s="198">
        <v>2.0592632858476065</v>
      </c>
      <c r="K13" s="238">
        <v>2.1229812855198649E-2</v>
      </c>
      <c r="M13" s="236"/>
      <c r="Y13" s="232"/>
      <c r="Z13" s="235"/>
      <c r="AA13" s="236"/>
      <c r="AB13" s="39"/>
    </row>
    <row r="14" spans="1:28" ht="23.25" customHeight="1">
      <c r="G14" s="6"/>
      <c r="H14" s="234">
        <v>4</v>
      </c>
      <c r="I14" s="191">
        <v>2.33</v>
      </c>
      <c r="J14" s="198">
        <v>2.0907129454911595</v>
      </c>
      <c r="K14" s="238">
        <v>1.5272286870597007E-2</v>
      </c>
      <c r="M14" s="236"/>
      <c r="Y14" s="232"/>
      <c r="Z14" s="235"/>
      <c r="AA14" s="236"/>
      <c r="AB14" s="39"/>
    </row>
    <row r="15" spans="1:28" ht="23.25" customHeight="1">
      <c r="G15" s="6"/>
      <c r="H15" s="234">
        <v>5</v>
      </c>
      <c r="I15" s="191">
        <v>2.29</v>
      </c>
      <c r="J15" s="198">
        <v>2.0930482854276145</v>
      </c>
      <c r="K15" s="238">
        <v>1.1170064936418811E-3</v>
      </c>
      <c r="M15" s="236"/>
      <c r="Y15" s="232"/>
      <c r="Z15" s="235"/>
      <c r="AA15" s="236"/>
      <c r="AB15" s="39"/>
    </row>
    <row r="16" spans="1:28" ht="23.25" customHeight="1">
      <c r="G16" s="6"/>
      <c r="H16" s="234">
        <v>6</v>
      </c>
      <c r="I16" s="191">
        <v>2.0664933427553414</v>
      </c>
      <c r="J16" s="198">
        <v>1.88</v>
      </c>
      <c r="K16" s="238">
        <v>-0.10178851912347942</v>
      </c>
      <c r="M16" s="236"/>
      <c r="Y16" s="232"/>
      <c r="Z16" s="235"/>
      <c r="AA16" s="236"/>
      <c r="AB16" s="39"/>
    </row>
    <row r="17" spans="2:28" ht="23.25" customHeight="1">
      <c r="G17" s="6"/>
      <c r="H17" s="234">
        <v>7</v>
      </c>
      <c r="I17" s="191">
        <v>2.13</v>
      </c>
      <c r="J17" s="198">
        <v>1.8728999922343796</v>
      </c>
      <c r="K17" s="238">
        <v>-3.7765998753299668E-3</v>
      </c>
      <c r="M17" s="236"/>
      <c r="Y17" s="232"/>
      <c r="Z17" s="235"/>
      <c r="AA17" s="236"/>
      <c r="AB17" s="39"/>
    </row>
    <row r="18" spans="2:28" ht="23.25" customHeight="1">
      <c r="G18" s="6"/>
      <c r="H18" s="241" t="s">
        <v>364</v>
      </c>
      <c r="I18" s="192">
        <v>5.9701492537313383E-2</v>
      </c>
      <c r="J18" s="193">
        <v>8.1098478378099914E-2</v>
      </c>
      <c r="K18" s="194">
        <v>2.1396985840786531E-2</v>
      </c>
      <c r="M18" s="236"/>
      <c r="Y18" s="232"/>
      <c r="Z18" s="235"/>
      <c r="AA18" s="236"/>
      <c r="AB18" s="39"/>
    </row>
    <row r="19" spans="2:28" ht="23.25" customHeight="1">
      <c r="H19" s="195" t="s">
        <v>108</v>
      </c>
      <c r="I19" s="196"/>
      <c r="J19" s="294" t="s">
        <v>365</v>
      </c>
      <c r="K19" s="295"/>
      <c r="M19" s="236"/>
      <c r="X19" s="2"/>
      <c r="Y19" s="2"/>
      <c r="AB19" s="39"/>
    </row>
    <row r="20" spans="2:28" ht="9" customHeight="1">
      <c r="M20" s="236"/>
      <c r="X20" s="2"/>
      <c r="Y20" s="2"/>
      <c r="AB20" s="236"/>
    </row>
    <row r="21" spans="2:28" ht="16.5" customHeight="1">
      <c r="B21" s="52" t="s">
        <v>126</v>
      </c>
      <c r="C21" s="52"/>
      <c r="D21" s="51"/>
      <c r="E21" s="51"/>
      <c r="F21" s="51"/>
      <c r="G21" s="51"/>
      <c r="H21" s="51"/>
      <c r="I21" s="51"/>
      <c r="J21" s="51"/>
      <c r="K21" s="51"/>
      <c r="M21" s="236"/>
      <c r="X21" s="2"/>
      <c r="Y21" s="2"/>
      <c r="AB21" s="236"/>
    </row>
    <row r="22" spans="2:28" ht="27.75" customHeight="1">
      <c r="B22" s="56" t="s">
        <v>61</v>
      </c>
      <c r="C22" s="56" t="s">
        <v>100</v>
      </c>
      <c r="D22" s="56" t="s">
        <v>102</v>
      </c>
      <c r="E22" s="56" t="s">
        <v>103</v>
      </c>
      <c r="F22" s="56" t="s">
        <v>104</v>
      </c>
      <c r="G22" s="56" t="s">
        <v>105</v>
      </c>
      <c r="H22" s="56" t="s">
        <v>6</v>
      </c>
      <c r="I22" s="56" t="s">
        <v>7</v>
      </c>
      <c r="J22" s="56" t="s">
        <v>106</v>
      </c>
      <c r="K22" s="56" t="s">
        <v>71</v>
      </c>
      <c r="M22" s="236"/>
      <c r="X22" s="2"/>
      <c r="Y22" s="2"/>
      <c r="AB22" s="236"/>
    </row>
    <row r="23" spans="2:28" ht="23.25" customHeight="1">
      <c r="B23" s="76" t="s">
        <v>366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68</v>
      </c>
      <c r="M23" s="236"/>
      <c r="N23" s="255" t="s">
        <v>117</v>
      </c>
      <c r="Y23" s="2"/>
    </row>
    <row r="24" spans="2:28" ht="22.5" customHeight="1">
      <c r="B24" s="239" t="s">
        <v>117</v>
      </c>
      <c r="C24" s="69">
        <v>7</v>
      </c>
      <c r="D24" s="70">
        <v>3.6532720111075612E-2</v>
      </c>
      <c r="E24" s="70">
        <v>0.33554869727796721</v>
      </c>
      <c r="F24" s="70">
        <v>0.1479628810196752</v>
      </c>
      <c r="G24" s="71">
        <v>14.380142857142854</v>
      </c>
      <c r="H24" s="72">
        <v>2.0353759499210566</v>
      </c>
      <c r="I24" s="72">
        <v>8.1949745556501696</v>
      </c>
      <c r="J24" s="73">
        <v>1.8728999922343796</v>
      </c>
      <c r="K24" s="74" t="s">
        <v>68</v>
      </c>
      <c r="M24" s="236"/>
      <c r="N24" s="39" t="s">
        <v>68</v>
      </c>
      <c r="O24" s="39">
        <v>38</v>
      </c>
      <c r="Y24" s="2"/>
    </row>
    <row r="25" spans="2:28" ht="22.5" customHeight="1">
      <c r="B25" s="53" t="s">
        <v>107</v>
      </c>
      <c r="C25" s="53"/>
      <c r="D25" s="67">
        <f t="shared" ref="D25:I25" si="0">D24/D23-1</f>
        <v>0.74239611021503582</v>
      </c>
      <c r="E25" s="67">
        <f t="shared" si="0"/>
        <v>-3.9054001755497558E-2</v>
      </c>
      <c r="F25" s="67">
        <f t="shared" si="0"/>
        <v>-0.14048508132807558</v>
      </c>
      <c r="G25" s="67">
        <f t="shared" si="0"/>
        <v>5.4067020409330091E-2</v>
      </c>
      <c r="H25" s="67">
        <f t="shared" si="0"/>
        <v>7.7849070599142518</v>
      </c>
      <c r="I25" s="67">
        <f t="shared" si="0"/>
        <v>-0.40989416439907789</v>
      </c>
      <c r="J25" s="67">
        <f>J24/J23-1</f>
        <v>-0.12146558143355657</v>
      </c>
      <c r="K25" s="68" t="str">
        <f>J19</f>
        <v>8위/(32개사)</v>
      </c>
      <c r="M25" s="2"/>
      <c r="N25" s="256">
        <v>4.878048780487805E-2</v>
      </c>
      <c r="O25" s="39">
        <v>2</v>
      </c>
      <c r="X25" s="2"/>
      <c r="Y25" s="2"/>
    </row>
    <row r="26" spans="2:28" ht="22.5" customHeight="1">
      <c r="M26" s="2"/>
      <c r="N26" s="256">
        <v>7.3170731707317069E-2</v>
      </c>
      <c r="O26" s="39">
        <v>3</v>
      </c>
      <c r="X26" s="2"/>
      <c r="Y26" s="2"/>
    </row>
    <row r="27" spans="2:28" ht="17.25" customHeight="1">
      <c r="B27" s="52" t="s">
        <v>127</v>
      </c>
      <c r="C27" s="52"/>
      <c r="D27" s="51"/>
      <c r="E27" s="51"/>
      <c r="F27" s="51"/>
      <c r="G27" s="51"/>
      <c r="H27" s="51"/>
      <c r="I27" s="51"/>
      <c r="J27" s="51"/>
      <c r="K27" s="51"/>
      <c r="M27" s="2"/>
      <c r="N27" s="256">
        <v>0.14634146341463414</v>
      </c>
      <c r="O27" s="39">
        <v>6</v>
      </c>
      <c r="X27" s="2"/>
      <c r="Y27" s="2"/>
    </row>
    <row r="28" spans="2:28" ht="22.5" customHeight="1">
      <c r="B28" s="60"/>
      <c r="C28" s="60"/>
      <c r="M28" s="2"/>
      <c r="N28" s="256">
        <v>0.17073170731707318</v>
      </c>
      <c r="O28" s="39">
        <v>6</v>
      </c>
      <c r="X28" s="2"/>
      <c r="Y28" s="2"/>
    </row>
    <row r="29" spans="2:28" ht="22.5" customHeight="1" thickBot="1">
      <c r="H29" s="204" t="s">
        <v>91</v>
      </c>
      <c r="I29" s="205" t="s">
        <v>92</v>
      </c>
      <c r="J29" s="206" t="str">
        <f>J10</f>
        <v>시영운수</v>
      </c>
      <c r="K29" s="207" t="s">
        <v>116</v>
      </c>
      <c r="M29" s="2"/>
      <c r="N29" s="256">
        <v>0.46341463414634149</v>
      </c>
      <c r="O29" s="39">
        <v>18</v>
      </c>
      <c r="X29" s="2"/>
      <c r="Y29" s="2"/>
    </row>
    <row r="30" spans="2:28" ht="22.5" customHeight="1" thickTop="1">
      <c r="H30" s="212" t="s">
        <v>110</v>
      </c>
      <c r="I30" s="213" t="s">
        <v>68</v>
      </c>
      <c r="J30" s="214" t="s">
        <v>68</v>
      </c>
      <c r="K30" s="215"/>
      <c r="M30" s="2"/>
      <c r="N30" s="256">
        <v>9.7560975609756101E-2</v>
      </c>
      <c r="O30" s="39">
        <v>3</v>
      </c>
      <c r="X30" s="2"/>
      <c r="Z30" s="39"/>
      <c r="AA30" s="39"/>
      <c r="AB30" s="39"/>
    </row>
    <row r="31" spans="2:28" ht="21" customHeight="1">
      <c r="H31" s="208" t="s">
        <v>94</v>
      </c>
      <c r="I31" s="209">
        <v>4.5564191905655319E-2</v>
      </c>
      <c r="J31" s="210" t="s">
        <v>374</v>
      </c>
      <c r="K31" s="211">
        <v>3.216295899222732E-3</v>
      </c>
      <c r="M31" s="2"/>
      <c r="X31" s="2"/>
      <c r="Z31" s="39"/>
      <c r="AA31" s="39"/>
      <c r="AB31" s="39"/>
    </row>
    <row r="32" spans="2:28" ht="21" customHeight="1">
      <c r="H32" s="183" t="s">
        <v>95</v>
      </c>
      <c r="I32" s="175">
        <v>6.968641114982578E-2</v>
      </c>
      <c r="J32" s="184" t="s">
        <v>375</v>
      </c>
      <c r="K32" s="185">
        <v>3.4843205574912883E-3</v>
      </c>
      <c r="L32" s="4"/>
      <c r="M32" s="2"/>
      <c r="X32" s="2"/>
      <c r="Z32" s="39"/>
      <c r="AA32" s="39"/>
      <c r="AB32" s="39"/>
    </row>
    <row r="33" spans="2:28" ht="21" customHeight="1">
      <c r="H33" s="182" t="s">
        <v>96</v>
      </c>
      <c r="I33" s="175">
        <v>0.13669257571696597</v>
      </c>
      <c r="J33" s="184" t="s">
        <v>376</v>
      </c>
      <c r="K33" s="185">
        <v>9.6488876976681681E-3</v>
      </c>
      <c r="L33" s="4"/>
      <c r="M33" s="2"/>
      <c r="X33" s="2"/>
      <c r="Z33" s="39"/>
      <c r="AA33" s="39"/>
      <c r="AB33" s="39"/>
    </row>
    <row r="34" spans="2:28" ht="21" customHeight="1">
      <c r="H34" s="182" t="s">
        <v>99</v>
      </c>
      <c r="I34" s="175">
        <v>0.22728491021173949</v>
      </c>
      <c r="J34" s="184" t="s">
        <v>377</v>
      </c>
      <c r="K34" s="185">
        <v>-5.655320289466631E-2</v>
      </c>
      <c r="L34" s="4"/>
      <c r="M34" s="2"/>
      <c r="X34" s="2"/>
      <c r="Z34" s="39"/>
      <c r="AA34" s="39"/>
      <c r="AB34" s="39"/>
    </row>
    <row r="35" spans="2:28" ht="21" customHeight="1">
      <c r="H35" s="186" t="s">
        <v>97</v>
      </c>
      <c r="I35" s="175">
        <v>0.24658268560707586</v>
      </c>
      <c r="J35" s="184" t="s">
        <v>378</v>
      </c>
      <c r="K35" s="185">
        <v>0.21683194853926563</v>
      </c>
      <c r="L35" s="4"/>
      <c r="M35" s="2"/>
      <c r="X35" s="2"/>
      <c r="Z35" s="39"/>
      <c r="AA35" s="39"/>
      <c r="AB35" s="39"/>
    </row>
    <row r="36" spans="2:28" ht="21" customHeight="1">
      <c r="H36" s="187" t="s">
        <v>98</v>
      </c>
      <c r="I36" s="188">
        <v>0.27418922540873758</v>
      </c>
      <c r="J36" s="189" t="s">
        <v>379</v>
      </c>
      <c r="K36" s="190">
        <v>-0.17662824979898148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128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61</v>
      </c>
      <c r="C39" s="56" t="s">
        <v>101</v>
      </c>
      <c r="D39" s="56" t="s">
        <v>102</v>
      </c>
      <c r="E39" s="56" t="s">
        <v>103</v>
      </c>
      <c r="F39" s="56" t="s">
        <v>104</v>
      </c>
      <c r="G39" s="56" t="s">
        <v>105</v>
      </c>
      <c r="H39" s="56" t="s">
        <v>6</v>
      </c>
      <c r="I39" s="56" t="s">
        <v>7</v>
      </c>
      <c r="J39" s="56" t="s">
        <v>106</v>
      </c>
      <c r="K39" s="56" t="s">
        <v>71</v>
      </c>
      <c r="L39" s="4"/>
      <c r="M39" s="2"/>
      <c r="N39" s="39" t="s">
        <v>121</v>
      </c>
      <c r="X39" s="2"/>
      <c r="Z39" s="39"/>
      <c r="AA39" s="39"/>
      <c r="AB39" s="39"/>
    </row>
    <row r="40" spans="2:28" ht="22.5" customHeight="1">
      <c r="B40" s="240" t="s">
        <v>117</v>
      </c>
      <c r="C40" s="77">
        <v>1</v>
      </c>
      <c r="D40" s="78">
        <v>5.5107810323247616E-2</v>
      </c>
      <c r="E40" s="78">
        <v>0.46960841926835983</v>
      </c>
      <c r="F40" s="78">
        <v>0.159924813681768</v>
      </c>
      <c r="G40" s="79">
        <v>15.969239999999999</v>
      </c>
      <c r="H40" s="80">
        <v>1.670121669347967</v>
      </c>
      <c r="I40" s="80">
        <v>17.021131944484438</v>
      </c>
      <c r="J40" s="81">
        <v>1.732404614095995</v>
      </c>
      <c r="K40" s="83" t="s">
        <v>75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9" t="s">
        <v>117</v>
      </c>
      <c r="C41" s="69">
        <v>2</v>
      </c>
      <c r="D41" s="70">
        <v>7.4969668244042637E-2</v>
      </c>
      <c r="E41" s="70">
        <v>0.35939896610876992</v>
      </c>
      <c r="F41" s="70">
        <v>0.1459811673368959</v>
      </c>
      <c r="G41" s="71">
        <v>12.998607142857141</v>
      </c>
      <c r="H41" s="72">
        <v>0.86967872914532307</v>
      </c>
      <c r="I41" s="72">
        <v>6.7510653889586099</v>
      </c>
      <c r="J41" s="73">
        <v>2.0164543376286956</v>
      </c>
      <c r="K41" s="74" t="s">
        <v>187</v>
      </c>
      <c r="M41" s="2"/>
      <c r="N41" s="39">
        <v>4</v>
      </c>
      <c r="X41" s="2"/>
      <c r="Z41" s="39"/>
      <c r="AA41" s="39"/>
      <c r="AB41" s="39"/>
    </row>
    <row r="42" spans="2:28" ht="22.5" customHeight="1">
      <c r="B42" s="239" t="s">
        <v>117</v>
      </c>
      <c r="C42" s="69">
        <v>3</v>
      </c>
      <c r="D42" s="70">
        <v>2.7196944261343652E-2</v>
      </c>
      <c r="E42" s="70">
        <v>0.3487320965097977</v>
      </c>
      <c r="F42" s="70">
        <v>0.15626423164611455</v>
      </c>
      <c r="G42" s="71">
        <v>12.089566666666672</v>
      </c>
      <c r="H42" s="72">
        <v>1.0802419509912802</v>
      </c>
      <c r="I42" s="72">
        <v>7.2877777849336951</v>
      </c>
      <c r="J42" s="73">
        <v>2.0592632858476065</v>
      </c>
      <c r="K42" s="74" t="s">
        <v>67</v>
      </c>
      <c r="M42" s="2"/>
      <c r="N42" s="39">
        <v>4</v>
      </c>
      <c r="X42" s="2"/>
      <c r="Z42" s="39"/>
      <c r="AA42" s="39"/>
      <c r="AB42" s="39"/>
    </row>
    <row r="43" spans="2:28" ht="22.5" customHeight="1">
      <c r="B43" s="239" t="s">
        <v>117</v>
      </c>
      <c r="C43" s="69">
        <v>4</v>
      </c>
      <c r="D43" s="70">
        <v>2.7122684522449654E-2</v>
      </c>
      <c r="E43" s="70">
        <v>0.34396949467456361</v>
      </c>
      <c r="F43" s="70">
        <v>0.16240018390350022</v>
      </c>
      <c r="G43" s="71">
        <v>12.022333333333334</v>
      </c>
      <c r="H43" s="72">
        <v>1.6164997639215413</v>
      </c>
      <c r="I43" s="72">
        <v>8.7387329690062412</v>
      </c>
      <c r="J43" s="73">
        <v>2.0907129454911595</v>
      </c>
      <c r="K43" s="74" t="s">
        <v>67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39" t="s">
        <v>117</v>
      </c>
      <c r="C44" s="69">
        <v>5</v>
      </c>
      <c r="D44" s="70">
        <v>2.874155489391049E-2</v>
      </c>
      <c r="E44" s="70">
        <v>0.33988128247114791</v>
      </c>
      <c r="F44" s="70">
        <v>0.16409424475924908</v>
      </c>
      <c r="G44" s="71">
        <v>12.166695652173914</v>
      </c>
      <c r="H44" s="72">
        <v>2.8265867088806242</v>
      </c>
      <c r="I44" s="72">
        <v>11.082840320028188</v>
      </c>
      <c r="J44" s="73">
        <v>2.0930482854276145</v>
      </c>
      <c r="K44" s="74" t="s">
        <v>67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39" t="s">
        <v>117</v>
      </c>
      <c r="C45" s="69">
        <v>6</v>
      </c>
      <c r="D45" s="70">
        <v>3.220010678286752E-2</v>
      </c>
      <c r="E45" s="70">
        <v>0.33628914366383311</v>
      </c>
      <c r="F45" s="70">
        <v>0.14934453720237295</v>
      </c>
      <c r="G45" s="71">
        <v>13.645409090909089</v>
      </c>
      <c r="H45" s="72">
        <v>1.1656575398305371</v>
      </c>
      <c r="I45" s="72">
        <v>8.3331709885688348</v>
      </c>
      <c r="J45" s="73">
        <v>1.88</v>
      </c>
      <c r="K45" s="74" t="s">
        <v>68</v>
      </c>
      <c r="M45" s="2"/>
      <c r="N45" s="39">
        <v>3</v>
      </c>
      <c r="X45" s="2"/>
      <c r="Z45" s="39"/>
      <c r="AA45" s="39"/>
      <c r="AB45" s="39"/>
    </row>
    <row r="46" spans="2:28" ht="22.5" customHeight="1">
      <c r="B46" s="239" t="s">
        <v>117</v>
      </c>
      <c r="C46" s="69">
        <v>7</v>
      </c>
      <c r="D46" s="70">
        <v>3.6532720111075612E-2</v>
      </c>
      <c r="E46" s="70">
        <v>0.33554869727796721</v>
      </c>
      <c r="F46" s="70">
        <v>0.1479628810196752</v>
      </c>
      <c r="G46" s="71">
        <v>14.380142857142854</v>
      </c>
      <c r="H46" s="72">
        <v>2.0353759499210566</v>
      </c>
      <c r="I46" s="72">
        <v>8.1949745556501696</v>
      </c>
      <c r="J46" s="73">
        <v>1.8728999922343796</v>
      </c>
      <c r="K46" s="74" t="s">
        <v>68</v>
      </c>
      <c r="M46" s="2"/>
      <c r="N46" s="39">
        <v>3</v>
      </c>
      <c r="X46" s="2"/>
      <c r="Z46" s="39"/>
      <c r="AA46" s="39"/>
      <c r="AB46" s="39"/>
    </row>
    <row r="47" spans="2:28" ht="25.5" customHeight="1">
      <c r="B47" s="53" t="s">
        <v>107</v>
      </c>
      <c r="C47" s="53"/>
      <c r="D47" s="67" cm="1">
        <f t="array" aca="1" ref="D47" ca="1">(INDIRECT(ADDRESS(ROW()-1,COLUMN()))/INDIRECT(ADDRESS(ROW()-2,COLUMN())))-1</f>
        <v>0.13455276274156058</v>
      </c>
      <c r="E47" s="67" cm="1">
        <f t="array" aca="1" ref="E47" ca="1">(INDIRECT(ADDRESS(ROW()-1,COLUMN()))/INDIRECT(ADDRESS(ROW()-2,COLUMN())))-1</f>
        <v>-2.2018147175338898E-3</v>
      </c>
      <c r="F47" s="67" cm="1">
        <f t="array" aca="1" ref="F47" ca="1">(INDIRECT(ADDRESS(ROW()-1,COLUMN()))/INDIRECT(ADDRESS(ROW()-2,COLUMN())))-1</f>
        <v>-9.2514678379264081E-3</v>
      </c>
      <c r="G47" s="67" cm="1">
        <f t="array" aca="1" ref="G47" ca="1">(INDIRECT(ADDRESS(ROW()-1,COLUMN()))/INDIRECT(ADDRESS(ROW()-2,COLUMN())))-1</f>
        <v>5.3844759166895351E-2</v>
      </c>
      <c r="H47" s="67" cm="1">
        <f t="array" aca="1" ref="H47" ca="1">(INDIRECT(ADDRESS(ROW()-1,COLUMN()))/INDIRECT(ADDRESS(ROW()-2,COLUMN())))-1</f>
        <v>0.74611828978257111</v>
      </c>
      <c r="I47" s="67" cm="1">
        <f t="array" aca="1" ref="I47" ca="1">(INDIRECT(ADDRESS(ROW()-1,COLUMN()))/INDIRECT(ADDRESS(ROW()-2,COLUMN())))-1</f>
        <v>-1.6583895027263762E-2</v>
      </c>
      <c r="J47" s="67" cm="1">
        <f t="array" aca="1" ref="J47" ca="1">(INDIRECT(ADDRESS(ROW()-1,COLUMN()))/INDIRECT(ADDRESS(ROW()-2,COLUMN())))-1</f>
        <v>-3.7765998753299668E-3</v>
      </c>
      <c r="K47" s="75" t="str" cm="1">
        <f t="array" aca="1" ref="K47" ca="1">_xlfn.IFS(N47=0,"등급유지",N47&gt;0,N47&amp;"등급 상승",N47&lt;0,N47&amp;"등급 하락")</f>
        <v>등급유지</v>
      </c>
      <c r="M47" s="257"/>
      <c r="N47" s="39" cm="1">
        <f t="array" aca="1" ref="N47" ca="1">(INDIRECT(ADDRESS(ROW()-1,COLUMN()))-INDIRECT(ADDRESS(ROW()-2,COLUMN())))</f>
        <v>0</v>
      </c>
      <c r="O47" s="39" t="s">
        <v>122</v>
      </c>
      <c r="X47" s="258"/>
      <c r="Z47" s="237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7"/>
      <c r="X48" s="258"/>
      <c r="Z48" s="237"/>
      <c r="AA48" s="39"/>
      <c r="AB48" s="39"/>
    </row>
    <row r="49" spans="2:28" ht="18" customHeight="1">
      <c r="B49" s="52" t="s">
        <v>129</v>
      </c>
      <c r="C49" s="52"/>
      <c r="D49" s="51"/>
      <c r="E49" s="51"/>
      <c r="F49" s="51"/>
      <c r="G49" s="51"/>
      <c r="H49" s="51"/>
      <c r="I49" s="51"/>
      <c r="J49" s="51"/>
      <c r="K49" s="51"/>
      <c r="M49" s="257"/>
      <c r="X49" s="258"/>
      <c r="Z49" s="237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7"/>
      <c r="X50" s="258"/>
      <c r="Z50" s="237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7"/>
      <c r="N51" s="258"/>
      <c r="P51" s="237"/>
      <c r="AA51" s="40"/>
    </row>
    <row r="52" spans="2:28" ht="25.5" customHeight="1">
      <c r="B52" s="48"/>
      <c r="C52" s="48"/>
      <c r="D52" s="49"/>
      <c r="M52" s="257"/>
      <c r="N52" s="258"/>
      <c r="P52" s="237"/>
      <c r="AA52" s="40"/>
    </row>
    <row r="53" spans="2:28" ht="25.5" customHeight="1">
      <c r="B53" s="48"/>
      <c r="C53" s="48"/>
      <c r="D53" s="49"/>
      <c r="M53" s="257"/>
      <c r="N53" s="258"/>
      <c r="P53" s="237"/>
      <c r="AA53" s="40"/>
    </row>
    <row r="54" spans="2:28" ht="25.5" customHeight="1">
      <c r="B54" s="48"/>
      <c r="C54" s="48"/>
      <c r="D54" s="49"/>
      <c r="M54" s="257"/>
      <c r="N54" s="258"/>
      <c r="P54" s="237"/>
      <c r="AA54" s="40"/>
    </row>
    <row r="55" spans="2:28" ht="25.5" customHeight="1">
      <c r="B55" s="48"/>
      <c r="C55" s="48"/>
      <c r="D55" s="49"/>
      <c r="M55" s="257"/>
      <c r="N55" s="258"/>
      <c r="P55" s="237"/>
      <c r="AA55" s="40"/>
    </row>
    <row r="56" spans="2:28" ht="25.5" customHeight="1">
      <c r="B56" s="48"/>
      <c r="C56" s="48"/>
      <c r="D56" s="49"/>
      <c r="M56" s="257"/>
      <c r="N56" s="258"/>
      <c r="P56" s="237"/>
      <c r="AA56" s="40"/>
    </row>
    <row r="57" spans="2:28" ht="25.5" customHeight="1">
      <c r="B57" s="48"/>
      <c r="C57" s="48"/>
      <c r="D57" s="49"/>
      <c r="M57" s="257"/>
      <c r="N57" s="258"/>
      <c r="P57" s="237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7"/>
      <c r="N58" s="258"/>
      <c r="P58" s="237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7"/>
      <c r="N59" s="258"/>
      <c r="P59" s="237"/>
      <c r="AA59" s="40"/>
    </row>
    <row r="60" spans="2:28" ht="25.5" customHeight="1" thickBot="1">
      <c r="B60" s="216" t="s">
        <v>91</v>
      </c>
      <c r="C60" s="217" t="s">
        <v>118</v>
      </c>
      <c r="D60" s="217" t="s">
        <v>120</v>
      </c>
      <c r="E60" s="217" t="s">
        <v>119</v>
      </c>
      <c r="F60" s="217" t="s">
        <v>173</v>
      </c>
      <c r="G60" s="217" t="s">
        <v>173</v>
      </c>
      <c r="H60" s="217" t="s">
        <v>173</v>
      </c>
      <c r="I60" s="217" t="s">
        <v>173</v>
      </c>
      <c r="J60" s="217" t="s">
        <v>173</v>
      </c>
      <c r="K60" s="218" t="s">
        <v>173</v>
      </c>
      <c r="M60" s="259">
        <v>1</v>
      </c>
      <c r="N60" s="260">
        <v>2</v>
      </c>
      <c r="O60" s="260">
        <v>3</v>
      </c>
      <c r="P60" s="259"/>
      <c r="Q60" s="260"/>
      <c r="R60" s="260"/>
      <c r="S60" s="259"/>
      <c r="T60" s="260"/>
      <c r="U60" s="261"/>
      <c r="AA60" s="40"/>
    </row>
    <row r="61" spans="2:28" ht="25.5" customHeight="1" thickTop="1">
      <c r="B61" s="221" t="s">
        <v>110</v>
      </c>
      <c r="C61" s="222" t="s">
        <v>68</v>
      </c>
      <c r="D61" s="223" t="s">
        <v>68</v>
      </c>
      <c r="E61" s="223" t="s">
        <v>66</v>
      </c>
      <c r="F61" s="223" t="s">
        <v>173</v>
      </c>
      <c r="G61" s="223" t="s">
        <v>173</v>
      </c>
      <c r="H61" s="223" t="s">
        <v>173</v>
      </c>
      <c r="I61" s="223" t="s">
        <v>173</v>
      </c>
      <c r="J61" s="223" t="s">
        <v>173</v>
      </c>
      <c r="K61" s="223" t="s">
        <v>173</v>
      </c>
      <c r="M61" s="259" t="s">
        <v>118</v>
      </c>
      <c r="N61" s="259" t="s">
        <v>120</v>
      </c>
      <c r="O61" s="259" t="s">
        <v>119</v>
      </c>
      <c r="P61" s="259"/>
      <c r="Q61" s="259"/>
      <c r="R61" s="259"/>
      <c r="S61" s="259"/>
      <c r="T61" s="259"/>
      <c r="U61" s="257"/>
      <c r="AA61" s="40"/>
    </row>
    <row r="62" spans="2:28" ht="25.5" customHeight="1">
      <c r="B62" s="219" t="s">
        <v>94</v>
      </c>
      <c r="C62" s="209" t="s">
        <v>367</v>
      </c>
      <c r="D62" s="209" t="s">
        <v>367</v>
      </c>
      <c r="E62" s="209" t="s">
        <v>367</v>
      </c>
      <c r="F62" s="209" t="s">
        <v>173</v>
      </c>
      <c r="G62" s="209" t="s">
        <v>173</v>
      </c>
      <c r="H62" s="209" t="s">
        <v>173</v>
      </c>
      <c r="I62" s="209" t="s">
        <v>173</v>
      </c>
      <c r="J62" s="209" t="s">
        <v>173</v>
      </c>
      <c r="K62" s="220" t="s">
        <v>173</v>
      </c>
      <c r="M62" s="257"/>
      <c r="N62" s="258"/>
      <c r="P62" s="237"/>
      <c r="AA62" s="40"/>
    </row>
    <row r="63" spans="2:28" ht="25.5" customHeight="1">
      <c r="B63" s="174" t="s">
        <v>95</v>
      </c>
      <c r="C63" s="176" t="s">
        <v>368</v>
      </c>
      <c r="D63" s="176" t="s">
        <v>369</v>
      </c>
      <c r="E63" s="176" t="s">
        <v>367</v>
      </c>
      <c r="F63" s="176" t="s">
        <v>173</v>
      </c>
      <c r="G63" s="176" t="s">
        <v>173</v>
      </c>
      <c r="H63" s="176" t="s">
        <v>173</v>
      </c>
      <c r="I63" s="176" t="s">
        <v>173</v>
      </c>
      <c r="J63" s="176" t="s">
        <v>173</v>
      </c>
      <c r="K63" s="177" t="s">
        <v>173</v>
      </c>
      <c r="M63" s="262">
        <v>0</v>
      </c>
      <c r="N63" s="262">
        <v>0</v>
      </c>
      <c r="O63" s="262">
        <v>0</v>
      </c>
      <c r="P63" s="262"/>
      <c r="Q63" s="262"/>
      <c r="R63" s="262"/>
      <c r="S63" s="262"/>
      <c r="T63" s="262"/>
      <c r="AA63" s="40"/>
    </row>
    <row r="64" spans="2:28" ht="25.5" customHeight="1">
      <c r="B64" s="173" t="s">
        <v>96</v>
      </c>
      <c r="C64" s="176" t="s">
        <v>370</v>
      </c>
      <c r="D64" s="176" t="s">
        <v>367</v>
      </c>
      <c r="E64" s="176" t="s">
        <v>367</v>
      </c>
      <c r="F64" s="176" t="s">
        <v>173</v>
      </c>
      <c r="G64" s="176" t="s">
        <v>173</v>
      </c>
      <c r="H64" s="176" t="s">
        <v>173</v>
      </c>
      <c r="I64" s="176" t="s">
        <v>173</v>
      </c>
      <c r="J64" s="176" t="s">
        <v>173</v>
      </c>
      <c r="K64" s="177" t="s">
        <v>173</v>
      </c>
      <c r="M64" s="262">
        <v>7.6923076923076927E-2</v>
      </c>
      <c r="N64" s="262">
        <v>0.25</v>
      </c>
      <c r="O64" s="262">
        <v>0</v>
      </c>
      <c r="P64" s="262"/>
      <c r="Q64" s="262"/>
      <c r="R64" s="262"/>
      <c r="S64" s="262"/>
      <c r="T64" s="262"/>
      <c r="AA64" s="40"/>
    </row>
    <row r="65" spans="2:27" ht="25.5" customHeight="1">
      <c r="B65" s="173" t="s">
        <v>99</v>
      </c>
      <c r="C65" s="176" t="s">
        <v>370</v>
      </c>
      <c r="D65" s="176" t="s">
        <v>367</v>
      </c>
      <c r="E65" s="176" t="s">
        <v>371</v>
      </c>
      <c r="F65" s="176" t="s">
        <v>173</v>
      </c>
      <c r="G65" s="176" t="s">
        <v>173</v>
      </c>
      <c r="H65" s="176" t="s">
        <v>173</v>
      </c>
      <c r="I65" s="176" t="s">
        <v>173</v>
      </c>
      <c r="J65" s="176" t="s">
        <v>173</v>
      </c>
      <c r="K65" s="177" t="s">
        <v>173</v>
      </c>
      <c r="M65" s="262">
        <v>0.23076923076923078</v>
      </c>
      <c r="N65" s="262">
        <v>0</v>
      </c>
      <c r="O65" s="262">
        <v>0</v>
      </c>
      <c r="P65" s="262"/>
      <c r="Q65" s="262"/>
      <c r="R65" s="262"/>
      <c r="S65" s="262"/>
      <c r="T65" s="262"/>
      <c r="AA65" s="40"/>
    </row>
    <row r="66" spans="2:27" ht="25.5" customHeight="1">
      <c r="B66" s="178" t="s">
        <v>97</v>
      </c>
      <c r="C66" s="176" t="s">
        <v>370</v>
      </c>
      <c r="D66" s="176" t="s">
        <v>372</v>
      </c>
      <c r="E66" s="176" t="s">
        <v>373</v>
      </c>
      <c r="F66" s="176" t="s">
        <v>173</v>
      </c>
      <c r="G66" s="176" t="s">
        <v>173</v>
      </c>
      <c r="H66" s="176" t="s">
        <v>173</v>
      </c>
      <c r="I66" s="176" t="s">
        <v>173</v>
      </c>
      <c r="J66" s="176" t="s">
        <v>173</v>
      </c>
      <c r="K66" s="177" t="s">
        <v>173</v>
      </c>
      <c r="M66" s="262">
        <v>0.23076923076923078</v>
      </c>
      <c r="N66" s="262">
        <v>0</v>
      </c>
      <c r="O66" s="262">
        <v>0.33333333333333331</v>
      </c>
      <c r="P66" s="262"/>
      <c r="Q66" s="262"/>
      <c r="R66" s="262"/>
      <c r="S66" s="262"/>
      <c r="T66" s="262"/>
      <c r="AA66" s="40"/>
    </row>
    <row r="67" spans="2:27" ht="25.5" customHeight="1">
      <c r="B67" s="179" t="s">
        <v>98</v>
      </c>
      <c r="C67" s="180" t="s">
        <v>370</v>
      </c>
      <c r="D67" s="180" t="s">
        <v>369</v>
      </c>
      <c r="E67" s="180" t="s">
        <v>367</v>
      </c>
      <c r="F67" s="180" t="s">
        <v>173</v>
      </c>
      <c r="G67" s="180" t="s">
        <v>173</v>
      </c>
      <c r="H67" s="180" t="s">
        <v>173</v>
      </c>
      <c r="I67" s="180" t="s">
        <v>173</v>
      </c>
      <c r="J67" s="180" t="s">
        <v>173</v>
      </c>
      <c r="K67" s="181" t="s">
        <v>173</v>
      </c>
      <c r="M67" s="262">
        <v>0.23076923076923078</v>
      </c>
      <c r="N67" s="262">
        <v>0.5</v>
      </c>
      <c r="O67" s="262">
        <v>0.66666666666666663</v>
      </c>
      <c r="P67" s="262"/>
      <c r="Q67" s="262"/>
      <c r="R67" s="262"/>
      <c r="S67" s="262"/>
      <c r="T67" s="262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62">
        <v>0.23076923076923078</v>
      </c>
      <c r="N68" s="262">
        <v>0.25</v>
      </c>
      <c r="O68" s="262">
        <v>0</v>
      </c>
      <c r="P68" s="262"/>
      <c r="Q68" s="262"/>
      <c r="R68" s="262"/>
      <c r="S68" s="262"/>
      <c r="T68" s="262"/>
      <c r="AA68" s="40"/>
    </row>
    <row r="69" spans="2:27" ht="17.25" customHeight="1">
      <c r="B69" s="52" t="s">
        <v>130</v>
      </c>
      <c r="C69" s="52"/>
      <c r="D69" s="51"/>
      <c r="E69" s="51"/>
      <c r="F69" s="51"/>
      <c r="G69" s="51"/>
      <c r="H69" s="51"/>
      <c r="I69" s="51"/>
      <c r="J69" s="51"/>
      <c r="K69" s="51"/>
      <c r="M69" s="257"/>
      <c r="N69" s="258"/>
      <c r="P69" s="237"/>
      <c r="AA69" s="40"/>
    </row>
    <row r="70" spans="2:27" ht="30.75" customHeight="1">
      <c r="B70" s="56" t="s">
        <v>74</v>
      </c>
      <c r="C70" s="56" t="s">
        <v>101</v>
      </c>
      <c r="D70" s="56" t="s">
        <v>102</v>
      </c>
      <c r="E70" s="56" t="s">
        <v>103</v>
      </c>
      <c r="F70" s="56" t="s">
        <v>104</v>
      </c>
      <c r="G70" s="56" t="s">
        <v>105</v>
      </c>
      <c r="H70" s="56" t="s">
        <v>6</v>
      </c>
      <c r="I70" s="56" t="s">
        <v>7</v>
      </c>
      <c r="J70" s="56" t="s">
        <v>106</v>
      </c>
      <c r="K70" s="56" t="s">
        <v>109</v>
      </c>
      <c r="M70" s="257"/>
      <c r="N70" s="258"/>
      <c r="P70" s="237"/>
      <c r="AA70" s="40"/>
    </row>
    <row r="71" spans="2:27" ht="19.5" customHeight="1">
      <c r="B71" s="87" t="s">
        <v>118</v>
      </c>
      <c r="C71" s="66">
        <v>1</v>
      </c>
      <c r="D71" s="88">
        <v>5.0592245553319273E-2</v>
      </c>
      <c r="E71" s="88">
        <v>0.46409047049415675</v>
      </c>
      <c r="F71" s="88">
        <v>0.16619706830221573</v>
      </c>
      <c r="G71" s="89">
        <v>16.152266666666666</v>
      </c>
      <c r="H71" s="90">
        <v>2.2688931866242501</v>
      </c>
      <c r="I71" s="90">
        <v>16.95888452063426</v>
      </c>
      <c r="J71" s="91">
        <v>1.7625644521764845</v>
      </c>
      <c r="K71" s="74"/>
      <c r="M71" s="257"/>
      <c r="N71" s="258"/>
      <c r="P71" s="237"/>
      <c r="AA71" s="40"/>
    </row>
    <row r="72" spans="2:27" ht="19.5" customHeight="1">
      <c r="B72" s="87" t="s">
        <v>118</v>
      </c>
      <c r="C72" s="66">
        <v>2</v>
      </c>
      <c r="D72" s="88">
        <v>6.431435305295935E-2</v>
      </c>
      <c r="E72" s="88">
        <v>0.35565260154470851</v>
      </c>
      <c r="F72" s="88">
        <v>0.15063739089287259</v>
      </c>
      <c r="G72" s="89">
        <v>13.019500000000001</v>
      </c>
      <c r="H72" s="90">
        <v>0.92355802196322534</v>
      </c>
      <c r="I72" s="90">
        <v>5.6072185404780663</v>
      </c>
      <c r="J72" s="91">
        <v>1.9416883472379516</v>
      </c>
      <c r="K72" s="74"/>
      <c r="M72" s="257"/>
      <c r="N72" s="258"/>
      <c r="P72" s="237"/>
      <c r="AA72" s="40"/>
    </row>
    <row r="73" spans="2:27" ht="19.5" customHeight="1">
      <c r="B73" s="87" t="s">
        <v>118</v>
      </c>
      <c r="C73" s="66">
        <v>3</v>
      </c>
      <c r="D73" s="88">
        <v>2.4783988868476992E-2</v>
      </c>
      <c r="E73" s="88">
        <v>0.34999501850919645</v>
      </c>
      <c r="F73" s="88">
        <v>0.16299790493190888</v>
      </c>
      <c r="G73" s="89">
        <v>12.323705882352945</v>
      </c>
      <c r="H73" s="90">
        <v>1.2153554282803871</v>
      </c>
      <c r="I73" s="90">
        <v>7.2323421418009799</v>
      </c>
      <c r="J73" s="91">
        <v>2.0337205613900693</v>
      </c>
      <c r="K73" s="74"/>
      <c r="M73" s="257"/>
      <c r="N73" s="258"/>
      <c r="P73" s="237"/>
      <c r="AA73" s="40"/>
    </row>
    <row r="74" spans="2:27" ht="19.5" customHeight="1">
      <c r="B74" s="87" t="s">
        <v>118</v>
      </c>
      <c r="C74" s="66">
        <v>4</v>
      </c>
      <c r="D74" s="88">
        <v>2.3368096959383845E-2</v>
      </c>
      <c r="E74" s="88">
        <v>0.34982528122670081</v>
      </c>
      <c r="F74" s="88">
        <v>0.16597795145397615</v>
      </c>
      <c r="G74" s="89">
        <v>12.135250000000003</v>
      </c>
      <c r="H74" s="90">
        <v>2.2010735736355405</v>
      </c>
      <c r="I74" s="90">
        <v>8.2977167392365576</v>
      </c>
      <c r="J74" s="91">
        <v>2.0055427290564216</v>
      </c>
      <c r="K74" s="74"/>
      <c r="M74" s="257"/>
      <c r="N74" s="258"/>
      <c r="P74" s="237"/>
      <c r="AA74" s="40"/>
    </row>
    <row r="75" spans="2:27" ht="19.5" customHeight="1">
      <c r="B75" s="87" t="s">
        <v>118</v>
      </c>
      <c r="C75" s="66">
        <v>5</v>
      </c>
      <c r="D75" s="88">
        <v>2.5426342344101741E-2</v>
      </c>
      <c r="E75" s="88">
        <v>0.34559058866079145</v>
      </c>
      <c r="F75" s="88">
        <v>0.16979898340779231</v>
      </c>
      <c r="G75" s="89">
        <v>12.200071428571428</v>
      </c>
      <c r="H75" s="90">
        <v>3.9347227883405007</v>
      </c>
      <c r="I75" s="90">
        <v>9.833156949711789</v>
      </c>
      <c r="J75" s="91">
        <v>1.9921795915646325</v>
      </c>
      <c r="K75" s="74"/>
      <c r="M75" s="257"/>
      <c r="N75" s="258"/>
      <c r="P75" s="237"/>
      <c r="AA75" s="40"/>
    </row>
    <row r="76" spans="2:27" ht="19.5" customHeight="1">
      <c r="B76" s="87" t="s">
        <v>118</v>
      </c>
      <c r="C76" s="66">
        <v>6</v>
      </c>
      <c r="D76" s="88">
        <v>2.5886779395943232E-2</v>
      </c>
      <c r="E76" s="88">
        <v>0.34193304307030825</v>
      </c>
      <c r="F76" s="88">
        <v>0.16322562782159367</v>
      </c>
      <c r="G76" s="89">
        <v>13.450857142857144</v>
      </c>
      <c r="H76" s="90">
        <v>1.4148878144189609</v>
      </c>
      <c r="I76" s="90">
        <v>7.1986058250394809</v>
      </c>
      <c r="J76" s="91">
        <v>1.8814692757701372</v>
      </c>
      <c r="K76" s="74"/>
      <c r="M76" s="257"/>
      <c r="N76" s="258"/>
      <c r="P76" s="237"/>
      <c r="AA76" s="40"/>
    </row>
    <row r="77" spans="2:27" ht="19.5" customHeight="1">
      <c r="B77" s="87" t="s">
        <v>118</v>
      </c>
      <c r="C77" s="66">
        <v>7</v>
      </c>
      <c r="D77" s="88">
        <v>3.0074486960064643E-2</v>
      </c>
      <c r="E77" s="88">
        <v>0.34634679182884509</v>
      </c>
      <c r="F77" s="88">
        <v>0.1625917492204263</v>
      </c>
      <c r="G77" s="89">
        <v>14.212615384615383</v>
      </c>
      <c r="H77" s="90">
        <v>0.32814392735064646</v>
      </c>
      <c r="I77" s="90">
        <v>6.7697518925165978</v>
      </c>
      <c r="J77" s="91">
        <v>1.7978486525935706</v>
      </c>
      <c r="K77" s="74" t="s">
        <v>68</v>
      </c>
    </row>
    <row r="78" spans="2:27" ht="20.25" customHeight="1">
      <c r="B78" s="87" t="s">
        <v>120</v>
      </c>
      <c r="C78" s="66">
        <v>1</v>
      </c>
      <c r="D78" s="88">
        <v>7.8515160556204916E-2</v>
      </c>
      <c r="E78" s="88">
        <v>0.39950360469328133</v>
      </c>
      <c r="F78" s="88">
        <v>0.14910403851297138</v>
      </c>
      <c r="G78" s="89">
        <v>14.4925</v>
      </c>
      <c r="H78" s="90">
        <v>0.33431398769724524</v>
      </c>
      <c r="I78" s="90">
        <v>24.449496300258534</v>
      </c>
      <c r="J78" s="91">
        <v>2.299525672860339</v>
      </c>
      <c r="K78" s="74"/>
    </row>
    <row r="79" spans="2:27" ht="20.25" customHeight="1">
      <c r="B79" s="87" t="s">
        <v>120</v>
      </c>
      <c r="C79" s="66">
        <v>2</v>
      </c>
      <c r="D79" s="88">
        <v>9.4029184277344316E-2</v>
      </c>
      <c r="E79" s="88">
        <v>0.31658481676193367</v>
      </c>
      <c r="F79" s="88">
        <v>0.13401313947505378</v>
      </c>
      <c r="G79" s="89">
        <v>12.981333333333334</v>
      </c>
      <c r="H79" s="90">
        <v>0.31640038176166951</v>
      </c>
      <c r="I79" s="90">
        <v>13.127100283311933</v>
      </c>
      <c r="J79" s="91">
        <v>2.6714572938322285</v>
      </c>
      <c r="K79" s="74"/>
    </row>
    <row r="80" spans="2:27" ht="20.25" customHeight="1">
      <c r="B80" s="87" t="s">
        <v>120</v>
      </c>
      <c r="C80" s="66">
        <v>3</v>
      </c>
      <c r="D80" s="88">
        <v>4.0900340243211132E-2</v>
      </c>
      <c r="E80" s="88">
        <v>0.27968113911407078</v>
      </c>
      <c r="F80" s="88">
        <v>0.13753129309254131</v>
      </c>
      <c r="G80" s="89">
        <v>10.824</v>
      </c>
      <c r="H80" s="90">
        <v>7.8179797115608518E-2</v>
      </c>
      <c r="I80" s="90">
        <v>7.6355601849577646</v>
      </c>
      <c r="J80" s="91">
        <v>2.8886917412604243</v>
      </c>
      <c r="K80" s="74"/>
    </row>
    <row r="81" spans="2:11" ht="20.25" customHeight="1">
      <c r="B81" s="87" t="s">
        <v>120</v>
      </c>
      <c r="C81" s="66">
        <v>4</v>
      </c>
      <c r="D81" s="88">
        <v>4.0742328274262135E-2</v>
      </c>
      <c r="E81" s="88">
        <v>0.27761936834294249</v>
      </c>
      <c r="F81" s="88">
        <v>0.14278466382269367</v>
      </c>
      <c r="G81" s="89">
        <v>10.582333333333333</v>
      </c>
      <c r="H81" s="90">
        <v>0.51839735878799598</v>
      </c>
      <c r="I81" s="90">
        <v>10.210174066563573</v>
      </c>
      <c r="J81" s="91">
        <v>2.6506034389283002</v>
      </c>
      <c r="K81" s="74"/>
    </row>
    <row r="82" spans="2:11" ht="20.25" customHeight="1">
      <c r="B82" s="87" t="s">
        <v>120</v>
      </c>
      <c r="C82" s="66">
        <v>5</v>
      </c>
      <c r="D82" s="88">
        <v>4.2806141534408898E-2</v>
      </c>
      <c r="E82" s="88">
        <v>0.27118384261704315</v>
      </c>
      <c r="F82" s="88">
        <v>0.13638115368627959</v>
      </c>
      <c r="G82" s="89">
        <v>11.223666666666668</v>
      </c>
      <c r="H82" s="90">
        <v>0.88856427870626387</v>
      </c>
      <c r="I82" s="90">
        <v>16.573070107385014</v>
      </c>
      <c r="J82" s="91">
        <v>2.5454557760487941</v>
      </c>
      <c r="K82" s="74"/>
    </row>
    <row r="83" spans="2:11" ht="20.25" customHeight="1">
      <c r="B83" s="87" t="s">
        <v>120</v>
      </c>
      <c r="C83" s="66">
        <v>6</v>
      </c>
      <c r="D83" s="88">
        <v>4.6123308486061228E-2</v>
      </c>
      <c r="E83" s="88">
        <v>0.29472965910068882</v>
      </c>
      <c r="F83" s="88">
        <v>0.11335941717093537</v>
      </c>
      <c r="G83" s="89">
        <v>13.049499999999998</v>
      </c>
      <c r="H83" s="90">
        <v>1.0054487436030788</v>
      </c>
      <c r="I83" s="90">
        <v>8.4497123825152869</v>
      </c>
      <c r="J83" s="91">
        <v>2.3176817817899322</v>
      </c>
      <c r="K83" s="74"/>
    </row>
    <row r="84" spans="2:11" ht="20.25" customHeight="1">
      <c r="B84" s="87" t="s">
        <v>120</v>
      </c>
      <c r="C84" s="66">
        <v>7</v>
      </c>
      <c r="D84" s="88">
        <v>5.6328766483182711E-2</v>
      </c>
      <c r="E84" s="88">
        <v>0.28649345753020722</v>
      </c>
      <c r="F84" s="88">
        <v>0.11143359193352295</v>
      </c>
      <c r="G84" s="89">
        <v>13.92975</v>
      </c>
      <c r="H84" s="90">
        <v>7.5564831165841193</v>
      </c>
      <c r="I84" s="90">
        <v>11.830312203950852</v>
      </c>
      <c r="J84" s="91">
        <v>2.2248777208963291</v>
      </c>
      <c r="K84" s="74" t="s">
        <v>68</v>
      </c>
    </row>
    <row r="85" spans="2:11" ht="20.25" customHeight="1">
      <c r="B85" s="87" t="s">
        <v>119</v>
      </c>
      <c r="C85" s="66">
        <v>1</v>
      </c>
      <c r="D85" s="88">
        <v>5.0178395100197018E-2</v>
      </c>
      <c r="E85" s="88">
        <v>0.4751485339976651</v>
      </c>
      <c r="F85" s="88">
        <v>0.14659432428553248</v>
      </c>
      <c r="G85" s="89">
        <v>15.370142857142858</v>
      </c>
      <c r="H85" s="90">
        <v>0.73172081661293942</v>
      </c>
      <c r="I85" s="90">
        <v>13.058402265707841</v>
      </c>
      <c r="J85" s="91">
        <v>1.6491022179647989</v>
      </c>
      <c r="K85" s="74"/>
    </row>
    <row r="86" spans="2:11" ht="20.25" customHeight="1">
      <c r="B86" s="87" t="s">
        <v>119</v>
      </c>
      <c r="C86" s="66">
        <v>2</v>
      </c>
      <c r="D86" s="88">
        <v>8.6876155739677094E-2</v>
      </c>
      <c r="E86" s="88">
        <v>0.38236391437166889</v>
      </c>
      <c r="F86" s="88">
        <v>0.13252705005269724</v>
      </c>
      <c r="G86" s="89">
        <v>13.092142857142859</v>
      </c>
      <c r="H86" s="90">
        <v>1.2909370678708332</v>
      </c>
      <c r="I86" s="90">
        <v>5.5620160902945468</v>
      </c>
      <c r="J86" s="91">
        <v>1.7762142593810153</v>
      </c>
      <c r="K86" s="74"/>
    </row>
    <row r="87" spans="2:11" ht="20.25" customHeight="1">
      <c r="B87" s="87" t="s">
        <v>119</v>
      </c>
      <c r="C87" s="66">
        <v>3</v>
      </c>
      <c r="D87" s="88">
        <v>2.764248975915258E-2</v>
      </c>
      <c r="E87" s="88">
        <v>0.36742180129961599</v>
      </c>
      <c r="F87" s="88">
        <v>0.14459690741787634</v>
      </c>
      <c r="G87" s="89">
        <v>12.215571428571426</v>
      </c>
      <c r="H87" s="90">
        <v>1.2807062253965338</v>
      </c>
      <c r="I87" s="90">
        <v>6.7463464297403277</v>
      </c>
      <c r="J87" s="91">
        <v>1.8686686680637161</v>
      </c>
      <c r="K87" s="74"/>
    </row>
    <row r="88" spans="2:11" ht="20.25" customHeight="1">
      <c r="B88" s="87" t="s">
        <v>119</v>
      </c>
      <c r="C88" s="66">
        <v>4</v>
      </c>
      <c r="D88" s="88">
        <v>2.856021631220718E-2</v>
      </c>
      <c r="E88" s="88">
        <v>0.3645378390463207</v>
      </c>
      <c r="F88" s="88">
        <v>0.16369489001176293</v>
      </c>
      <c r="G88" s="89">
        <v>12.374000000000001</v>
      </c>
      <c r="H88" s="90">
        <v>0.2557732656433796</v>
      </c>
      <c r="I88" s="90">
        <v>8.7403898707789374</v>
      </c>
      <c r="J88" s="91">
        <v>1.8642692847825877</v>
      </c>
      <c r="K88" s="74"/>
    </row>
    <row r="89" spans="2:11" ht="20.25" customHeight="1">
      <c r="B89" s="87" t="s">
        <v>119</v>
      </c>
      <c r="C89" s="66">
        <v>5</v>
      </c>
      <c r="D89" s="88">
        <v>3.0729332115138876E-2</v>
      </c>
      <c r="E89" s="88">
        <v>0.36229089911415208</v>
      </c>
      <c r="F89" s="88">
        <v>0.16469421457375302</v>
      </c>
      <c r="G89" s="89">
        <v>12.835599999999999</v>
      </c>
      <c r="H89" s="90">
        <v>0.45719853702632623</v>
      </c>
      <c r="I89" s="90">
        <v>10.777556524508229</v>
      </c>
      <c r="J89" s="91">
        <v>1.8423908213509119</v>
      </c>
      <c r="K89" s="74"/>
    </row>
    <row r="90" spans="2:11" ht="20.25" customHeight="1">
      <c r="B90" s="87" t="s">
        <v>119</v>
      </c>
      <c r="C90" s="66">
        <v>6</v>
      </c>
      <c r="D90" s="88">
        <v>3.790392652664247E-2</v>
      </c>
      <c r="E90" s="88">
        <v>0.37136167546347626</v>
      </c>
      <c r="F90" s="88">
        <v>0.15042946567802004</v>
      </c>
      <c r="G90" s="89">
        <v>15.054666666666668</v>
      </c>
      <c r="H90" s="90">
        <v>0.35518068285088067</v>
      </c>
      <c r="I90" s="90">
        <v>13.315793443350664</v>
      </c>
      <c r="J90" s="91">
        <v>1.7208903731984388</v>
      </c>
      <c r="K90" s="74"/>
    </row>
    <row r="91" spans="2:11" ht="20.25" customHeight="1">
      <c r="B91" s="87" t="s">
        <v>119</v>
      </c>
      <c r="C91" s="66">
        <v>7</v>
      </c>
      <c r="D91" s="88">
        <v>3.2105155180542334E-2</v>
      </c>
      <c r="E91" s="88">
        <v>0.36228912495090326</v>
      </c>
      <c r="F91" s="88">
        <v>0.1379508225991263</v>
      </c>
      <c r="G91" s="89">
        <v>15.266</v>
      </c>
      <c r="H91" s="90">
        <v>0.26312145999833353</v>
      </c>
      <c r="I91" s="90">
        <v>8.9711888266098487</v>
      </c>
      <c r="J91" s="91">
        <v>1.6951517513611907</v>
      </c>
      <c r="K91" s="74" t="s">
        <v>66</v>
      </c>
    </row>
    <row r="92" spans="2:11" ht="20.25" customHeight="1">
      <c r="B92" s="85" t="s">
        <v>124</v>
      </c>
      <c r="C92" s="84"/>
      <c r="D92" s="85"/>
      <c r="E92" s="85"/>
      <c r="F92" s="85"/>
      <c r="G92" s="85"/>
      <c r="H92" s="85"/>
      <c r="I92" s="85"/>
      <c r="J92" s="85"/>
      <c r="K92" s="84"/>
    </row>
    <row r="93" spans="2:11" ht="20.25" customHeight="1">
      <c r="B93" s="42" t="str">
        <f>C60</f>
        <v>15</v>
      </c>
      <c r="C93" s="54"/>
      <c r="D93" s="67">
        <f t="shared" ref="D93:J95" si="1">(SUMIFS(D$71:D$91,$B$71:$B$91,$B93,$C$71:$C$91,MAX($C$71:$C$91))/SUMIFS(D$71:D$91,$B$71:$B$91,$B93,$C$71:$C$91,MAX($C$71:$C$91)-1))-1</f>
        <v>0.16177012598089657</v>
      </c>
      <c r="E93" s="67">
        <f t="shared" si="1"/>
        <v>1.2908225303131404E-2</v>
      </c>
      <c r="F93" s="67">
        <f t="shared" si="1"/>
        <v>-3.8834502254768699E-3</v>
      </c>
      <c r="G93" s="67">
        <f t="shared" si="1"/>
        <v>5.6632691409019831E-2</v>
      </c>
      <c r="H93" s="67">
        <f t="shared" si="1"/>
        <v>-0.76807777690459345</v>
      </c>
      <c r="I93" s="67">
        <f>(SUMIFS(I$71:I$91,$B$71:$B$91,$B93,$C$71:$C$91,MAX($C$71:$C$91))/SUMIFS(I$71:I$91,$B$71:$B$91,$B93,$C$71:$C$91,MAX($C$71:$C$91)-1))-1</f>
        <v>-5.9574581932402282E-2</v>
      </c>
      <c r="J93" s="86">
        <f t="shared" si="1"/>
        <v>-4.4444320326378128E-2</v>
      </c>
      <c r="K93" s="55"/>
    </row>
    <row r="94" spans="2:11" ht="20.25" customHeight="1">
      <c r="B94" s="42" t="str">
        <f>D60</f>
        <v>29</v>
      </c>
      <c r="C94" s="54"/>
      <c r="D94" s="67">
        <f t="shared" si="1"/>
        <v>0.22126465624654057</v>
      </c>
      <c r="E94" s="67">
        <f t="shared" si="1"/>
        <v>-2.794493637190365E-2</v>
      </c>
      <c r="F94" s="67">
        <f t="shared" si="1"/>
        <v>-1.6988665657203028E-2</v>
      </c>
      <c r="G94" s="67">
        <f t="shared" si="1"/>
        <v>6.7454691750642004E-2</v>
      </c>
      <c r="H94" s="67">
        <f t="shared" si="1"/>
        <v>6.5155329047456583</v>
      </c>
      <c r="I94" s="67">
        <f t="shared" si="1"/>
        <v>0.40008460269380652</v>
      </c>
      <c r="J94" s="86">
        <f>(SUMIFS(J$71:J$91,$B$71:$B$91,$B94,$C$71:$C$91,MAX($C$71:$C$91))/SUMIFS(J$71:J$91,$B$71:$B$91,$B94,$C$71:$C$91,MAX($C$71:$C$91)-1))-1</f>
        <v>-4.0041761393978414E-2</v>
      </c>
      <c r="K94" s="55"/>
    </row>
    <row r="95" spans="2:11" ht="20.25" customHeight="1">
      <c r="B95" s="42" t="str">
        <f>E60</f>
        <v>28-1</v>
      </c>
      <c r="C95" s="54"/>
      <c r="D95" s="67">
        <f t="shared" si="1"/>
        <v>-0.15298603278011869</v>
      </c>
      <c r="E95" s="67">
        <f t="shared" si="1"/>
        <v>-2.4430497576924282E-2</v>
      </c>
      <c r="F95" s="67">
        <f t="shared" si="1"/>
        <v>-8.2953449463172846E-2</v>
      </c>
      <c r="G95" s="67">
        <f t="shared" si="1"/>
        <v>1.4037729164821489E-2</v>
      </c>
      <c r="H95" s="67">
        <f t="shared" si="1"/>
        <v>-0.25918983575803689</v>
      </c>
      <c r="I95" s="67">
        <f t="shared" si="1"/>
        <v>-0.32627455774408431</v>
      </c>
      <c r="J95" s="86">
        <f t="shared" si="1"/>
        <v>-1.4956572619678532E-2</v>
      </c>
      <c r="K95" s="55"/>
    </row>
    <row r="96" spans="2:11" ht="20.25" customHeight="1" thickBot="1"/>
    <row r="97" spans="2:9" ht="17.25" thickTop="1">
      <c r="B97" s="25" t="s">
        <v>50</v>
      </c>
      <c r="C97" s="25"/>
      <c r="D97" s="25"/>
      <c r="E97" s="25"/>
      <c r="F97" s="171" t="s">
        <v>76</v>
      </c>
      <c r="G97" s="43"/>
      <c r="H97" s="25"/>
      <c r="I97" s="25"/>
    </row>
    <row r="98" spans="2:9">
      <c r="B98" s="26" t="s">
        <v>33</v>
      </c>
      <c r="C98" s="26" t="s">
        <v>51</v>
      </c>
      <c r="D98" s="26"/>
      <c r="E98" s="26"/>
      <c r="F98" s="92" t="s">
        <v>77</v>
      </c>
      <c r="G98" s="44"/>
      <c r="H98" s="46" t="s">
        <v>80</v>
      </c>
      <c r="I98" s="46"/>
    </row>
    <row r="99" spans="2:9">
      <c r="B99" s="26" t="s">
        <v>34</v>
      </c>
      <c r="C99" s="26" t="s">
        <v>52</v>
      </c>
      <c r="D99" s="26"/>
      <c r="E99" s="26"/>
      <c r="F99" s="92" t="s">
        <v>78</v>
      </c>
      <c r="G99" s="44"/>
      <c r="H99" s="46" t="s">
        <v>81</v>
      </c>
      <c r="I99" s="46"/>
    </row>
    <row r="100" spans="2:9">
      <c r="B100" s="26" t="s">
        <v>4</v>
      </c>
      <c r="C100" s="26" t="s">
        <v>53</v>
      </c>
      <c r="D100" s="26"/>
      <c r="E100" s="26"/>
      <c r="F100" s="92" t="s">
        <v>79</v>
      </c>
      <c r="G100" s="44"/>
      <c r="H100" s="46" t="s">
        <v>82</v>
      </c>
      <c r="I100" s="46"/>
    </row>
    <row r="101" spans="2:9">
      <c r="B101" s="26" t="s">
        <v>5</v>
      </c>
      <c r="C101" s="26" t="s">
        <v>54</v>
      </c>
      <c r="D101" s="26"/>
      <c r="E101" s="26"/>
      <c r="F101" s="92" t="s">
        <v>86</v>
      </c>
      <c r="G101" s="44"/>
      <c r="H101" s="46" t="s">
        <v>83</v>
      </c>
      <c r="I101" s="46"/>
    </row>
    <row r="102" spans="2:9">
      <c r="B102" s="26" t="s">
        <v>55</v>
      </c>
      <c r="C102" s="26" t="s">
        <v>56</v>
      </c>
      <c r="D102" s="26"/>
      <c r="E102" s="26"/>
      <c r="F102" s="92" t="s">
        <v>87</v>
      </c>
      <c r="G102" s="44"/>
      <c r="H102" s="46" t="s">
        <v>84</v>
      </c>
      <c r="I102" s="46"/>
    </row>
    <row r="103" spans="2:9" ht="17.25" thickBot="1">
      <c r="B103" s="27" t="s">
        <v>57</v>
      </c>
      <c r="C103" s="27" t="s">
        <v>58</v>
      </c>
      <c r="D103" s="27"/>
      <c r="E103" s="27"/>
      <c r="F103" s="93" t="s">
        <v>88</v>
      </c>
      <c r="G103" s="45"/>
      <c r="H103" s="47" t="s">
        <v>85</v>
      </c>
      <c r="I103" s="47"/>
    </row>
    <row r="104" spans="2:9" ht="17.25" thickTop="1"/>
    <row r="105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91">
    <cfRule type="expression" dxfId="4" priority="5">
      <formula>$B71&lt;&gt;$B72</formula>
    </cfRule>
  </conditionalFormatting>
  <conditionalFormatting sqref="C61:K61">
    <cfRule type="containsText" dxfId="47" priority="6" operator="containsText" text="F">
      <formula>NOT(ISERROR(SEARCH("F",C61)))</formula>
    </cfRule>
    <cfRule type="containsText" dxfId="46" priority="7" operator="containsText" text="D">
      <formula>NOT(ISERROR(SEARCH("D",C61)))</formula>
    </cfRule>
    <cfRule type="containsText" dxfId="45" priority="8" operator="containsText" text="S">
      <formula>NOT(ISERROR(SEARCH("S",C61)))</formula>
    </cfRule>
    <cfRule type="containsText" dxfId="44" priority="9" operator="containsText" text="A">
      <formula>NOT(ISERROR(SEARCH("A",C61)))</formula>
    </cfRule>
  </conditionalFormatting>
  <conditionalFormatting sqref="D48:K48 D50:K51 D52:D57 D58:K59 D68:K68 D92:K92 K93:K95">
    <cfRule type="containsText" dxfId="43" priority="64" operator="containsText" text="악화">
      <formula>NOT(ISERROR(SEARCH("악화",D48)))</formula>
    </cfRule>
  </conditionalFormatting>
  <conditionalFormatting sqref="D48:K48 D50:K51 D58:K59 D68:K68 D92:K92 K93:K95 D52:D57">
    <cfRule type="containsText" dxfId="42" priority="63" operator="containsText" text="개선">
      <formula>NOT(ISERROR(SEARCH("개선",D48)))</formula>
    </cfRule>
  </conditionalFormatting>
  <conditionalFormatting sqref="G4:G5">
    <cfRule type="containsText" dxfId="41" priority="14" operator="containsText" text="S">
      <formula>NOT(ISERROR(SEARCH("S",G4)))</formula>
    </cfRule>
    <cfRule type="containsText" dxfId="40" priority="15" operator="containsText" text="A">
      <formula>NOT(ISERROR(SEARCH("A",G4)))</formula>
    </cfRule>
  </conditionalFormatting>
  <conditionalFormatting sqref="G5">
    <cfRule type="containsText" dxfId="39" priority="10" operator="containsText" text="F">
      <formula>NOT(ISERROR(SEARCH("F",G5)))</formula>
    </cfRule>
    <cfRule type="containsText" dxfId="38" priority="11" operator="containsText" text="D">
      <formula>NOT(ISERROR(SEARCH("D",G5)))</formula>
    </cfRule>
  </conditionalFormatting>
  <conditionalFormatting sqref="J19 K21:K25 K27:K60 K62:K1048576">
    <cfRule type="containsText" dxfId="3" priority="16" operator="containsText" text="D">
      <formula>NOT(ISERROR(SEARCH("D",J19)))</formula>
    </cfRule>
    <cfRule type="containsText" dxfId="2" priority="17" operator="containsText" text="F">
      <formula>NOT(ISERROR(SEARCH("F",J19)))</formula>
    </cfRule>
    <cfRule type="containsText" dxfId="1" priority="18" operator="containsText" text="S">
      <formula>NOT(ISERROR(SEARCH("S",J19)))</formula>
    </cfRule>
    <cfRule type="containsText" dxfId="0" priority="19" operator="containsText" text="A">
      <formula>NOT(ISERROR(SEARCH("A",J19)))</formula>
    </cfRule>
  </conditionalFormatting>
  <conditionalFormatting sqref="K1:K18">
    <cfRule type="containsText" dxfId="37" priority="1" operator="containsText" text="D">
      <formula>NOT(ISERROR(SEARCH("D",K1)))</formula>
    </cfRule>
    <cfRule type="containsText" dxfId="36" priority="2" operator="containsText" text="F">
      <formula>NOT(ISERROR(SEARCH("F",K1)))</formula>
    </cfRule>
    <cfRule type="containsText" dxfId="35" priority="3" operator="containsText" text="S">
      <formula>NOT(ISERROR(SEARCH("S",K1)))</formula>
    </cfRule>
    <cfRule type="containsText" dxfId="3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D93:J95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38</v>
      </c>
      <c r="B4" s="137" t="s">
        <v>140</v>
      </c>
      <c r="C4" s="137" t="s">
        <v>1</v>
      </c>
      <c r="D4" s="137" t="s">
        <v>10</v>
      </c>
      <c r="E4" s="138" t="s">
        <v>139</v>
      </c>
      <c r="F4" s="125" t="s">
        <v>45</v>
      </c>
      <c r="G4" s="148" t="s">
        <v>144</v>
      </c>
      <c r="H4" s="125" t="s">
        <v>62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124" t="s">
        <v>6</v>
      </c>
      <c r="O4" s="124" t="s">
        <v>7</v>
      </c>
      <c r="P4" s="124" t="s">
        <v>26</v>
      </c>
      <c r="Q4" s="124" t="s">
        <v>14</v>
      </c>
      <c r="R4" s="124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60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59</v>
      </c>
      <c r="AY4" s="99" t="s">
        <v>89</v>
      </c>
      <c r="AZ4" s="99" t="s">
        <v>64</v>
      </c>
      <c r="BA4" s="99" t="s">
        <v>123</v>
      </c>
      <c r="BB4" t="s">
        <v>131</v>
      </c>
      <c r="BC4" t="s">
        <v>132</v>
      </c>
      <c r="BD4" t="s">
        <v>114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142" t="str">
        <f>W5</f>
        <v>시영운수</v>
      </c>
      <c r="B5" s="142" t="str">
        <f>X5</f>
        <v>15</v>
      </c>
      <c r="C5" s="143" t="str">
        <f>Y5</f>
        <v>70바1506</v>
      </c>
      <c r="D5" s="131" t="str">
        <f>Z5</f>
        <v>대형</v>
      </c>
      <c r="E5" s="127" t="str">
        <f>AZ5</f>
        <v>C</v>
      </c>
      <c r="F5" s="150">
        <f>G5/H5</f>
        <v>0.94045454545454532</v>
      </c>
      <c r="G5" s="151">
        <f>AE5</f>
        <v>2.069</v>
      </c>
      <c r="H5" s="152">
        <f>AF5</f>
        <v>2.2000000000000002</v>
      </c>
      <c r="I5" s="153">
        <f>AC5</f>
        <v>2696.7890000000002</v>
      </c>
      <c r="J5" s="154">
        <f>AI5/AH5</f>
        <v>2.0927363081818175E-2</v>
      </c>
      <c r="K5" s="154">
        <f>AJ5/AH5</f>
        <v>0.36363688244735115</v>
      </c>
      <c r="L5" s="154">
        <f>AK5/AC5</f>
        <v>0.1179180128664126</v>
      </c>
      <c r="M5" s="155">
        <f>AG5</f>
        <v>12.513</v>
      </c>
      <c r="N5" s="156">
        <f>IF(AW5=0,AT5,"속도계이상")</f>
        <v>1.5569999999999999</v>
      </c>
      <c r="O5" s="156">
        <f>IF(AW5=0,AU5,"속도계이상")</f>
        <v>11.903</v>
      </c>
      <c r="P5" s="157">
        <f>AQ5/60</f>
        <v>0</v>
      </c>
      <c r="Q5" s="158">
        <f>AN5</f>
        <v>74</v>
      </c>
      <c r="R5" s="159">
        <f>AC5/(AH5-AI5-AJ5)</f>
        <v>26.37896535383436</v>
      </c>
      <c r="S5" s="144">
        <f>IF(AW5=0,AL5,"속도계이상")</f>
        <v>42</v>
      </c>
      <c r="T5" s="144">
        <f>IF(AW5=0,AM5,"속도계이상")</f>
        <v>321</v>
      </c>
      <c r="U5" t="s">
        <v>117</v>
      </c>
      <c r="V5" s="5" t="s">
        <v>118</v>
      </c>
      <c r="W5" t="s">
        <v>117</v>
      </c>
      <c r="X5" s="5" t="s">
        <v>118</v>
      </c>
      <c r="Y5" t="s">
        <v>194</v>
      </c>
      <c r="Z5" t="s">
        <v>138</v>
      </c>
      <c r="AA5" t="s">
        <v>195</v>
      </c>
      <c r="AB5">
        <v>522</v>
      </c>
      <c r="AC5" s="1">
        <v>2696.7890000000002</v>
      </c>
      <c r="AD5" s="1">
        <v>1303.509</v>
      </c>
      <c r="AE5" s="28">
        <v>2.069</v>
      </c>
      <c r="AF5">
        <v>2.2000000000000002</v>
      </c>
      <c r="AG5">
        <v>12.513</v>
      </c>
      <c r="AH5">
        <v>166.11409599999999</v>
      </c>
      <c r="AI5">
        <v>3.4763299999999999</v>
      </c>
      <c r="AJ5">
        <v>60.405211999999999</v>
      </c>
      <c r="AK5">
        <v>318</v>
      </c>
      <c r="AL5">
        <v>42</v>
      </c>
      <c r="AM5">
        <v>321</v>
      </c>
      <c r="AN5">
        <v>74</v>
      </c>
      <c r="AO5">
        <v>16.234558</v>
      </c>
      <c r="AP5">
        <v>376.6</v>
      </c>
      <c r="AQ5">
        <v>0</v>
      </c>
      <c r="AR5">
        <v>21</v>
      </c>
      <c r="AS5">
        <v>8439</v>
      </c>
      <c r="AT5">
        <v>1.5569999999999999</v>
      </c>
      <c r="AU5">
        <v>11.903</v>
      </c>
      <c r="AV5">
        <v>18528</v>
      </c>
      <c r="AW5">
        <v>0</v>
      </c>
      <c r="AX5" s="29">
        <v>0.51</v>
      </c>
      <c r="AY5">
        <v>0.88809523809523805</v>
      </c>
      <c r="AZ5" t="s">
        <v>68</v>
      </c>
      <c r="BA5" t="s">
        <v>285</v>
      </c>
      <c r="BB5">
        <v>9</v>
      </c>
      <c r="BC5" t="s">
        <v>286</v>
      </c>
      <c r="BD5">
        <v>12</v>
      </c>
      <c r="BE5">
        <v>204193.48300000001</v>
      </c>
      <c r="BF5">
        <v>3.1074258133889612E-2</v>
      </c>
      <c r="BG5">
        <v>2.7596900676049581E-2</v>
      </c>
      <c r="BH5">
        <v>364076.85700000002</v>
      </c>
      <c r="BI5">
        <v>1.7428081126288124E-2</v>
      </c>
      <c r="BJ5">
        <v>1.5477795857393976E-2</v>
      </c>
      <c r="BK5">
        <v>1</v>
      </c>
      <c r="BL5" t="s">
        <v>68</v>
      </c>
      <c r="BM5">
        <v>0</v>
      </c>
      <c r="BN5" t="s">
        <v>287</v>
      </c>
    </row>
    <row r="6" spans="1:66">
      <c r="A6" s="139" t="str">
        <f t="shared" ref="A6:A7" si="0">W6</f>
        <v>시영운수</v>
      </c>
      <c r="B6" s="139" t="str">
        <f t="shared" ref="B6:B25" si="1">X6</f>
        <v>15</v>
      </c>
      <c r="C6" s="140" t="str">
        <f t="shared" ref="C6:C7" si="2">Y6</f>
        <v>70바1508</v>
      </c>
      <c r="D6" s="115" t="str">
        <f t="shared" ref="D6:D7" si="3">Z6</f>
        <v>저상</v>
      </c>
      <c r="E6" s="111" t="str">
        <f>AZ6</f>
        <v>C</v>
      </c>
      <c r="F6" s="160">
        <f>G6/H6</f>
        <v>0.87318181818181817</v>
      </c>
      <c r="G6" s="161">
        <f>AE6</f>
        <v>1.921</v>
      </c>
      <c r="H6" s="162">
        <f>AF6</f>
        <v>2.2000000000000002</v>
      </c>
      <c r="I6" s="163">
        <f t="shared" ref="I6:I7" si="4">AC6</f>
        <v>505.11799999999999</v>
      </c>
      <c r="J6" s="164">
        <f t="shared" ref="J6:J7" si="5">AI6/AH6</f>
        <v>9.0429376761075059E-3</v>
      </c>
      <c r="K6" s="164">
        <f t="shared" ref="K6:K7" si="6">AJ6/AH6</f>
        <v>0.32726062236133624</v>
      </c>
      <c r="L6" s="164">
        <f t="shared" ref="L6:L7" si="7">AK6/AC6</f>
        <v>0.14848015711180357</v>
      </c>
      <c r="M6" s="165">
        <f t="shared" ref="M6:M7" si="8">AG6</f>
        <v>11.571999999999999</v>
      </c>
      <c r="N6" s="166">
        <f t="shared" ref="N6:N7" si="9">IF(AW6=0,AT6,"속도계이상")</f>
        <v>0.59399999999999997</v>
      </c>
      <c r="O6" s="166">
        <f t="shared" ref="O6:O7" si="10">IF(AW6=0,AU6,"속도계이상")</f>
        <v>5.3449999999999998</v>
      </c>
      <c r="P6" s="167">
        <f t="shared" ref="P6:P7" si="11">AQ6/60</f>
        <v>0</v>
      </c>
      <c r="Q6" s="168">
        <f t="shared" ref="Q6:Q7" si="12">AN6</f>
        <v>68</v>
      </c>
      <c r="R6" s="169">
        <f t="shared" ref="R6:R7" si="13">AC6/(AH6-AI6-AJ6)</f>
        <v>22.44302680106647</v>
      </c>
      <c r="S6" s="141">
        <f t="shared" ref="S6:S7" si="14">IF(AW6=0,AL6,"속도계이상")</f>
        <v>3</v>
      </c>
      <c r="T6" s="141">
        <f t="shared" ref="T6:T7" si="15">IF(AW6=0,AM6,"속도계이상")</f>
        <v>27</v>
      </c>
      <c r="U6" t="s">
        <v>117</v>
      </c>
      <c r="V6" s="5" t="s">
        <v>118</v>
      </c>
      <c r="W6" t="s">
        <v>117</v>
      </c>
      <c r="X6" s="5" t="s">
        <v>118</v>
      </c>
      <c r="Y6" t="s">
        <v>196</v>
      </c>
      <c r="Z6" t="s">
        <v>188</v>
      </c>
      <c r="AA6" t="s">
        <v>195</v>
      </c>
      <c r="AB6">
        <v>522</v>
      </c>
      <c r="AC6" s="1">
        <v>505.11799999999999</v>
      </c>
      <c r="AD6" s="1">
        <v>262.91199999999998</v>
      </c>
      <c r="AE6" s="28">
        <v>1.921</v>
      </c>
      <c r="AF6">
        <v>2.2000000000000002</v>
      </c>
      <c r="AG6">
        <v>11.571999999999999</v>
      </c>
      <c r="AH6">
        <v>33.911104000000002</v>
      </c>
      <c r="AI6">
        <v>0.30665599999999998</v>
      </c>
      <c r="AJ6">
        <v>11.097769</v>
      </c>
      <c r="AK6">
        <v>75</v>
      </c>
      <c r="AL6">
        <v>3</v>
      </c>
      <c r="AM6">
        <v>27</v>
      </c>
      <c r="AN6">
        <v>68</v>
      </c>
      <c r="AO6">
        <v>14.895356</v>
      </c>
      <c r="AP6">
        <v>18.3</v>
      </c>
      <c r="AQ6">
        <v>0</v>
      </c>
      <c r="AR6">
        <v>0</v>
      </c>
      <c r="AS6">
        <v>0</v>
      </c>
      <c r="AT6">
        <v>0.59399999999999997</v>
      </c>
      <c r="AU6">
        <v>5.3449999999999998</v>
      </c>
      <c r="AV6">
        <v>4769</v>
      </c>
      <c r="AW6">
        <v>0</v>
      </c>
      <c r="AX6" s="29">
        <v>0.53</v>
      </c>
      <c r="AY6">
        <v>0.88666666666666671</v>
      </c>
      <c r="AZ6" t="s">
        <v>68</v>
      </c>
      <c r="BA6" t="s">
        <v>285</v>
      </c>
      <c r="BB6">
        <v>10</v>
      </c>
      <c r="BC6" t="s">
        <v>288</v>
      </c>
      <c r="BD6">
        <v>17</v>
      </c>
      <c r="BE6">
        <v>204193.48300000001</v>
      </c>
      <c r="BF6">
        <v>2.5611850697507325E-2</v>
      </c>
      <c r="BG6">
        <v>2.2709174285123163E-2</v>
      </c>
      <c r="BH6">
        <v>364076.85700000002</v>
      </c>
      <c r="BI6">
        <v>1.4364475245950609E-2</v>
      </c>
      <c r="BJ6">
        <v>1.2736501384742874E-2</v>
      </c>
      <c r="BK6">
        <v>1</v>
      </c>
      <c r="BL6" t="s">
        <v>66</v>
      </c>
      <c r="BM6">
        <v>1</v>
      </c>
      <c r="BN6" t="s">
        <v>289</v>
      </c>
    </row>
    <row r="7" spans="1:66">
      <c r="A7" s="142" t="str">
        <f t="shared" si="0"/>
        <v>시영운수</v>
      </c>
      <c r="B7" s="142" t="str">
        <f t="shared" si="1"/>
        <v>15</v>
      </c>
      <c r="C7" s="143" t="str">
        <f t="shared" si="2"/>
        <v>70바1516</v>
      </c>
      <c r="D7" s="131" t="str">
        <f t="shared" si="3"/>
        <v>저상</v>
      </c>
      <c r="E7" s="127" t="str">
        <f t="shared" ref="E7:E25" si="16">AZ7</f>
        <v>A</v>
      </c>
      <c r="F7" s="150">
        <f t="shared" ref="F7:F25" si="17">G7/H7</f>
        <v>0.80047619047619045</v>
      </c>
      <c r="G7" s="151">
        <f t="shared" ref="G7:G25" si="18">AE7</f>
        <v>1.681</v>
      </c>
      <c r="H7" s="152">
        <f t="shared" ref="H7:H25" si="19">AF7</f>
        <v>2.1</v>
      </c>
      <c r="I7" s="153">
        <f t="shared" si="4"/>
        <v>4709.9390000000003</v>
      </c>
      <c r="J7" s="154">
        <f t="shared" si="5"/>
        <v>4.7923289108349872E-2</v>
      </c>
      <c r="K7" s="154">
        <f t="shared" si="6"/>
        <v>0.35586620037293892</v>
      </c>
      <c r="L7" s="154">
        <f t="shared" si="7"/>
        <v>0.15499139160825648</v>
      </c>
      <c r="M7" s="155">
        <f t="shared" si="8"/>
        <v>17.231999999999999</v>
      </c>
      <c r="N7" s="156">
        <f t="shared" si="9"/>
        <v>4.2000000000000003E-2</v>
      </c>
      <c r="O7" s="156">
        <f t="shared" si="10"/>
        <v>6.1779999999999999</v>
      </c>
      <c r="P7" s="157">
        <f t="shared" si="11"/>
        <v>0</v>
      </c>
      <c r="Q7" s="158">
        <f t="shared" si="12"/>
        <v>70</v>
      </c>
      <c r="R7" s="159">
        <f t="shared" si="13"/>
        <v>23.405581335406289</v>
      </c>
      <c r="S7" s="144">
        <f t="shared" si="14"/>
        <v>2</v>
      </c>
      <c r="T7" s="144">
        <f t="shared" si="15"/>
        <v>291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197</v>
      </c>
      <c r="Z7" s="4" t="s">
        <v>188</v>
      </c>
      <c r="AA7" s="4" t="s">
        <v>195</v>
      </c>
      <c r="AB7" s="4">
        <v>522</v>
      </c>
      <c r="AC7" s="4">
        <v>4709.9390000000003</v>
      </c>
      <c r="AD7" s="4">
        <v>2802.259</v>
      </c>
      <c r="AE7" s="4">
        <v>1.681</v>
      </c>
      <c r="AF7" s="4">
        <v>2.1</v>
      </c>
      <c r="AG7" s="4">
        <v>17.231999999999999</v>
      </c>
      <c r="AH7" s="4">
        <v>337.51744300000001</v>
      </c>
      <c r="AI7" s="4">
        <v>16.174945999999998</v>
      </c>
      <c r="AJ7" s="4">
        <v>120.11105000000001</v>
      </c>
      <c r="AK7" s="4">
        <v>730</v>
      </c>
      <c r="AL7" s="4">
        <v>2</v>
      </c>
      <c r="AM7" s="4">
        <v>291</v>
      </c>
      <c r="AN7" s="4">
        <v>70</v>
      </c>
      <c r="AO7" s="4">
        <v>13.954653</v>
      </c>
      <c r="AP7" s="4">
        <v>134.30000000000001</v>
      </c>
      <c r="AQ7" s="4">
        <v>0</v>
      </c>
      <c r="AR7" s="4">
        <v>95</v>
      </c>
      <c r="AS7" s="4">
        <v>35696</v>
      </c>
      <c r="AT7" s="4">
        <v>4.2000000000000003E-2</v>
      </c>
      <c r="AU7" s="4">
        <v>6.1779999999999999</v>
      </c>
      <c r="AV7" s="4">
        <v>11340</v>
      </c>
      <c r="AW7" s="4">
        <v>0</v>
      </c>
      <c r="AX7" s="30">
        <v>0.57999999999999996</v>
      </c>
      <c r="AY7">
        <v>0.97099999999999997</v>
      </c>
      <c r="AZ7" t="s">
        <v>65</v>
      </c>
      <c r="BA7" t="s">
        <v>285</v>
      </c>
      <c r="BB7">
        <v>2</v>
      </c>
      <c r="BC7" t="s">
        <v>290</v>
      </c>
      <c r="BD7">
        <v>15</v>
      </c>
      <c r="BE7">
        <v>204193.48300000001</v>
      </c>
      <c r="BF7">
        <v>3.5319795196402035E-2</v>
      </c>
      <c r="BG7">
        <v>3.4295521135706372E-2</v>
      </c>
      <c r="BH7">
        <v>364076.85700000002</v>
      </c>
      <c r="BI7">
        <v>1.9809201989457955E-2</v>
      </c>
      <c r="BJ7">
        <v>1.9234735131763672E-2</v>
      </c>
      <c r="BK7">
        <v>1</v>
      </c>
      <c r="BL7" t="s">
        <v>65</v>
      </c>
      <c r="BM7">
        <v>0</v>
      </c>
      <c r="BN7" t="s">
        <v>287</v>
      </c>
    </row>
    <row r="8" spans="1:66">
      <c r="A8" s="139" t="str">
        <f t="shared" ref="A8:A25" si="20">W8</f>
        <v>시영운수</v>
      </c>
      <c r="B8" s="139" t="str">
        <f t="shared" si="1"/>
        <v>15</v>
      </c>
      <c r="C8" s="140" t="str">
        <f t="shared" ref="C8:C25" si="21">Y8</f>
        <v>70바1524</v>
      </c>
      <c r="D8" s="115" t="str">
        <f t="shared" ref="D8:D25" si="22">Z8</f>
        <v>저상</v>
      </c>
      <c r="E8" s="111" t="str">
        <f t="shared" si="16"/>
        <v>B</v>
      </c>
      <c r="F8" s="160">
        <f t="shared" si="17"/>
        <v>0.98105263157894751</v>
      </c>
      <c r="G8" s="161">
        <f t="shared" si="18"/>
        <v>1.8640000000000001</v>
      </c>
      <c r="H8" s="162">
        <f t="shared" si="19"/>
        <v>1.9</v>
      </c>
      <c r="I8" s="163">
        <f t="shared" ref="I8:I25" si="23">AC8</f>
        <v>6452.0469999999996</v>
      </c>
      <c r="J8" s="164">
        <f t="shared" ref="J8:J25" si="24">AI8/AH8</f>
        <v>1.9686427866124574E-2</v>
      </c>
      <c r="K8" s="164">
        <f t="shared" ref="K8:K25" si="25">AJ8/AH8</f>
        <v>0.34161807758329737</v>
      </c>
      <c r="L8" s="164">
        <f t="shared" ref="L8:L25" si="26">AK8/AC8</f>
        <v>0.16614882067660078</v>
      </c>
      <c r="M8" s="165">
        <f t="shared" ref="M8:M25" si="27">AG8</f>
        <v>15.587</v>
      </c>
      <c r="N8" s="166">
        <f t="shared" ref="N8:N25" si="28">IF(AW8=0,AT8,"속도계이상")</f>
        <v>9.2999999999999999E-2</v>
      </c>
      <c r="O8" s="166">
        <f t="shared" ref="O8:O25" si="29">IF(AW8=0,AU8,"속도계이상")</f>
        <v>7.0990000000000002</v>
      </c>
      <c r="P8" s="167">
        <f t="shared" ref="P8:P25" si="30">AQ8/60</f>
        <v>0</v>
      </c>
      <c r="Q8" s="168">
        <f t="shared" ref="Q8:Q25" si="31">AN8</f>
        <v>72</v>
      </c>
      <c r="R8" s="169">
        <f t="shared" ref="R8:R25" si="32">AC8/(AH8-AI8-AJ8)</f>
        <v>24.188819216657691</v>
      </c>
      <c r="S8" s="141">
        <f t="shared" ref="S8:S25" si="33">IF(AW8=0,AL8,"속도계이상")</f>
        <v>6</v>
      </c>
      <c r="T8" s="141">
        <f t="shared" ref="T8:T25" si="34">IF(AW8=0,AM8,"속도계이상")</f>
        <v>458</v>
      </c>
      <c r="U8" t="s">
        <v>117</v>
      </c>
      <c r="V8" s="5" t="s">
        <v>118</v>
      </c>
      <c r="W8" t="s">
        <v>117</v>
      </c>
      <c r="X8" s="5" t="s">
        <v>118</v>
      </c>
      <c r="Y8" t="s">
        <v>198</v>
      </c>
      <c r="Z8" t="s">
        <v>188</v>
      </c>
      <c r="AA8" t="s">
        <v>195</v>
      </c>
      <c r="AB8">
        <v>522</v>
      </c>
      <c r="AC8" s="1">
        <v>6452.0469999999996</v>
      </c>
      <c r="AD8" s="1">
        <v>3462.0039999999999</v>
      </c>
      <c r="AE8" s="28">
        <v>1.8640000000000001</v>
      </c>
      <c r="AF8">
        <v>1.9</v>
      </c>
      <c r="AG8">
        <v>15.587</v>
      </c>
      <c r="AH8">
        <v>417.62741599999998</v>
      </c>
      <c r="AI8">
        <v>8.2215919999999993</v>
      </c>
      <c r="AJ8">
        <v>142.66907499999999</v>
      </c>
      <c r="AK8">
        <v>1072</v>
      </c>
      <c r="AL8">
        <v>6</v>
      </c>
      <c r="AM8">
        <v>458</v>
      </c>
      <c r="AN8">
        <v>72</v>
      </c>
      <c r="AO8">
        <v>15.449289</v>
      </c>
      <c r="AP8">
        <v>235.5</v>
      </c>
      <c r="AQ8">
        <v>0</v>
      </c>
      <c r="AR8">
        <v>87</v>
      </c>
      <c r="AS8">
        <v>24773</v>
      </c>
      <c r="AT8">
        <v>9.2999999999999999E-2</v>
      </c>
      <c r="AU8">
        <v>7.0990000000000002</v>
      </c>
      <c r="AV8">
        <v>59061</v>
      </c>
      <c r="AW8">
        <v>0</v>
      </c>
      <c r="AX8" s="29">
        <v>0.57999999999999996</v>
      </c>
      <c r="AY8">
        <v>0.91549999999999998</v>
      </c>
      <c r="AZ8" t="s">
        <v>67</v>
      </c>
      <c r="BA8" t="s">
        <v>285</v>
      </c>
      <c r="BB8">
        <v>10</v>
      </c>
      <c r="BC8" t="s">
        <v>291</v>
      </c>
      <c r="BD8">
        <v>11</v>
      </c>
      <c r="BE8">
        <v>204193.48300000001</v>
      </c>
      <c r="BF8">
        <v>2.4898777009450392E-2</v>
      </c>
      <c r="BG8">
        <v>2.2794830352151834E-2</v>
      </c>
      <c r="BH8">
        <v>364076.85700000002</v>
      </c>
      <c r="BI8">
        <v>1.3964545952999148E-2</v>
      </c>
      <c r="BJ8">
        <v>1.278454181997072E-2</v>
      </c>
      <c r="BK8">
        <v>1</v>
      </c>
      <c r="BL8" t="s">
        <v>67</v>
      </c>
      <c r="BM8">
        <v>0</v>
      </c>
      <c r="BN8" t="s">
        <v>287</v>
      </c>
    </row>
    <row r="9" spans="1:66">
      <c r="A9" s="142" t="str">
        <f t="shared" si="20"/>
        <v>시영운수</v>
      </c>
      <c r="B9" s="142" t="str">
        <f t="shared" si="1"/>
        <v>15</v>
      </c>
      <c r="C9" s="143" t="str">
        <f t="shared" si="21"/>
        <v>70바1525</v>
      </c>
      <c r="D9" s="131" t="str">
        <f t="shared" si="22"/>
        <v>저상</v>
      </c>
      <c r="E9" s="127" t="str">
        <f t="shared" si="16"/>
        <v>C</v>
      </c>
      <c r="F9" s="150">
        <f t="shared" si="17"/>
        <v>0.88900000000000001</v>
      </c>
      <c r="G9" s="151">
        <f t="shared" si="18"/>
        <v>1.778</v>
      </c>
      <c r="H9" s="152">
        <f t="shared" si="19"/>
        <v>2</v>
      </c>
      <c r="I9" s="153">
        <f t="shared" si="23"/>
        <v>5445.5420000000004</v>
      </c>
      <c r="J9" s="154">
        <f t="shared" si="24"/>
        <v>1.8643659648671648E-2</v>
      </c>
      <c r="K9" s="154">
        <f t="shared" si="25"/>
        <v>0.30907200784074207</v>
      </c>
      <c r="L9" s="154">
        <f t="shared" si="26"/>
        <v>0.18308554042921713</v>
      </c>
      <c r="M9" s="155">
        <f t="shared" si="27"/>
        <v>11.625</v>
      </c>
      <c r="N9" s="156">
        <f t="shared" si="28"/>
        <v>0.20200000000000001</v>
      </c>
      <c r="O9" s="156">
        <f t="shared" si="29"/>
        <v>2.9569999999999999</v>
      </c>
      <c r="P9" s="157">
        <f t="shared" si="30"/>
        <v>0</v>
      </c>
      <c r="Q9" s="158">
        <f t="shared" si="31"/>
        <v>69</v>
      </c>
      <c r="R9" s="159">
        <f t="shared" si="32"/>
        <v>22.525786842458249</v>
      </c>
      <c r="S9" s="144">
        <f t="shared" si="33"/>
        <v>11</v>
      </c>
      <c r="T9" s="144">
        <f t="shared" si="34"/>
        <v>161</v>
      </c>
      <c r="U9" t="s">
        <v>117</v>
      </c>
      <c r="V9" s="5" t="s">
        <v>118</v>
      </c>
      <c r="W9" t="s">
        <v>117</v>
      </c>
      <c r="X9" s="5" t="s">
        <v>118</v>
      </c>
      <c r="Y9" t="s">
        <v>199</v>
      </c>
      <c r="Z9" t="s">
        <v>188</v>
      </c>
      <c r="AA9" t="s">
        <v>195</v>
      </c>
      <c r="AB9">
        <v>522</v>
      </c>
      <c r="AC9" s="1">
        <v>5445.5420000000004</v>
      </c>
      <c r="AD9" s="1">
        <v>3062.8679999999999</v>
      </c>
      <c r="AE9" s="28">
        <v>1.778</v>
      </c>
      <c r="AF9">
        <v>2</v>
      </c>
      <c r="AG9">
        <v>11.625</v>
      </c>
      <c r="AH9">
        <v>359.59045200000003</v>
      </c>
      <c r="AI9">
        <v>6.7040819999999997</v>
      </c>
      <c r="AJ9">
        <v>111.139343</v>
      </c>
      <c r="AK9">
        <v>997</v>
      </c>
      <c r="AL9">
        <v>11</v>
      </c>
      <c r="AM9">
        <v>161</v>
      </c>
      <c r="AN9">
        <v>69</v>
      </c>
      <c r="AO9">
        <v>15.143732999999999</v>
      </c>
      <c r="AP9">
        <v>60.5</v>
      </c>
      <c r="AQ9">
        <v>0</v>
      </c>
      <c r="AR9">
        <v>38</v>
      </c>
      <c r="AS9">
        <v>14573</v>
      </c>
      <c r="AT9">
        <v>0.20200000000000001</v>
      </c>
      <c r="AU9">
        <v>2.9569999999999999</v>
      </c>
      <c r="AV9">
        <v>50927</v>
      </c>
      <c r="AW9">
        <v>0</v>
      </c>
      <c r="AX9" s="29">
        <v>0.49</v>
      </c>
      <c r="AY9">
        <v>0.85666666666666658</v>
      </c>
      <c r="AZ9" t="s">
        <v>68</v>
      </c>
      <c r="BA9" t="s">
        <v>285</v>
      </c>
      <c r="BB9">
        <v>18</v>
      </c>
      <c r="BC9" t="s">
        <v>292</v>
      </c>
      <c r="BD9">
        <v>20</v>
      </c>
      <c r="BE9">
        <v>204193.48300000001</v>
      </c>
      <c r="BF9">
        <v>2.4053843089595565E-2</v>
      </c>
      <c r="BG9">
        <v>2.0606125580086867E-2</v>
      </c>
      <c r="BH9">
        <v>364076.85700000002</v>
      </c>
      <c r="BI9">
        <v>1.34906624949248E-2</v>
      </c>
      <c r="BJ9">
        <v>1.1557000870652244E-2</v>
      </c>
      <c r="BK9">
        <v>1</v>
      </c>
      <c r="BL9" t="s">
        <v>66</v>
      </c>
      <c r="BM9">
        <v>1</v>
      </c>
      <c r="BN9" t="s">
        <v>289</v>
      </c>
    </row>
    <row r="10" spans="1:66">
      <c r="A10" s="139" t="str">
        <f t="shared" si="20"/>
        <v>시영운수</v>
      </c>
      <c r="B10" s="139" t="str">
        <f t="shared" si="1"/>
        <v>15</v>
      </c>
      <c r="C10" s="140" t="str">
        <f t="shared" si="21"/>
        <v>70바1526</v>
      </c>
      <c r="D10" s="115" t="str">
        <f t="shared" si="22"/>
        <v>저상</v>
      </c>
      <c r="E10" s="111" t="str">
        <f t="shared" si="16"/>
        <v>C</v>
      </c>
      <c r="F10" s="160">
        <f t="shared" si="17"/>
        <v>0.92949999999999999</v>
      </c>
      <c r="G10" s="161">
        <f t="shared" si="18"/>
        <v>1.859</v>
      </c>
      <c r="H10" s="162">
        <f t="shared" si="19"/>
        <v>2</v>
      </c>
      <c r="I10" s="163">
        <f t="shared" si="23"/>
        <v>6384.22</v>
      </c>
      <c r="J10" s="164">
        <f t="shared" si="24"/>
        <v>2.5074802704807175E-2</v>
      </c>
      <c r="K10" s="164">
        <f t="shared" si="25"/>
        <v>0.35863700181501229</v>
      </c>
      <c r="L10" s="164">
        <f t="shared" si="26"/>
        <v>0.13533368210995234</v>
      </c>
      <c r="M10" s="165">
        <f t="shared" si="27"/>
        <v>15.662000000000001</v>
      </c>
      <c r="N10" s="166">
        <f t="shared" si="28"/>
        <v>0.439</v>
      </c>
      <c r="O10" s="166">
        <f t="shared" si="29"/>
        <v>10.071999999999999</v>
      </c>
      <c r="P10" s="167">
        <f t="shared" si="30"/>
        <v>0</v>
      </c>
      <c r="Q10" s="168">
        <f t="shared" si="31"/>
        <v>74</v>
      </c>
      <c r="R10" s="169">
        <f t="shared" si="32"/>
        <v>25.074253208113436</v>
      </c>
      <c r="S10" s="141">
        <f t="shared" si="33"/>
        <v>28</v>
      </c>
      <c r="T10" s="141">
        <f t="shared" si="34"/>
        <v>643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200</v>
      </c>
      <c r="Z10" s="4" t="s">
        <v>188</v>
      </c>
      <c r="AA10" s="4" t="s">
        <v>195</v>
      </c>
      <c r="AB10" s="4">
        <v>522</v>
      </c>
      <c r="AC10" s="4">
        <v>6384.22</v>
      </c>
      <c r="AD10" s="4">
        <v>3434.5650000000001</v>
      </c>
      <c r="AE10" s="4">
        <v>1.859</v>
      </c>
      <c r="AF10" s="4">
        <v>2</v>
      </c>
      <c r="AG10" s="4">
        <v>15.662000000000001</v>
      </c>
      <c r="AH10" s="4">
        <v>413.13880399999999</v>
      </c>
      <c r="AI10" s="4">
        <v>10.359374000000001</v>
      </c>
      <c r="AJ10" s="4">
        <v>148.16686200000001</v>
      </c>
      <c r="AK10" s="4">
        <v>864</v>
      </c>
      <c r="AL10" s="4">
        <v>28</v>
      </c>
      <c r="AM10" s="4">
        <v>643</v>
      </c>
      <c r="AN10" s="4">
        <v>74</v>
      </c>
      <c r="AO10" s="4">
        <v>15.452966</v>
      </c>
      <c r="AP10" s="4">
        <v>762</v>
      </c>
      <c r="AQ10" s="4">
        <v>0</v>
      </c>
      <c r="AR10" s="4">
        <v>87</v>
      </c>
      <c r="AS10" s="4">
        <v>30478</v>
      </c>
      <c r="AT10" s="4">
        <v>0.439</v>
      </c>
      <c r="AU10" s="4">
        <v>10.071999999999999</v>
      </c>
      <c r="AV10" s="4">
        <v>52852</v>
      </c>
      <c r="AW10" s="4">
        <v>0</v>
      </c>
      <c r="AX10" s="30">
        <v>0.56000000000000005</v>
      </c>
      <c r="AY10">
        <v>0.89</v>
      </c>
      <c r="AZ10" t="s">
        <v>68</v>
      </c>
      <c r="BA10" t="s">
        <v>285</v>
      </c>
      <c r="BB10">
        <v>8</v>
      </c>
      <c r="BC10" t="s">
        <v>293</v>
      </c>
      <c r="BD10">
        <v>18</v>
      </c>
      <c r="BE10">
        <v>204193.48300000001</v>
      </c>
      <c r="BF10">
        <v>3.216896496153112E-2</v>
      </c>
      <c r="BG10">
        <v>2.8630378815762698E-2</v>
      </c>
      <c r="BH10">
        <v>364076.85700000002</v>
      </c>
      <c r="BI10">
        <v>1.8042050390475656E-2</v>
      </c>
      <c r="BJ10">
        <v>1.6057424847523333E-2</v>
      </c>
      <c r="BK10">
        <v>1</v>
      </c>
      <c r="BL10" t="s">
        <v>68</v>
      </c>
      <c r="BM10">
        <v>0</v>
      </c>
      <c r="BN10" t="s">
        <v>287</v>
      </c>
    </row>
    <row r="11" spans="1:66">
      <c r="A11" s="142" t="str">
        <f t="shared" si="20"/>
        <v>시영운수</v>
      </c>
      <c r="B11" s="142" t="str">
        <f t="shared" si="1"/>
        <v>15</v>
      </c>
      <c r="C11" s="143" t="str">
        <f t="shared" si="21"/>
        <v>70바1531</v>
      </c>
      <c r="D11" s="131" t="str">
        <f t="shared" si="22"/>
        <v>저상</v>
      </c>
      <c r="E11" s="127" t="str">
        <f t="shared" si="16"/>
        <v>B</v>
      </c>
      <c r="F11" s="150">
        <f t="shared" si="17"/>
        <v>0.82</v>
      </c>
      <c r="G11" s="151">
        <f t="shared" si="18"/>
        <v>1.722</v>
      </c>
      <c r="H11" s="152">
        <f t="shared" si="19"/>
        <v>2.1</v>
      </c>
      <c r="I11" s="153">
        <f t="shared" si="23"/>
        <v>4823.0420000000004</v>
      </c>
      <c r="J11" s="154">
        <f t="shared" si="24"/>
        <v>4.9694095266785081E-2</v>
      </c>
      <c r="K11" s="154">
        <f t="shared" si="25"/>
        <v>0.36192970337879338</v>
      </c>
      <c r="L11" s="154">
        <f t="shared" si="26"/>
        <v>0.15716222251433845</v>
      </c>
      <c r="M11" s="155">
        <f t="shared" si="27"/>
        <v>16.940999999999999</v>
      </c>
      <c r="N11" s="156">
        <f t="shared" si="28"/>
        <v>1.327</v>
      </c>
      <c r="O11" s="156">
        <f t="shared" si="29"/>
        <v>8.6460000000000008</v>
      </c>
      <c r="P11" s="157">
        <f t="shared" si="30"/>
        <v>0.44</v>
      </c>
      <c r="Q11" s="158">
        <f t="shared" si="31"/>
        <v>130</v>
      </c>
      <c r="R11" s="159">
        <f t="shared" si="32"/>
        <v>22.526492510169938</v>
      </c>
      <c r="S11" s="144">
        <f t="shared" si="33"/>
        <v>64</v>
      </c>
      <c r="T11" s="144">
        <f t="shared" si="34"/>
        <v>417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201</v>
      </c>
      <c r="Z11" t="s">
        <v>188</v>
      </c>
      <c r="AA11" t="s">
        <v>195</v>
      </c>
      <c r="AB11">
        <v>522</v>
      </c>
      <c r="AC11" s="1">
        <v>4823.0420000000004</v>
      </c>
      <c r="AD11" s="1">
        <v>2800.9380000000001</v>
      </c>
      <c r="AE11" s="28">
        <v>1.722</v>
      </c>
      <c r="AF11">
        <v>2.1</v>
      </c>
      <c r="AG11">
        <v>16.940999999999999</v>
      </c>
      <c r="AH11">
        <v>363.891885</v>
      </c>
      <c r="AI11">
        <v>18.083278</v>
      </c>
      <c r="AJ11">
        <v>131.703282</v>
      </c>
      <c r="AK11">
        <v>758</v>
      </c>
      <c r="AL11">
        <v>64</v>
      </c>
      <c r="AM11">
        <v>417</v>
      </c>
      <c r="AN11">
        <v>130</v>
      </c>
      <c r="AO11">
        <v>13.254052</v>
      </c>
      <c r="AP11">
        <v>471.1</v>
      </c>
      <c r="AQ11">
        <v>26.4</v>
      </c>
      <c r="AR11">
        <v>122</v>
      </c>
      <c r="AS11">
        <v>57905</v>
      </c>
      <c r="AT11">
        <v>1.327</v>
      </c>
      <c r="AU11">
        <v>8.6460000000000008</v>
      </c>
      <c r="AV11">
        <v>0</v>
      </c>
      <c r="AW11">
        <v>0</v>
      </c>
      <c r="AX11" s="29">
        <v>0.61</v>
      </c>
      <c r="AY11">
        <v>0.92149999999999999</v>
      </c>
      <c r="AZ11" t="s">
        <v>67</v>
      </c>
      <c r="BA11" t="s">
        <v>285</v>
      </c>
      <c r="BB11">
        <v>6</v>
      </c>
      <c r="BC11" t="s">
        <v>294</v>
      </c>
      <c r="BD11">
        <v>19</v>
      </c>
      <c r="BE11">
        <v>204193.48300000001</v>
      </c>
      <c r="BF11">
        <v>2.8864887916133935E-2</v>
      </c>
      <c r="BG11">
        <v>2.6598994214717422E-2</v>
      </c>
      <c r="BH11">
        <v>364076.85700000002</v>
      </c>
      <c r="BI11">
        <v>1.6188949906255645E-2</v>
      </c>
      <c r="BJ11">
        <v>1.4918117338614575E-2</v>
      </c>
      <c r="BK11">
        <v>1</v>
      </c>
      <c r="BL11" t="s">
        <v>67</v>
      </c>
      <c r="BM11">
        <v>0</v>
      </c>
      <c r="BN11" t="s">
        <v>287</v>
      </c>
    </row>
    <row r="12" spans="1:66" s="2" customFormat="1">
      <c r="A12" s="139" t="str">
        <f t="shared" si="20"/>
        <v>시영운수</v>
      </c>
      <c r="B12" s="139" t="str">
        <f t="shared" si="1"/>
        <v>15</v>
      </c>
      <c r="C12" s="140" t="str">
        <f t="shared" si="21"/>
        <v>70바1532</v>
      </c>
      <c r="D12" s="115" t="str">
        <f t="shared" si="22"/>
        <v>저상</v>
      </c>
      <c r="E12" s="111" t="str">
        <f t="shared" si="16"/>
        <v>C</v>
      </c>
      <c r="F12" s="160">
        <f t="shared" si="17"/>
        <v>0.90363636363636357</v>
      </c>
      <c r="G12" s="161">
        <f t="shared" si="18"/>
        <v>1.988</v>
      </c>
      <c r="H12" s="162">
        <f t="shared" si="19"/>
        <v>2.2000000000000002</v>
      </c>
      <c r="I12" s="163">
        <f t="shared" si="23"/>
        <v>2686.5360000000001</v>
      </c>
      <c r="J12" s="164">
        <f t="shared" si="24"/>
        <v>1.396726110114792E-2</v>
      </c>
      <c r="K12" s="164">
        <f t="shared" si="25"/>
        <v>0.34302399840162212</v>
      </c>
      <c r="L12" s="164">
        <f t="shared" si="26"/>
        <v>0.15968518568148724</v>
      </c>
      <c r="M12" s="165">
        <f t="shared" si="27"/>
        <v>12.151999999999999</v>
      </c>
      <c r="N12" s="166">
        <f t="shared" si="28"/>
        <v>3.6999999999999998E-2</v>
      </c>
      <c r="O12" s="166">
        <f t="shared" si="29"/>
        <v>1.7869999999999999</v>
      </c>
      <c r="P12" s="167">
        <f t="shared" si="30"/>
        <v>0</v>
      </c>
      <c r="Q12" s="168">
        <f t="shared" si="31"/>
        <v>66</v>
      </c>
      <c r="R12" s="169">
        <f t="shared" si="32"/>
        <v>22.66294706313569</v>
      </c>
      <c r="S12" s="141">
        <f t="shared" si="33"/>
        <v>1</v>
      </c>
      <c r="T12" s="141">
        <f t="shared" si="34"/>
        <v>48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202</v>
      </c>
      <c r="Z12" t="s">
        <v>188</v>
      </c>
      <c r="AA12" t="s">
        <v>195</v>
      </c>
      <c r="AB12">
        <v>522</v>
      </c>
      <c r="AC12" s="1">
        <v>2686.5360000000001</v>
      </c>
      <c r="AD12" s="1">
        <v>1351.4069999999999</v>
      </c>
      <c r="AE12" s="28">
        <v>1.988</v>
      </c>
      <c r="AF12">
        <v>2.2000000000000002</v>
      </c>
      <c r="AG12">
        <v>12.151999999999999</v>
      </c>
      <c r="AH12">
        <v>184.35690299999999</v>
      </c>
      <c r="AI12">
        <v>2.5749610000000001</v>
      </c>
      <c r="AJ12">
        <v>63.238841999999998</v>
      </c>
      <c r="AK12">
        <v>429</v>
      </c>
      <c r="AL12">
        <v>1</v>
      </c>
      <c r="AM12">
        <v>48</v>
      </c>
      <c r="AN12">
        <v>66</v>
      </c>
      <c r="AO12">
        <v>14.572473</v>
      </c>
      <c r="AP12">
        <v>55.8</v>
      </c>
      <c r="AQ12">
        <v>0</v>
      </c>
      <c r="AR12">
        <v>22</v>
      </c>
      <c r="AS12">
        <v>5612</v>
      </c>
      <c r="AT12">
        <v>3.6999999999999998E-2</v>
      </c>
      <c r="AU12">
        <v>1.7869999999999999</v>
      </c>
      <c r="AV12">
        <v>25311</v>
      </c>
      <c r="AW12">
        <v>0</v>
      </c>
      <c r="AX12" s="29">
        <v>0.56000000000000005</v>
      </c>
      <c r="AY12" s="2">
        <v>0.88238095238095238</v>
      </c>
      <c r="AZ12" s="2" t="s">
        <v>68</v>
      </c>
      <c r="BA12" s="2" t="s">
        <v>285</v>
      </c>
      <c r="BB12" s="2">
        <v>11</v>
      </c>
      <c r="BC12" s="2" t="s">
        <v>295</v>
      </c>
      <c r="BD12" s="2">
        <v>16</v>
      </c>
      <c r="BE12" s="2">
        <v>204193.48300000001</v>
      </c>
      <c r="BF12" s="2">
        <v>2.7781484093691664E-2</v>
      </c>
      <c r="BG12" s="2">
        <v>2.451385239314793E-2</v>
      </c>
      <c r="BH12" s="2">
        <v>364076.85700000002</v>
      </c>
      <c r="BI12" s="2">
        <v>1.5581319962889043E-2</v>
      </c>
      <c r="BJ12" s="2">
        <v>1.374865994820638E-2</v>
      </c>
      <c r="BK12" s="2">
        <v>1</v>
      </c>
      <c r="BL12" s="2" t="s">
        <v>68</v>
      </c>
      <c r="BM12" s="2">
        <v>0</v>
      </c>
      <c r="BN12" s="2" t="s">
        <v>287</v>
      </c>
    </row>
    <row r="13" spans="1:66">
      <c r="A13" s="142" t="str">
        <f t="shared" si="20"/>
        <v>시영운수</v>
      </c>
      <c r="B13" s="142" t="str">
        <f t="shared" si="1"/>
        <v>15</v>
      </c>
      <c r="C13" s="143" t="str">
        <f t="shared" si="21"/>
        <v>70바1582</v>
      </c>
      <c r="D13" s="131" t="str">
        <f t="shared" si="22"/>
        <v>저상</v>
      </c>
      <c r="E13" s="127" t="str">
        <f t="shared" si="16"/>
        <v>B</v>
      </c>
      <c r="F13" s="150">
        <f t="shared" si="17"/>
        <v>0.85409090909090901</v>
      </c>
      <c r="G13" s="151">
        <f t="shared" si="18"/>
        <v>1.879</v>
      </c>
      <c r="H13" s="152">
        <f t="shared" si="19"/>
        <v>2.2000000000000002</v>
      </c>
      <c r="I13" s="153">
        <f t="shared" si="23"/>
        <v>6812.1139999999996</v>
      </c>
      <c r="J13" s="154">
        <f t="shared" si="24"/>
        <v>2.5767603275117804E-2</v>
      </c>
      <c r="K13" s="154">
        <f t="shared" si="25"/>
        <v>0.3382319638667543</v>
      </c>
      <c r="L13" s="154">
        <f t="shared" si="26"/>
        <v>0.19538721753628904</v>
      </c>
      <c r="M13" s="155">
        <f t="shared" si="27"/>
        <v>12.847</v>
      </c>
      <c r="N13" s="156">
        <f t="shared" si="28"/>
        <v>2.9000000000000001E-2</v>
      </c>
      <c r="O13" s="156">
        <f t="shared" si="29"/>
        <v>6.6059999999999999</v>
      </c>
      <c r="P13" s="157">
        <f t="shared" si="30"/>
        <v>0</v>
      </c>
      <c r="Q13" s="158">
        <f t="shared" si="31"/>
        <v>78</v>
      </c>
      <c r="R13" s="159">
        <f t="shared" si="32"/>
        <v>24.372250370392432</v>
      </c>
      <c r="S13" s="144">
        <f t="shared" si="33"/>
        <v>2</v>
      </c>
      <c r="T13" s="144">
        <f t="shared" si="34"/>
        <v>450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203</v>
      </c>
      <c r="Z13" s="4" t="s">
        <v>188</v>
      </c>
      <c r="AA13" s="4" t="s">
        <v>195</v>
      </c>
      <c r="AB13" s="4">
        <v>522</v>
      </c>
      <c r="AC13" s="4">
        <v>6812.1139999999996</v>
      </c>
      <c r="AD13" s="4">
        <v>3625.4630000000002</v>
      </c>
      <c r="AE13" s="4">
        <v>1.879</v>
      </c>
      <c r="AF13" s="4">
        <v>2.2000000000000002</v>
      </c>
      <c r="AG13" s="4">
        <v>12.847</v>
      </c>
      <c r="AH13" s="4">
        <v>439.469627</v>
      </c>
      <c r="AI13" s="4">
        <v>11.324078999999999</v>
      </c>
      <c r="AJ13" s="4">
        <v>148.642675</v>
      </c>
      <c r="AK13" s="4">
        <v>1331</v>
      </c>
      <c r="AL13" s="4">
        <v>2</v>
      </c>
      <c r="AM13" s="4">
        <v>450</v>
      </c>
      <c r="AN13" s="4">
        <v>78</v>
      </c>
      <c r="AO13" s="4">
        <v>15.500761000000001</v>
      </c>
      <c r="AP13" s="4">
        <v>361.6</v>
      </c>
      <c r="AQ13" s="4">
        <v>0</v>
      </c>
      <c r="AR13" s="4">
        <v>57</v>
      </c>
      <c r="AS13" s="4">
        <v>20826</v>
      </c>
      <c r="AT13" s="4">
        <v>2.9000000000000001E-2</v>
      </c>
      <c r="AU13" s="4">
        <v>6.6059999999999999</v>
      </c>
      <c r="AV13" s="4">
        <v>45793</v>
      </c>
      <c r="AW13" s="4">
        <v>0</v>
      </c>
      <c r="AX13" s="30">
        <v>0.51</v>
      </c>
      <c r="AY13">
        <v>0.91600000000000004</v>
      </c>
      <c r="AZ13" t="s">
        <v>67</v>
      </c>
      <c r="BA13" t="s">
        <v>285</v>
      </c>
      <c r="BB13">
        <v>9</v>
      </c>
      <c r="BC13" t="s">
        <v>296</v>
      </c>
      <c r="BD13">
        <v>15</v>
      </c>
      <c r="BE13">
        <v>204193.48300000001</v>
      </c>
      <c r="BF13">
        <v>1.4414686290453256E-2</v>
      </c>
      <c r="BG13">
        <v>1.3203852642055184E-2</v>
      </c>
      <c r="BH13">
        <v>364076.85700000002</v>
      </c>
      <c r="BI13">
        <v>8.0845155175573273E-3</v>
      </c>
      <c r="BJ13">
        <v>7.4054162140825119E-3</v>
      </c>
      <c r="BK13">
        <v>1</v>
      </c>
      <c r="BL13" t="s">
        <v>66</v>
      </c>
      <c r="BM13">
        <v>2</v>
      </c>
      <c r="BN13" t="s">
        <v>289</v>
      </c>
    </row>
    <row r="14" spans="1:66">
      <c r="A14" s="139" t="str">
        <f t="shared" si="20"/>
        <v>시영운수</v>
      </c>
      <c r="B14" s="139" t="str">
        <f t="shared" si="1"/>
        <v>15</v>
      </c>
      <c r="C14" s="140" t="str">
        <f t="shared" si="21"/>
        <v>70바1583</v>
      </c>
      <c r="D14" s="115" t="str">
        <f t="shared" si="22"/>
        <v>저상</v>
      </c>
      <c r="E14" s="111" t="str">
        <f t="shared" si="16"/>
        <v>C</v>
      </c>
      <c r="F14" s="160">
        <f t="shared" si="17"/>
        <v>0.79772727272727262</v>
      </c>
      <c r="G14" s="161">
        <f t="shared" si="18"/>
        <v>1.7549999999999999</v>
      </c>
      <c r="H14" s="162">
        <f t="shared" si="19"/>
        <v>2.2000000000000002</v>
      </c>
      <c r="I14" s="163">
        <f t="shared" si="23"/>
        <v>5002.57</v>
      </c>
      <c r="J14" s="164">
        <f t="shared" si="24"/>
        <v>1.619739639525393E-2</v>
      </c>
      <c r="K14" s="164">
        <f t="shared" si="25"/>
        <v>0.34398262452265554</v>
      </c>
      <c r="L14" s="164">
        <f t="shared" si="26"/>
        <v>0.19829807478955819</v>
      </c>
      <c r="M14" s="165">
        <f t="shared" si="27"/>
        <v>13.788</v>
      </c>
      <c r="N14" s="166">
        <f t="shared" si="28"/>
        <v>0.22</v>
      </c>
      <c r="O14" s="166">
        <f t="shared" si="29"/>
        <v>3.3380000000000001</v>
      </c>
      <c r="P14" s="167">
        <f t="shared" si="30"/>
        <v>0</v>
      </c>
      <c r="Q14" s="168">
        <f t="shared" si="31"/>
        <v>75</v>
      </c>
      <c r="R14" s="169">
        <f t="shared" si="32"/>
        <v>22.949783145590292</v>
      </c>
      <c r="S14" s="141">
        <f t="shared" si="33"/>
        <v>11</v>
      </c>
      <c r="T14" s="141">
        <f t="shared" si="34"/>
        <v>167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204</v>
      </c>
      <c r="Z14" t="s">
        <v>188</v>
      </c>
      <c r="AA14" t="s">
        <v>195</v>
      </c>
      <c r="AB14">
        <v>522</v>
      </c>
      <c r="AC14" s="1">
        <v>5002.57</v>
      </c>
      <c r="AD14" s="1">
        <v>2850.2069999999999</v>
      </c>
      <c r="AE14" s="28">
        <v>1.7549999999999999</v>
      </c>
      <c r="AF14">
        <v>2.2000000000000002</v>
      </c>
      <c r="AG14">
        <v>13.788</v>
      </c>
      <c r="AH14">
        <v>340.68796400000002</v>
      </c>
      <c r="AI14">
        <v>5.5182580000000003</v>
      </c>
      <c r="AJ14">
        <v>117.19074000000001</v>
      </c>
      <c r="AK14">
        <v>992</v>
      </c>
      <c r="AL14">
        <v>11</v>
      </c>
      <c r="AM14">
        <v>167</v>
      </c>
      <c r="AN14">
        <v>75</v>
      </c>
      <c r="AO14">
        <v>14.683729</v>
      </c>
      <c r="AP14">
        <v>46.6</v>
      </c>
      <c r="AQ14">
        <v>0</v>
      </c>
      <c r="AR14">
        <v>62</v>
      </c>
      <c r="AS14">
        <v>19237</v>
      </c>
      <c r="AT14">
        <v>0.22</v>
      </c>
      <c r="AU14">
        <v>3.3380000000000001</v>
      </c>
      <c r="AV14">
        <v>46490</v>
      </c>
      <c r="AW14">
        <v>0</v>
      </c>
      <c r="AX14" s="29">
        <v>0.53</v>
      </c>
      <c r="AY14">
        <v>0.87333333333333329</v>
      </c>
      <c r="AZ14" t="s">
        <v>68</v>
      </c>
      <c r="BA14" t="s">
        <v>285</v>
      </c>
      <c r="BB14">
        <v>15</v>
      </c>
      <c r="BC14" t="s">
        <v>297</v>
      </c>
      <c r="BD14">
        <v>1</v>
      </c>
      <c r="BE14">
        <v>204193.48300000001</v>
      </c>
      <c r="BF14">
        <v>7.8401718628796791E-3</v>
      </c>
      <c r="BG14">
        <v>6.8470834269149196E-3</v>
      </c>
      <c r="BH14">
        <v>364076.85700000002</v>
      </c>
      <c r="BI14">
        <v>4.3971814445761381E-3</v>
      </c>
      <c r="BJ14">
        <v>3.8402051282631603E-3</v>
      </c>
      <c r="BK14">
        <v>1</v>
      </c>
      <c r="BL14" t="s">
        <v>66</v>
      </c>
      <c r="BM14">
        <v>1</v>
      </c>
      <c r="BN14" t="s">
        <v>289</v>
      </c>
    </row>
    <row r="15" spans="1:66">
      <c r="A15" s="142" t="str">
        <f t="shared" si="20"/>
        <v>시영운수</v>
      </c>
      <c r="B15" s="142" t="str">
        <f t="shared" si="1"/>
        <v>15</v>
      </c>
      <c r="C15" s="143" t="str">
        <f t="shared" si="21"/>
        <v>73아1022</v>
      </c>
      <c r="D15" s="131" t="str">
        <f t="shared" si="22"/>
        <v>대형</v>
      </c>
      <c r="E15" s="127" t="str">
        <f t="shared" si="16"/>
        <v>C</v>
      </c>
      <c r="F15" s="150">
        <f t="shared" si="17"/>
        <v>0.83545454545454545</v>
      </c>
      <c r="G15" s="151">
        <f t="shared" si="18"/>
        <v>1.8380000000000001</v>
      </c>
      <c r="H15" s="152">
        <f t="shared" si="19"/>
        <v>2.2000000000000002</v>
      </c>
      <c r="I15" s="153">
        <f t="shared" si="23"/>
        <v>1449.8979999999999</v>
      </c>
      <c r="J15" s="154">
        <f t="shared" si="24"/>
        <v>5.805347317449186E-2</v>
      </c>
      <c r="K15" s="154">
        <f t="shared" si="25"/>
        <v>0.38121792590804576</v>
      </c>
      <c r="L15" s="154">
        <f t="shared" si="26"/>
        <v>0.12759518255766958</v>
      </c>
      <c r="M15" s="155">
        <f t="shared" si="27"/>
        <v>14.664</v>
      </c>
      <c r="N15" s="156">
        <f t="shared" si="28"/>
        <v>0.41399999999999998</v>
      </c>
      <c r="O15" s="156">
        <f t="shared" si="29"/>
        <v>24.622</v>
      </c>
      <c r="P15" s="157">
        <f t="shared" si="30"/>
        <v>0</v>
      </c>
      <c r="Q15" s="158">
        <f t="shared" si="31"/>
        <v>77</v>
      </c>
      <c r="R15" s="159">
        <f t="shared" si="32"/>
        <v>26.017113718181385</v>
      </c>
      <c r="S15" s="144">
        <f t="shared" si="33"/>
        <v>6</v>
      </c>
      <c r="T15" s="144">
        <f t="shared" si="34"/>
        <v>357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298</v>
      </c>
      <c r="Z15" t="s">
        <v>138</v>
      </c>
      <c r="AA15" t="s">
        <v>195</v>
      </c>
      <c r="AB15">
        <v>522</v>
      </c>
      <c r="AC15" s="1">
        <v>1449.8979999999999</v>
      </c>
      <c r="AD15" s="1">
        <v>789.03599999999994</v>
      </c>
      <c r="AE15" s="28">
        <v>1.8380000000000001</v>
      </c>
      <c r="AF15">
        <v>2.2000000000000002</v>
      </c>
      <c r="AG15">
        <v>14.664</v>
      </c>
      <c r="AH15">
        <v>99.386094999999997</v>
      </c>
      <c r="AI15">
        <v>5.7697079999999996</v>
      </c>
      <c r="AJ15">
        <v>37.887760999999998</v>
      </c>
      <c r="AK15">
        <v>185</v>
      </c>
      <c r="AL15">
        <v>6</v>
      </c>
      <c r="AM15">
        <v>357</v>
      </c>
      <c r="AN15">
        <v>77</v>
      </c>
      <c r="AO15">
        <v>14.588539000000001</v>
      </c>
      <c r="AP15">
        <v>1135</v>
      </c>
      <c r="AQ15">
        <v>0</v>
      </c>
      <c r="AR15">
        <v>30</v>
      </c>
      <c r="AS15">
        <v>16271</v>
      </c>
      <c r="AT15">
        <v>0.41399999999999998</v>
      </c>
      <c r="AU15">
        <v>24.622</v>
      </c>
      <c r="AV15">
        <v>0</v>
      </c>
      <c r="AW15">
        <v>0</v>
      </c>
      <c r="AX15" s="29">
        <v>0.51</v>
      </c>
      <c r="AY15">
        <v>0.8995238095238095</v>
      </c>
      <c r="AZ15" t="s">
        <v>68</v>
      </c>
      <c r="BA15" t="s">
        <v>285</v>
      </c>
      <c r="BB15">
        <v>1</v>
      </c>
      <c r="BC15" t="s">
        <v>299</v>
      </c>
      <c r="BD15">
        <v>12</v>
      </c>
      <c r="BE15">
        <v>204193.48300000001</v>
      </c>
      <c r="BF15">
        <v>3.5471861753785743E-2</v>
      </c>
      <c r="BG15">
        <v>3.190778421566727E-2</v>
      </c>
      <c r="BH15">
        <v>364076.85700000002</v>
      </c>
      <c r="BI15">
        <v>1.9894488926551022E-2</v>
      </c>
      <c r="BJ15">
        <v>1.7895566467740417E-2</v>
      </c>
      <c r="BK15">
        <v>1</v>
      </c>
      <c r="BL15" t="s">
        <v>67</v>
      </c>
      <c r="BM15">
        <v>-1</v>
      </c>
      <c r="BN15" t="s">
        <v>300</v>
      </c>
    </row>
    <row r="16" spans="1:66">
      <c r="A16" s="139" t="str">
        <f t="shared" si="20"/>
        <v>시영운수</v>
      </c>
      <c r="B16" s="139" t="str">
        <f t="shared" si="1"/>
        <v>15</v>
      </c>
      <c r="C16" s="140" t="str">
        <f t="shared" si="21"/>
        <v>73아1025</v>
      </c>
      <c r="D16" s="115" t="str">
        <f t="shared" si="22"/>
        <v>저상</v>
      </c>
      <c r="E16" s="111" t="str">
        <f t="shared" si="16"/>
        <v>A</v>
      </c>
      <c r="F16" s="160">
        <f t="shared" si="17"/>
        <v>0.79571428571428571</v>
      </c>
      <c r="G16" s="161">
        <f t="shared" si="18"/>
        <v>1.671</v>
      </c>
      <c r="H16" s="162">
        <f t="shared" si="19"/>
        <v>2.1</v>
      </c>
      <c r="I16" s="163">
        <f t="shared" si="23"/>
        <v>5038.518</v>
      </c>
      <c r="J16" s="164">
        <f t="shared" si="24"/>
        <v>3.4684182027905783E-2</v>
      </c>
      <c r="K16" s="164">
        <f t="shared" si="25"/>
        <v>0.36756684962574476</v>
      </c>
      <c r="L16" s="164">
        <f t="shared" si="26"/>
        <v>0.1415098646070134</v>
      </c>
      <c r="M16" s="165">
        <f t="shared" si="27"/>
        <v>15.819000000000001</v>
      </c>
      <c r="N16" s="166">
        <f t="shared" si="28"/>
        <v>0.13900000000000001</v>
      </c>
      <c r="O16" s="166">
        <f t="shared" si="29"/>
        <v>4.8630000000000004</v>
      </c>
      <c r="P16" s="167">
        <f t="shared" si="30"/>
        <v>0</v>
      </c>
      <c r="Q16" s="168">
        <f t="shared" si="31"/>
        <v>68</v>
      </c>
      <c r="R16" s="169">
        <f t="shared" si="32"/>
        <v>22.693351051604374</v>
      </c>
      <c r="S16" s="141">
        <f t="shared" si="33"/>
        <v>7</v>
      </c>
      <c r="T16" s="141">
        <f t="shared" si="34"/>
        <v>245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205</v>
      </c>
      <c r="Z16" s="4" t="s">
        <v>188</v>
      </c>
      <c r="AA16" s="4" t="s">
        <v>195</v>
      </c>
      <c r="AB16" s="4">
        <v>522</v>
      </c>
      <c r="AC16" s="4">
        <v>5038.518</v>
      </c>
      <c r="AD16" s="4">
        <v>3015.8359999999998</v>
      </c>
      <c r="AE16" s="4">
        <v>1.671</v>
      </c>
      <c r="AF16" s="4">
        <v>2.1</v>
      </c>
      <c r="AG16" s="4">
        <v>15.819000000000001</v>
      </c>
      <c r="AH16" s="4">
        <v>371.43715800000001</v>
      </c>
      <c r="AI16" s="4">
        <v>12.882994</v>
      </c>
      <c r="AJ16" s="4">
        <v>136.527986</v>
      </c>
      <c r="AK16" s="4">
        <v>713</v>
      </c>
      <c r="AL16" s="4">
        <v>7</v>
      </c>
      <c r="AM16" s="4">
        <v>245</v>
      </c>
      <c r="AN16" s="4">
        <v>68</v>
      </c>
      <c r="AO16" s="4">
        <v>13.564927000000001</v>
      </c>
      <c r="AP16" s="4">
        <v>79.7</v>
      </c>
      <c r="AQ16" s="4">
        <v>0</v>
      </c>
      <c r="AR16" s="4">
        <v>92</v>
      </c>
      <c r="AS16" s="4">
        <v>42816</v>
      </c>
      <c r="AT16" s="4">
        <v>0.13900000000000001</v>
      </c>
      <c r="AU16" s="4">
        <v>4.8630000000000004</v>
      </c>
      <c r="AV16" s="4">
        <v>25716</v>
      </c>
      <c r="AW16" s="4">
        <v>0</v>
      </c>
      <c r="AX16" s="30">
        <v>0.56000000000000005</v>
      </c>
      <c r="AY16">
        <v>0.99</v>
      </c>
      <c r="AZ16" t="s">
        <v>65</v>
      </c>
      <c r="BA16" t="s">
        <v>285</v>
      </c>
      <c r="BB16">
        <v>1</v>
      </c>
      <c r="BC16" t="s">
        <v>301</v>
      </c>
      <c r="BD16">
        <v>12</v>
      </c>
      <c r="BE16">
        <v>204193.48300000001</v>
      </c>
      <c r="BF16">
        <v>2.7895444635713473E-2</v>
      </c>
      <c r="BG16">
        <v>2.7616490189356337E-2</v>
      </c>
      <c r="BH16">
        <v>364076.85700000002</v>
      </c>
      <c r="BI16">
        <v>1.5645235038930255E-2</v>
      </c>
      <c r="BJ16">
        <v>1.5488782688540953E-2</v>
      </c>
      <c r="BK16">
        <v>1</v>
      </c>
      <c r="BL16" t="s">
        <v>65</v>
      </c>
      <c r="BM16">
        <v>0</v>
      </c>
      <c r="BN16" t="s">
        <v>287</v>
      </c>
    </row>
    <row r="17" spans="1:66">
      <c r="A17" s="142" t="str">
        <f t="shared" si="20"/>
        <v>시영운수</v>
      </c>
      <c r="B17" s="142" t="str">
        <f t="shared" si="1"/>
        <v>15</v>
      </c>
      <c r="C17" s="143" t="str">
        <f t="shared" si="21"/>
        <v>73아1029</v>
      </c>
      <c r="D17" s="131" t="str">
        <f t="shared" si="22"/>
        <v>저상</v>
      </c>
      <c r="E17" s="127" t="str">
        <f t="shared" si="16"/>
        <v>A</v>
      </c>
      <c r="F17" s="150">
        <f t="shared" si="17"/>
        <v>0.79761904761904756</v>
      </c>
      <c r="G17" s="151">
        <f t="shared" si="18"/>
        <v>1.675</v>
      </c>
      <c r="H17" s="152">
        <f t="shared" si="19"/>
        <v>2.1</v>
      </c>
      <c r="I17" s="153">
        <f t="shared" si="23"/>
        <v>4066.623</v>
      </c>
      <c r="J17" s="154">
        <f t="shared" si="24"/>
        <v>4.6449399401298441E-2</v>
      </c>
      <c r="K17" s="154">
        <f t="shared" si="25"/>
        <v>0.32125857930983254</v>
      </c>
      <c r="L17" s="154">
        <f t="shared" si="26"/>
        <v>0.16057549470408247</v>
      </c>
      <c r="M17" s="155">
        <f t="shared" si="27"/>
        <v>14.362</v>
      </c>
      <c r="N17" s="156">
        <f t="shared" si="28"/>
        <v>2.5000000000000001E-2</v>
      </c>
      <c r="O17" s="156">
        <f t="shared" si="29"/>
        <v>5.1890000000000001</v>
      </c>
      <c r="P17" s="157">
        <f t="shared" si="30"/>
        <v>0</v>
      </c>
      <c r="Q17" s="158">
        <f t="shared" si="31"/>
        <v>67</v>
      </c>
      <c r="R17" s="159">
        <f t="shared" si="32"/>
        <v>22.501849187700621</v>
      </c>
      <c r="S17" s="144">
        <f t="shared" si="33"/>
        <v>1</v>
      </c>
      <c r="T17" s="144">
        <f t="shared" si="34"/>
        <v>211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206</v>
      </c>
      <c r="Z17" t="s">
        <v>188</v>
      </c>
      <c r="AA17" t="s">
        <v>195</v>
      </c>
      <c r="AB17">
        <v>522</v>
      </c>
      <c r="AC17" s="1">
        <v>4066.623</v>
      </c>
      <c r="AD17" s="1">
        <v>2427.915</v>
      </c>
      <c r="AE17" s="28">
        <v>1.675</v>
      </c>
      <c r="AF17">
        <v>2.1</v>
      </c>
      <c r="AG17">
        <v>14.362</v>
      </c>
      <c r="AH17">
        <v>285.82354500000002</v>
      </c>
      <c r="AI17">
        <v>13.276332</v>
      </c>
      <c r="AJ17">
        <v>91.823266000000004</v>
      </c>
      <c r="AK17">
        <v>653</v>
      </c>
      <c r="AL17">
        <v>1</v>
      </c>
      <c r="AM17">
        <v>211</v>
      </c>
      <c r="AN17">
        <v>67</v>
      </c>
      <c r="AO17">
        <v>14.227739</v>
      </c>
      <c r="AP17">
        <v>122.8</v>
      </c>
      <c r="AQ17">
        <v>0</v>
      </c>
      <c r="AR17">
        <v>38</v>
      </c>
      <c r="AS17">
        <v>30110</v>
      </c>
      <c r="AT17">
        <v>2.5000000000000001E-2</v>
      </c>
      <c r="AU17">
        <v>5.1890000000000001</v>
      </c>
      <c r="AV17">
        <v>23673</v>
      </c>
      <c r="AW17">
        <v>0</v>
      </c>
      <c r="AX17" s="29">
        <v>0.53</v>
      </c>
      <c r="AY17">
        <v>0.96263157894736839</v>
      </c>
      <c r="AZ17" t="s">
        <v>65</v>
      </c>
      <c r="BA17" t="s">
        <v>285</v>
      </c>
      <c r="BB17">
        <v>3</v>
      </c>
      <c r="BC17" t="s">
        <v>302</v>
      </c>
      <c r="BD17">
        <v>20</v>
      </c>
      <c r="BE17">
        <v>204193.48300000001</v>
      </c>
      <c r="BF17">
        <v>3.0882645750256385E-2</v>
      </c>
      <c r="BG17">
        <v>2.9728610040641541E-2</v>
      </c>
      <c r="BH17">
        <v>364076.85700000002</v>
      </c>
      <c r="BI17">
        <v>1.7320614806340187E-2</v>
      </c>
      <c r="BJ17">
        <v>1.6673370779366422E-2</v>
      </c>
      <c r="BK17">
        <v>1</v>
      </c>
      <c r="BL17" t="s">
        <v>65</v>
      </c>
      <c r="BM17">
        <v>0</v>
      </c>
      <c r="BN17" t="s">
        <v>287</v>
      </c>
    </row>
    <row r="18" spans="1:66">
      <c r="A18" s="139" t="str">
        <f t="shared" si="20"/>
        <v>시영운수</v>
      </c>
      <c r="B18" s="139" t="str">
        <f t="shared" si="1"/>
        <v>28-1</v>
      </c>
      <c r="C18" s="140" t="str">
        <f t="shared" si="21"/>
        <v>70바1579</v>
      </c>
      <c r="D18" s="115" t="str">
        <f t="shared" si="22"/>
        <v>저상</v>
      </c>
      <c r="E18" s="111" t="str">
        <f t="shared" si="16"/>
        <v>B</v>
      </c>
      <c r="F18" s="160">
        <f t="shared" si="17"/>
        <v>0.86850000000000005</v>
      </c>
      <c r="G18" s="161">
        <f t="shared" si="18"/>
        <v>1.7370000000000001</v>
      </c>
      <c r="H18" s="162">
        <f t="shared" si="19"/>
        <v>2</v>
      </c>
      <c r="I18" s="163">
        <f t="shared" si="23"/>
        <v>3925.26</v>
      </c>
      <c r="J18" s="164">
        <f t="shared" si="24"/>
        <v>2.4457033115787397E-2</v>
      </c>
      <c r="K18" s="164">
        <f t="shared" si="25"/>
        <v>0.35086798876266057</v>
      </c>
      <c r="L18" s="164">
        <f t="shared" si="26"/>
        <v>0.13757050488375291</v>
      </c>
      <c r="M18" s="165">
        <f t="shared" si="27"/>
        <v>14.079000000000001</v>
      </c>
      <c r="N18" s="166">
        <f t="shared" si="28"/>
        <v>5.0999999999999997E-2</v>
      </c>
      <c r="O18" s="166">
        <f t="shared" si="29"/>
        <v>5.375</v>
      </c>
      <c r="P18" s="167">
        <f t="shared" si="30"/>
        <v>0</v>
      </c>
      <c r="Q18" s="168">
        <f t="shared" si="31"/>
        <v>65</v>
      </c>
      <c r="R18" s="169">
        <f t="shared" si="32"/>
        <v>21.408232656220608</v>
      </c>
      <c r="S18" s="141">
        <f t="shared" si="33"/>
        <v>2</v>
      </c>
      <c r="T18" s="141">
        <f t="shared" si="34"/>
        <v>211</v>
      </c>
      <c r="U18" t="s">
        <v>117</v>
      </c>
      <c r="V18" s="5" t="s">
        <v>119</v>
      </c>
      <c r="W18" t="s">
        <v>117</v>
      </c>
      <c r="X18" s="5" t="s">
        <v>119</v>
      </c>
      <c r="Y18" t="s">
        <v>207</v>
      </c>
      <c r="Z18" t="s">
        <v>188</v>
      </c>
      <c r="AA18" t="s">
        <v>195</v>
      </c>
      <c r="AB18">
        <v>522</v>
      </c>
      <c r="AC18" s="1">
        <v>3925.26</v>
      </c>
      <c r="AD18" s="1">
        <v>2260.0720000000001</v>
      </c>
      <c r="AE18" s="28">
        <v>1.7370000000000001</v>
      </c>
      <c r="AF18">
        <v>2</v>
      </c>
      <c r="AG18">
        <v>14.079000000000001</v>
      </c>
      <c r="AH18">
        <v>293.51716399999998</v>
      </c>
      <c r="AI18">
        <v>7.1785589999999999</v>
      </c>
      <c r="AJ18">
        <v>102.985777</v>
      </c>
      <c r="AK18">
        <v>540</v>
      </c>
      <c r="AL18">
        <v>2</v>
      </c>
      <c r="AM18">
        <v>211</v>
      </c>
      <c r="AN18">
        <v>65</v>
      </c>
      <c r="AO18">
        <v>13.373187</v>
      </c>
      <c r="AP18">
        <v>35</v>
      </c>
      <c r="AQ18">
        <v>0</v>
      </c>
      <c r="AR18">
        <v>57</v>
      </c>
      <c r="AS18">
        <v>19361</v>
      </c>
      <c r="AT18">
        <v>5.0999999999999997E-2</v>
      </c>
      <c r="AU18">
        <v>5.375</v>
      </c>
      <c r="AV18">
        <v>31299</v>
      </c>
      <c r="AW18">
        <v>0</v>
      </c>
      <c r="AX18" s="29">
        <v>0.56999999999999995</v>
      </c>
      <c r="AY18">
        <v>0.92900000000000005</v>
      </c>
      <c r="AZ18" t="s">
        <v>67</v>
      </c>
      <c r="BA18" t="s">
        <v>285</v>
      </c>
      <c r="BB18">
        <v>3</v>
      </c>
      <c r="BC18" t="s">
        <v>303</v>
      </c>
      <c r="BD18">
        <v>18</v>
      </c>
      <c r="BE18">
        <v>204193.48300000001</v>
      </c>
      <c r="BF18">
        <v>3.0745452341395241E-2</v>
      </c>
      <c r="BG18">
        <v>2.856252522515618E-2</v>
      </c>
      <c r="BH18">
        <v>364076.85700000002</v>
      </c>
      <c r="BI18">
        <v>1.7243669514538793E-2</v>
      </c>
      <c r="BJ18">
        <v>1.6019368979006538E-2</v>
      </c>
      <c r="BK18">
        <v>1</v>
      </c>
      <c r="BL18" t="s">
        <v>67</v>
      </c>
      <c r="BM18">
        <v>0</v>
      </c>
      <c r="BN18" t="s">
        <v>287</v>
      </c>
    </row>
    <row r="19" spans="1:66">
      <c r="A19" s="142" t="str">
        <f t="shared" si="20"/>
        <v>시영운수</v>
      </c>
      <c r="B19" s="142" t="str">
        <f t="shared" si="1"/>
        <v>28-1</v>
      </c>
      <c r="C19" s="143" t="str">
        <f t="shared" si="21"/>
        <v>70바1581</v>
      </c>
      <c r="D19" s="131" t="str">
        <f t="shared" si="22"/>
        <v>저상</v>
      </c>
      <c r="E19" s="127" t="str">
        <f t="shared" si="16"/>
        <v>C</v>
      </c>
      <c r="F19" s="150">
        <f t="shared" si="17"/>
        <v>0.84099999999999997</v>
      </c>
      <c r="G19" s="151">
        <f t="shared" si="18"/>
        <v>1.6819999999999999</v>
      </c>
      <c r="H19" s="152">
        <f t="shared" si="19"/>
        <v>2</v>
      </c>
      <c r="I19" s="153">
        <f t="shared" si="23"/>
        <v>742.61800000000005</v>
      </c>
      <c r="J19" s="154">
        <f t="shared" si="24"/>
        <v>2.5391595401492065E-2</v>
      </c>
      <c r="K19" s="154">
        <f t="shared" si="25"/>
        <v>0.42097848055678366</v>
      </c>
      <c r="L19" s="154">
        <f t="shared" si="26"/>
        <v>0.17640294202402848</v>
      </c>
      <c r="M19" s="155">
        <f t="shared" si="27"/>
        <v>15.872</v>
      </c>
      <c r="N19" s="156">
        <f t="shared" si="28"/>
        <v>0.94299999999999995</v>
      </c>
      <c r="O19" s="156">
        <f t="shared" si="29"/>
        <v>19.66</v>
      </c>
      <c r="P19" s="157">
        <f t="shared" si="30"/>
        <v>0</v>
      </c>
      <c r="Q19" s="158">
        <f t="shared" si="31"/>
        <v>69</v>
      </c>
      <c r="R19" s="159">
        <f t="shared" si="32"/>
        <v>22.493912236552195</v>
      </c>
      <c r="S19" s="144">
        <f t="shared" si="33"/>
        <v>7</v>
      </c>
      <c r="T19" s="144">
        <f t="shared" si="34"/>
        <v>146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208</v>
      </c>
      <c r="Z19" s="4" t="s">
        <v>188</v>
      </c>
      <c r="AA19" s="4" t="s">
        <v>195</v>
      </c>
      <c r="AB19" s="4">
        <v>522</v>
      </c>
      <c r="AC19" s="4">
        <v>742.61800000000005</v>
      </c>
      <c r="AD19" s="4">
        <v>441.45800000000003</v>
      </c>
      <c r="AE19" s="4">
        <v>1.6819999999999999</v>
      </c>
      <c r="AF19" s="4">
        <v>2</v>
      </c>
      <c r="AG19" s="4">
        <v>15.872</v>
      </c>
      <c r="AH19" s="4">
        <v>59.632212000000003</v>
      </c>
      <c r="AI19" s="4">
        <v>1.514157</v>
      </c>
      <c r="AJ19" s="4">
        <v>25.103878000000002</v>
      </c>
      <c r="AK19" s="4">
        <v>131</v>
      </c>
      <c r="AL19" s="4">
        <v>7</v>
      </c>
      <c r="AM19" s="4">
        <v>146</v>
      </c>
      <c r="AN19" s="4">
        <v>69</v>
      </c>
      <c r="AO19" s="4">
        <v>12.453302000000001</v>
      </c>
      <c r="AP19" s="4">
        <v>42.4</v>
      </c>
      <c r="AQ19" s="4">
        <v>0</v>
      </c>
      <c r="AR19" s="4">
        <v>28</v>
      </c>
      <c r="AS19" s="4">
        <v>18533</v>
      </c>
      <c r="AT19" s="4">
        <v>0.94299999999999995</v>
      </c>
      <c r="AU19" s="4">
        <v>19.66</v>
      </c>
      <c r="AV19" s="4">
        <v>0</v>
      </c>
      <c r="AW19" s="4">
        <v>0</v>
      </c>
      <c r="AX19" s="30">
        <v>0.56999999999999995</v>
      </c>
      <c r="AY19">
        <v>0.89849999999999997</v>
      </c>
      <c r="AZ19" t="s">
        <v>68</v>
      </c>
      <c r="BA19" t="s">
        <v>285</v>
      </c>
      <c r="BB19">
        <v>3</v>
      </c>
      <c r="BC19" t="s">
        <v>304</v>
      </c>
      <c r="BD19">
        <v>18</v>
      </c>
      <c r="BE19">
        <v>204193.48300000001</v>
      </c>
      <c r="BF19">
        <v>2.5653595418615782E-2</v>
      </c>
      <c r="BG19">
        <v>2.304975548362628E-2</v>
      </c>
      <c r="BH19">
        <v>364076.85700000002</v>
      </c>
      <c r="BI19">
        <v>1.4387887884892391E-2</v>
      </c>
      <c r="BJ19">
        <v>1.2927517264575812E-2</v>
      </c>
      <c r="BK19">
        <v>1</v>
      </c>
      <c r="BL19" t="s">
        <v>68</v>
      </c>
      <c r="BM19">
        <v>0</v>
      </c>
      <c r="BN19" t="s">
        <v>287</v>
      </c>
    </row>
    <row r="20" spans="1:66">
      <c r="A20" s="139" t="str">
        <f t="shared" si="20"/>
        <v>시영운수</v>
      </c>
      <c r="B20" s="139" t="str">
        <f t="shared" si="1"/>
        <v>28-1</v>
      </c>
      <c r="C20" s="140" t="str">
        <f t="shared" si="21"/>
        <v>73아1038</v>
      </c>
      <c r="D20" s="115" t="str">
        <f t="shared" si="22"/>
        <v>저상</v>
      </c>
      <c r="E20" s="111" t="str">
        <f t="shared" si="16"/>
        <v>B</v>
      </c>
      <c r="F20" s="160">
        <f t="shared" si="17"/>
        <v>0.82550000000000001</v>
      </c>
      <c r="G20" s="161">
        <f t="shared" si="18"/>
        <v>1.651</v>
      </c>
      <c r="H20" s="162">
        <f t="shared" si="19"/>
        <v>2</v>
      </c>
      <c r="I20" s="163">
        <f t="shared" si="23"/>
        <v>3313.2269999999999</v>
      </c>
      <c r="J20" s="164">
        <f t="shared" si="24"/>
        <v>4.1762959026624628E-2</v>
      </c>
      <c r="K20" s="164">
        <f t="shared" si="25"/>
        <v>0.36175067785549658</v>
      </c>
      <c r="L20" s="164">
        <f t="shared" si="26"/>
        <v>0.12978283709507379</v>
      </c>
      <c r="M20" s="165">
        <f t="shared" si="27"/>
        <v>15.847</v>
      </c>
      <c r="N20" s="166">
        <f t="shared" si="28"/>
        <v>0.36199999999999999</v>
      </c>
      <c r="O20" s="166">
        <f t="shared" si="29"/>
        <v>10.835000000000001</v>
      </c>
      <c r="P20" s="167">
        <f t="shared" si="30"/>
        <v>0</v>
      </c>
      <c r="Q20" s="168">
        <f t="shared" si="31"/>
        <v>75</v>
      </c>
      <c r="R20" s="169">
        <f t="shared" si="32"/>
        <v>20.280124558320058</v>
      </c>
      <c r="S20" s="141">
        <f t="shared" si="33"/>
        <v>12</v>
      </c>
      <c r="T20" s="141">
        <f t="shared" si="34"/>
        <v>359</v>
      </c>
      <c r="U20" t="s">
        <v>117</v>
      </c>
      <c r="V20" s="5" t="s">
        <v>119</v>
      </c>
      <c r="W20" t="s">
        <v>117</v>
      </c>
      <c r="X20" s="5" t="s">
        <v>119</v>
      </c>
      <c r="Y20" t="s">
        <v>209</v>
      </c>
      <c r="Z20" t="s">
        <v>188</v>
      </c>
      <c r="AA20" t="s">
        <v>195</v>
      </c>
      <c r="AB20">
        <v>522</v>
      </c>
      <c r="AC20" s="1">
        <v>3313.2269999999999</v>
      </c>
      <c r="AD20" s="1">
        <v>2006.665</v>
      </c>
      <c r="AE20" s="28">
        <v>1.651</v>
      </c>
      <c r="AF20">
        <v>2</v>
      </c>
      <c r="AG20">
        <v>15.847</v>
      </c>
      <c r="AH20">
        <v>273.89244600000001</v>
      </c>
      <c r="AI20">
        <v>11.438559</v>
      </c>
      <c r="AJ20">
        <v>99.080777999999995</v>
      </c>
      <c r="AK20">
        <v>430</v>
      </c>
      <c r="AL20">
        <v>12</v>
      </c>
      <c r="AM20">
        <v>359</v>
      </c>
      <c r="AN20">
        <v>75</v>
      </c>
      <c r="AO20">
        <v>12.096817</v>
      </c>
      <c r="AP20">
        <v>217.3</v>
      </c>
      <c r="AQ20">
        <v>0</v>
      </c>
      <c r="AR20">
        <v>99</v>
      </c>
      <c r="AS20">
        <v>51998</v>
      </c>
      <c r="AT20">
        <v>0.36199999999999999</v>
      </c>
      <c r="AU20">
        <v>10.835000000000001</v>
      </c>
      <c r="AV20">
        <v>0</v>
      </c>
      <c r="AW20">
        <v>0</v>
      </c>
      <c r="AX20" s="29">
        <v>0.62</v>
      </c>
      <c r="AY20">
        <v>0.93899999999999995</v>
      </c>
      <c r="AZ20" t="s">
        <v>67</v>
      </c>
      <c r="BA20" t="s">
        <v>285</v>
      </c>
      <c r="BB20">
        <v>1</v>
      </c>
      <c r="BC20" t="s">
        <v>305</v>
      </c>
      <c r="BD20">
        <v>12</v>
      </c>
      <c r="BE20">
        <v>204193.48300000001</v>
      </c>
      <c r="BF20">
        <v>3.3237108747491223E-2</v>
      </c>
      <c r="BG20">
        <v>3.1209645113894256E-2</v>
      </c>
      <c r="BH20">
        <v>364076.85700000002</v>
      </c>
      <c r="BI20">
        <v>1.8641121701399439E-2</v>
      </c>
      <c r="BJ20">
        <v>1.7504013277614073E-2</v>
      </c>
      <c r="BK20">
        <v>1</v>
      </c>
      <c r="BL20" t="s">
        <v>67</v>
      </c>
      <c r="BM20">
        <v>0</v>
      </c>
      <c r="BN20" t="s">
        <v>287</v>
      </c>
    </row>
    <row r="21" spans="1:66">
      <c r="A21" s="142" t="str">
        <f t="shared" si="20"/>
        <v>시영운수</v>
      </c>
      <c r="B21" s="142" t="str">
        <f t="shared" si="1"/>
        <v>29</v>
      </c>
      <c r="C21" s="143" t="str">
        <f t="shared" si="21"/>
        <v>70바1530</v>
      </c>
      <c r="D21" s="131" t="str">
        <f t="shared" si="22"/>
        <v>저상</v>
      </c>
      <c r="E21" s="127" t="str">
        <f t="shared" si="16"/>
        <v>C</v>
      </c>
      <c r="F21" s="150">
        <f t="shared" si="17"/>
        <v>0.96384615384615369</v>
      </c>
      <c r="G21" s="151">
        <f t="shared" si="18"/>
        <v>2.5059999999999998</v>
      </c>
      <c r="H21" s="152">
        <f t="shared" si="19"/>
        <v>2.6</v>
      </c>
      <c r="I21" s="153">
        <f t="shared" si="23"/>
        <v>6272.8720000000003</v>
      </c>
      <c r="J21" s="154">
        <f t="shared" si="24"/>
        <v>4.9884753752277217E-2</v>
      </c>
      <c r="K21" s="154">
        <f t="shared" si="25"/>
        <v>0.2656129106303145</v>
      </c>
      <c r="L21" s="154">
        <f t="shared" si="26"/>
        <v>0.11509879366261577</v>
      </c>
      <c r="M21" s="155">
        <f t="shared" si="27"/>
        <v>14.105</v>
      </c>
      <c r="N21" s="156">
        <f t="shared" si="28"/>
        <v>0</v>
      </c>
      <c r="O21" s="156">
        <f t="shared" si="29"/>
        <v>4.6710000000000003</v>
      </c>
      <c r="P21" s="157">
        <f t="shared" si="30"/>
        <v>0</v>
      </c>
      <c r="Q21" s="158">
        <f t="shared" si="31"/>
        <v>64</v>
      </c>
      <c r="R21" s="159">
        <f t="shared" si="32"/>
        <v>25.544437261341656</v>
      </c>
      <c r="S21" s="144">
        <f t="shared" si="33"/>
        <v>0</v>
      </c>
      <c r="T21" s="144">
        <f t="shared" si="34"/>
        <v>293</v>
      </c>
      <c r="U21" t="s">
        <v>117</v>
      </c>
      <c r="V21" s="5" t="s">
        <v>120</v>
      </c>
      <c r="W21" t="s">
        <v>117</v>
      </c>
      <c r="X21" s="5" t="s">
        <v>120</v>
      </c>
      <c r="Y21" t="s">
        <v>210</v>
      </c>
      <c r="Z21" t="s">
        <v>188</v>
      </c>
      <c r="AA21" t="s">
        <v>195</v>
      </c>
      <c r="AB21">
        <v>522</v>
      </c>
      <c r="AC21" s="1">
        <v>6272.8720000000003</v>
      </c>
      <c r="AD21" s="1">
        <v>2503.5929999999998</v>
      </c>
      <c r="AE21" s="28">
        <v>2.5059999999999998</v>
      </c>
      <c r="AF21">
        <v>2.6</v>
      </c>
      <c r="AG21">
        <v>14.105</v>
      </c>
      <c r="AH21">
        <v>358.752678</v>
      </c>
      <c r="AI21">
        <v>17.896288999999999</v>
      </c>
      <c r="AJ21">
        <v>95.289343000000002</v>
      </c>
      <c r="AK21">
        <v>722</v>
      </c>
      <c r="AL21">
        <v>0</v>
      </c>
      <c r="AM21">
        <v>293</v>
      </c>
      <c r="AN21">
        <v>64</v>
      </c>
      <c r="AO21">
        <v>17.485226000000001</v>
      </c>
      <c r="AP21">
        <v>21.2</v>
      </c>
      <c r="AQ21">
        <v>0</v>
      </c>
      <c r="AR21">
        <v>33</v>
      </c>
      <c r="AS21">
        <v>26796</v>
      </c>
      <c r="AT21">
        <v>0</v>
      </c>
      <c r="AU21">
        <v>4.6710000000000003</v>
      </c>
      <c r="AV21">
        <v>56266</v>
      </c>
      <c r="AW21">
        <v>0</v>
      </c>
      <c r="AX21" s="29">
        <v>0.69</v>
      </c>
      <c r="AY21">
        <v>0.87761904761904752</v>
      </c>
      <c r="AZ21" t="s">
        <v>68</v>
      </c>
      <c r="BA21" t="s">
        <v>285</v>
      </c>
      <c r="BB21">
        <v>13</v>
      </c>
      <c r="BC21" t="s">
        <v>306</v>
      </c>
      <c r="BD21">
        <v>18</v>
      </c>
      <c r="BE21">
        <v>204193.48300000001</v>
      </c>
      <c r="BF21">
        <v>3.4832698357958852E-2</v>
      </c>
      <c r="BG21">
        <v>3.056983955891341E-2</v>
      </c>
      <c r="BH21">
        <v>364076.85700000002</v>
      </c>
      <c r="BI21">
        <v>1.9536012419487568E-2</v>
      </c>
      <c r="BJ21">
        <v>1.7145176613864565E-2</v>
      </c>
      <c r="BK21">
        <v>1</v>
      </c>
      <c r="BL21" t="s">
        <v>68</v>
      </c>
      <c r="BM21">
        <v>0</v>
      </c>
      <c r="BN21" t="s">
        <v>287</v>
      </c>
    </row>
    <row r="22" spans="1:66">
      <c r="A22" s="139" t="str">
        <f t="shared" si="20"/>
        <v>시영운수</v>
      </c>
      <c r="B22" s="139" t="str">
        <f t="shared" si="1"/>
        <v>29</v>
      </c>
      <c r="C22" s="140" t="str">
        <f t="shared" si="21"/>
        <v>73아1004</v>
      </c>
      <c r="D22" s="115" t="str">
        <f t="shared" si="22"/>
        <v>저상</v>
      </c>
      <c r="E22" s="111" t="str">
        <f t="shared" si="16"/>
        <v>C</v>
      </c>
      <c r="F22" s="160">
        <f t="shared" si="17"/>
        <v>0.82000000000000006</v>
      </c>
      <c r="G22" s="161">
        <f t="shared" si="18"/>
        <v>2.1320000000000001</v>
      </c>
      <c r="H22" s="162">
        <f t="shared" si="19"/>
        <v>2.6</v>
      </c>
      <c r="I22" s="163">
        <f t="shared" si="23"/>
        <v>5907.8249999999998</v>
      </c>
      <c r="J22" s="164">
        <f t="shared" si="24"/>
        <v>5.762191910663407E-2</v>
      </c>
      <c r="K22" s="164">
        <f t="shared" si="25"/>
        <v>0.27630610970355551</v>
      </c>
      <c r="L22" s="164">
        <f t="shared" si="26"/>
        <v>0.10562262761676251</v>
      </c>
      <c r="M22" s="165">
        <f t="shared" si="27"/>
        <v>14.516999999999999</v>
      </c>
      <c r="N22" s="166">
        <f t="shared" si="28"/>
        <v>6.8000000000000005E-2</v>
      </c>
      <c r="O22" s="166">
        <f t="shared" si="29"/>
        <v>5.5350000000000001</v>
      </c>
      <c r="P22" s="167">
        <f t="shared" si="30"/>
        <v>0</v>
      </c>
      <c r="Q22" s="168">
        <f t="shared" si="31"/>
        <v>68</v>
      </c>
      <c r="R22" s="169">
        <f t="shared" si="32"/>
        <v>25.483274442924966</v>
      </c>
      <c r="S22" s="141">
        <f t="shared" si="33"/>
        <v>4</v>
      </c>
      <c r="T22" s="141">
        <f t="shared" si="34"/>
        <v>327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211</v>
      </c>
      <c r="Z22" s="4" t="s">
        <v>188</v>
      </c>
      <c r="AA22" s="4" t="s">
        <v>195</v>
      </c>
      <c r="AB22" s="4">
        <v>522</v>
      </c>
      <c r="AC22" s="4">
        <v>5907.8249999999998</v>
      </c>
      <c r="AD22" s="4">
        <v>2770.9879999999998</v>
      </c>
      <c r="AE22" s="4">
        <v>2.1320000000000001</v>
      </c>
      <c r="AF22" s="4">
        <v>2.6</v>
      </c>
      <c r="AG22" s="4">
        <v>14.516999999999999</v>
      </c>
      <c r="AH22" s="4">
        <v>348.05768899999998</v>
      </c>
      <c r="AI22" s="4">
        <v>20.055751999999998</v>
      </c>
      <c r="AJ22" s="4">
        <v>96.170466000000005</v>
      </c>
      <c r="AK22" s="4">
        <v>624</v>
      </c>
      <c r="AL22" s="4">
        <v>4</v>
      </c>
      <c r="AM22" s="4">
        <v>327</v>
      </c>
      <c r="AN22" s="4">
        <v>68</v>
      </c>
      <c r="AO22" s="4">
        <v>16.973693999999998</v>
      </c>
      <c r="AP22" s="4">
        <v>133.69999999999999</v>
      </c>
      <c r="AQ22" s="4">
        <v>0</v>
      </c>
      <c r="AR22" s="4">
        <v>73</v>
      </c>
      <c r="AS22" s="4">
        <v>62368</v>
      </c>
      <c r="AT22" s="4">
        <v>6.8000000000000005E-2</v>
      </c>
      <c r="AU22" s="4">
        <v>5.5350000000000001</v>
      </c>
      <c r="AV22" s="4">
        <v>0</v>
      </c>
      <c r="AW22" s="4">
        <v>0</v>
      </c>
      <c r="AX22" s="30">
        <v>0.6</v>
      </c>
      <c r="AY22">
        <v>0.87857142857142856</v>
      </c>
      <c r="AZ22" t="s">
        <v>68</v>
      </c>
      <c r="BA22" t="s">
        <v>285</v>
      </c>
      <c r="BB22">
        <v>12</v>
      </c>
      <c r="BC22" t="s">
        <v>307</v>
      </c>
      <c r="BD22">
        <v>14</v>
      </c>
      <c r="BE22">
        <v>204193.48300000001</v>
      </c>
      <c r="BF22">
        <v>3.2247361195166059E-2</v>
      </c>
      <c r="BG22">
        <v>2.8331610192895894E-2</v>
      </c>
      <c r="BH22">
        <v>364076.85700000002</v>
      </c>
      <c r="BI22">
        <v>1.8086019128647882E-2</v>
      </c>
      <c r="BJ22">
        <v>1.5889859663026352E-2</v>
      </c>
      <c r="BK22">
        <v>1</v>
      </c>
      <c r="BL22" t="s">
        <v>68</v>
      </c>
      <c r="BM22">
        <v>0</v>
      </c>
      <c r="BN22" t="s">
        <v>287</v>
      </c>
    </row>
    <row r="23" spans="1:66">
      <c r="A23" s="142" t="str">
        <f t="shared" si="20"/>
        <v>시영운수</v>
      </c>
      <c r="B23" s="142" t="str">
        <f t="shared" si="1"/>
        <v>29</v>
      </c>
      <c r="C23" s="143" t="str">
        <f t="shared" si="21"/>
        <v>73아1024</v>
      </c>
      <c r="D23" s="131" t="str">
        <f t="shared" si="22"/>
        <v>저상</v>
      </c>
      <c r="E23" s="127" t="str">
        <f t="shared" si="16"/>
        <v>C</v>
      </c>
      <c r="F23" s="150">
        <f t="shared" si="17"/>
        <v>0.8323076923076923</v>
      </c>
      <c r="G23" s="151">
        <f t="shared" si="18"/>
        <v>2.1640000000000001</v>
      </c>
      <c r="H23" s="152">
        <f t="shared" si="19"/>
        <v>2.6</v>
      </c>
      <c r="I23" s="153">
        <f t="shared" si="23"/>
        <v>4436.54</v>
      </c>
      <c r="J23" s="154">
        <f t="shared" si="24"/>
        <v>7.437460250290813E-2</v>
      </c>
      <c r="K23" s="154">
        <f t="shared" si="25"/>
        <v>0.27655012447043686</v>
      </c>
      <c r="L23" s="154">
        <f t="shared" si="26"/>
        <v>0.13614212877602816</v>
      </c>
      <c r="M23" s="155">
        <f t="shared" si="27"/>
        <v>14.18</v>
      </c>
      <c r="N23" s="156">
        <f t="shared" si="28"/>
        <v>2.3E-2</v>
      </c>
      <c r="O23" s="156">
        <f t="shared" si="29"/>
        <v>0.20300000000000001</v>
      </c>
      <c r="P23" s="157">
        <f t="shared" si="30"/>
        <v>0</v>
      </c>
      <c r="Q23" s="158">
        <f t="shared" si="31"/>
        <v>59</v>
      </c>
      <c r="R23" s="159">
        <f t="shared" si="32"/>
        <v>19.10048410389512</v>
      </c>
      <c r="S23" s="144">
        <f t="shared" si="33"/>
        <v>1</v>
      </c>
      <c r="T23" s="144">
        <f t="shared" si="34"/>
        <v>9</v>
      </c>
      <c r="U23" t="s">
        <v>117</v>
      </c>
      <c r="V23" s="5" t="s">
        <v>120</v>
      </c>
      <c r="W23" t="s">
        <v>117</v>
      </c>
      <c r="X23" s="5" t="s">
        <v>120</v>
      </c>
      <c r="Y23" t="s">
        <v>275</v>
      </c>
      <c r="Z23" t="s">
        <v>188</v>
      </c>
      <c r="AA23" t="s">
        <v>195</v>
      </c>
      <c r="AB23">
        <v>522</v>
      </c>
      <c r="AC23" s="1">
        <v>4436.54</v>
      </c>
      <c r="AD23" s="1">
        <v>2049.81</v>
      </c>
      <c r="AE23" s="28">
        <v>2.1640000000000001</v>
      </c>
      <c r="AF23">
        <v>2.6</v>
      </c>
      <c r="AG23">
        <v>14.18</v>
      </c>
      <c r="AH23">
        <v>357.85324700000001</v>
      </c>
      <c r="AI23">
        <v>26.615193000000001</v>
      </c>
      <c r="AJ23">
        <v>98.964359999999999</v>
      </c>
      <c r="AK23">
        <v>604</v>
      </c>
      <c r="AL23">
        <v>1</v>
      </c>
      <c r="AM23">
        <v>9</v>
      </c>
      <c r="AN23">
        <v>59</v>
      </c>
      <c r="AO23">
        <v>12.397651</v>
      </c>
      <c r="AP23">
        <v>0</v>
      </c>
      <c r="AQ23">
        <v>0</v>
      </c>
      <c r="AR23">
        <v>62</v>
      </c>
      <c r="AS23">
        <v>65982</v>
      </c>
      <c r="AT23">
        <v>2.3E-2</v>
      </c>
      <c r="AU23">
        <v>0.20300000000000001</v>
      </c>
      <c r="AV23">
        <v>0</v>
      </c>
      <c r="AW23">
        <v>0</v>
      </c>
      <c r="AX23" s="29">
        <v>0.8</v>
      </c>
      <c r="AY23">
        <v>0.85380952380952368</v>
      </c>
      <c r="AZ23" t="s">
        <v>68</v>
      </c>
      <c r="BA23" t="s">
        <v>285</v>
      </c>
      <c r="BB23">
        <v>19</v>
      </c>
      <c r="BC23" t="s">
        <v>308</v>
      </c>
      <c r="BD23">
        <v>12</v>
      </c>
      <c r="BE23">
        <v>204193.48300000001</v>
      </c>
      <c r="BF23">
        <v>2.6848134031780043E-2</v>
      </c>
      <c r="BG23">
        <v>2.2923192532848385E-2</v>
      </c>
      <c r="BH23">
        <v>364076.85700000002</v>
      </c>
      <c r="BI23">
        <v>1.505784807409497E-2</v>
      </c>
      <c r="BJ23">
        <v>1.2856534093739179E-2</v>
      </c>
      <c r="BK23">
        <v>1</v>
      </c>
      <c r="BL23" t="s">
        <v>66</v>
      </c>
      <c r="BM23">
        <v>1</v>
      </c>
      <c r="BN23" t="s">
        <v>289</v>
      </c>
    </row>
    <row r="24" spans="1:66">
      <c r="A24" s="139" t="str">
        <f t="shared" si="20"/>
        <v>시영운수</v>
      </c>
      <c r="B24" s="139" t="str">
        <f t="shared" si="1"/>
        <v>29</v>
      </c>
      <c r="C24" s="140" t="str">
        <f t="shared" si="21"/>
        <v>73아1028</v>
      </c>
      <c r="D24" s="115" t="str">
        <f t="shared" si="22"/>
        <v>대형</v>
      </c>
      <c r="E24" s="111" t="str">
        <f t="shared" si="16"/>
        <v>C</v>
      </c>
      <c r="F24" s="160">
        <f t="shared" si="17"/>
        <v>0.78846153846153832</v>
      </c>
      <c r="G24" s="161">
        <f t="shared" si="18"/>
        <v>2.0499999999999998</v>
      </c>
      <c r="H24" s="162">
        <f t="shared" si="19"/>
        <v>2.6</v>
      </c>
      <c r="I24" s="163">
        <f t="shared" si="23"/>
        <v>3762.614</v>
      </c>
      <c r="J24" s="164">
        <f t="shared" si="24"/>
        <v>3.431259252742401E-2</v>
      </c>
      <c r="K24" s="164">
        <f t="shared" si="25"/>
        <v>0.35640700166163453</v>
      </c>
      <c r="L24" s="164">
        <f t="shared" si="26"/>
        <v>8.5313029718169342E-2</v>
      </c>
      <c r="M24" s="165">
        <f t="shared" si="27"/>
        <v>12.917</v>
      </c>
      <c r="N24" s="166">
        <f t="shared" si="28"/>
        <v>40.795999999999999</v>
      </c>
      <c r="O24" s="166">
        <f t="shared" si="29"/>
        <v>47.360999999999997</v>
      </c>
      <c r="P24" s="167">
        <f t="shared" si="30"/>
        <v>0</v>
      </c>
      <c r="Q24" s="168">
        <f t="shared" si="31"/>
        <v>77</v>
      </c>
      <c r="R24" s="169">
        <f t="shared" si="32"/>
        <v>29.582164372032963</v>
      </c>
      <c r="S24" s="141">
        <f t="shared" si="33"/>
        <v>1535</v>
      </c>
      <c r="T24" s="141">
        <f t="shared" si="34"/>
        <v>1782</v>
      </c>
      <c r="U24" t="s">
        <v>117</v>
      </c>
      <c r="V24" s="5" t="s">
        <v>120</v>
      </c>
      <c r="W24" t="s">
        <v>117</v>
      </c>
      <c r="X24" s="5" t="s">
        <v>120</v>
      </c>
      <c r="Y24" t="s">
        <v>212</v>
      </c>
      <c r="Z24" t="s">
        <v>138</v>
      </c>
      <c r="AA24" t="s">
        <v>195</v>
      </c>
      <c r="AB24">
        <v>522</v>
      </c>
      <c r="AC24" s="1">
        <v>3762.614</v>
      </c>
      <c r="AD24" s="1">
        <v>1835.596</v>
      </c>
      <c r="AE24" s="28">
        <v>2.0499999999999998</v>
      </c>
      <c r="AF24">
        <v>2.6</v>
      </c>
      <c r="AG24">
        <v>12.917</v>
      </c>
      <c r="AH24">
        <v>208.75770299999999</v>
      </c>
      <c r="AI24">
        <v>7.1630180000000001</v>
      </c>
      <c r="AJ24">
        <v>74.402707000000007</v>
      </c>
      <c r="AK24">
        <v>321</v>
      </c>
      <c r="AL24">
        <v>1535</v>
      </c>
      <c r="AM24">
        <v>1782</v>
      </c>
      <c r="AN24">
        <v>77</v>
      </c>
      <c r="AO24">
        <v>18.023833</v>
      </c>
      <c r="AP24">
        <v>1020</v>
      </c>
      <c r="AQ24">
        <v>0</v>
      </c>
      <c r="AR24">
        <v>64</v>
      </c>
      <c r="AS24">
        <v>92858</v>
      </c>
      <c r="AT24">
        <v>40.795999999999999</v>
      </c>
      <c r="AU24">
        <v>47.360999999999997</v>
      </c>
      <c r="AV24">
        <v>19417</v>
      </c>
      <c r="AW24">
        <v>0</v>
      </c>
      <c r="AX24" s="29">
        <v>0.46</v>
      </c>
      <c r="AY24">
        <v>0.85142857142857142</v>
      </c>
      <c r="AZ24" t="s">
        <v>68</v>
      </c>
      <c r="BA24" t="s">
        <v>285</v>
      </c>
      <c r="BB24">
        <v>20</v>
      </c>
      <c r="BC24" t="s">
        <v>309</v>
      </c>
      <c r="BD24">
        <v>14</v>
      </c>
      <c r="BE24">
        <v>204193.48300000001</v>
      </c>
      <c r="BF24">
        <v>4.8806797619491112E-3</v>
      </c>
      <c r="BG24">
        <v>4.1555501973166717E-3</v>
      </c>
      <c r="BH24">
        <v>364076.85700000002</v>
      </c>
      <c r="BI24">
        <v>2.737342351865007E-3</v>
      </c>
      <c r="BJ24">
        <v>2.3306514881593489E-3</v>
      </c>
      <c r="BK24">
        <v>1</v>
      </c>
      <c r="BL24" t="s">
        <v>69</v>
      </c>
      <c r="BM24">
        <v>2</v>
      </c>
      <c r="BN24" t="s">
        <v>289</v>
      </c>
    </row>
    <row r="25" spans="1:66">
      <c r="A25" s="142" t="str">
        <f t="shared" si="20"/>
        <v>시영운수</v>
      </c>
      <c r="B25" s="142" t="str">
        <f t="shared" si="1"/>
        <v>예비</v>
      </c>
      <c r="C25" s="143" t="str">
        <f t="shared" si="21"/>
        <v>73아1006</v>
      </c>
      <c r="D25" s="131" t="str">
        <f t="shared" si="22"/>
        <v>저상</v>
      </c>
      <c r="E25" s="127" t="str">
        <f t="shared" si="16"/>
        <v>B</v>
      </c>
      <c r="F25" s="150">
        <f t="shared" si="17"/>
        <v>0.82727272727272727</v>
      </c>
      <c r="G25" s="151">
        <f t="shared" si="18"/>
        <v>1.82</v>
      </c>
      <c r="H25" s="152">
        <f t="shared" si="19"/>
        <v>2.2000000000000002</v>
      </c>
      <c r="I25" s="153">
        <f t="shared" si="23"/>
        <v>1594.421</v>
      </c>
      <c r="J25" s="154">
        <f t="shared" si="24"/>
        <v>5.4599983103687751E-2</v>
      </c>
      <c r="K25" s="154">
        <f t="shared" si="25"/>
        <v>0.37286166142697502</v>
      </c>
      <c r="L25" s="154">
        <f t="shared" si="26"/>
        <v>0.15052486137601048</v>
      </c>
      <c r="M25" s="155">
        <f t="shared" si="27"/>
        <v>15.702</v>
      </c>
      <c r="N25" s="156">
        <f t="shared" si="28"/>
        <v>0.376</v>
      </c>
      <c r="O25" s="156">
        <f t="shared" si="29"/>
        <v>7.9649999999999999</v>
      </c>
      <c r="P25" s="157">
        <f t="shared" si="30"/>
        <v>0</v>
      </c>
      <c r="Q25" s="158">
        <f t="shared" si="31"/>
        <v>66</v>
      </c>
      <c r="R25" s="159">
        <f t="shared" si="32"/>
        <v>22.948365231894105</v>
      </c>
      <c r="S25" s="144">
        <f t="shared" si="33"/>
        <v>6</v>
      </c>
      <c r="T25" s="144">
        <f t="shared" si="34"/>
        <v>127</v>
      </c>
      <c r="U25" t="s">
        <v>117</v>
      </c>
      <c r="V25" t="s">
        <v>90</v>
      </c>
      <c r="W25" s="4" t="s">
        <v>117</v>
      </c>
      <c r="X25" s="4" t="s">
        <v>90</v>
      </c>
      <c r="Y25" s="4" t="s">
        <v>281</v>
      </c>
      <c r="Z25" s="4" t="s">
        <v>188</v>
      </c>
      <c r="AA25" s="4" t="s">
        <v>195</v>
      </c>
      <c r="AB25" s="4">
        <v>522</v>
      </c>
      <c r="AC25" s="4">
        <v>1594.421</v>
      </c>
      <c r="AD25" s="4">
        <v>876.12199999999996</v>
      </c>
      <c r="AE25" s="4">
        <v>1.82</v>
      </c>
      <c r="AF25" s="4">
        <v>2.2000000000000002</v>
      </c>
      <c r="AG25" s="4">
        <v>15.702</v>
      </c>
      <c r="AH25" s="4">
        <v>121.351924</v>
      </c>
      <c r="AI25" s="4">
        <v>6.625813</v>
      </c>
      <c r="AJ25" s="4">
        <v>45.247480000000003</v>
      </c>
      <c r="AK25" s="4">
        <v>240</v>
      </c>
      <c r="AL25" s="4">
        <v>6</v>
      </c>
      <c r="AM25" s="4">
        <v>127</v>
      </c>
      <c r="AN25" s="4">
        <v>66</v>
      </c>
      <c r="AO25" s="4">
        <v>13.138819</v>
      </c>
      <c r="AP25" s="4">
        <v>9.6</v>
      </c>
      <c r="AQ25" s="4">
        <v>0</v>
      </c>
      <c r="AR25" s="4">
        <v>43</v>
      </c>
      <c r="AS25" s="4">
        <v>29764</v>
      </c>
      <c r="AT25" s="4">
        <v>0.376</v>
      </c>
      <c r="AU25" s="4">
        <v>7.9649999999999999</v>
      </c>
      <c r="AV25" s="4">
        <v>57</v>
      </c>
      <c r="AW25" s="4">
        <v>0</v>
      </c>
      <c r="AX25" s="30">
        <v>0.6</v>
      </c>
      <c r="AY25">
        <v>0.92749999999999999</v>
      </c>
      <c r="AZ25" t="s">
        <v>67</v>
      </c>
      <c r="BA25" t="s">
        <v>285</v>
      </c>
      <c r="BB25">
        <v>4</v>
      </c>
      <c r="BC25" t="s">
        <v>310</v>
      </c>
      <c r="BD25">
        <v>15</v>
      </c>
      <c r="BE25">
        <v>204193.48300000001</v>
      </c>
      <c r="BF25">
        <v>3.2611711706783508E-2</v>
      </c>
      <c r="BG25">
        <v>3.0247362608041704E-2</v>
      </c>
      <c r="BH25">
        <v>364076.85700000002</v>
      </c>
      <c r="BI25">
        <v>1.8290366091575E-2</v>
      </c>
      <c r="BJ25">
        <v>1.6964314549935813E-2</v>
      </c>
      <c r="BK25">
        <v>1</v>
      </c>
      <c r="BL25" t="s">
        <v>67</v>
      </c>
      <c r="BM25">
        <v>0</v>
      </c>
      <c r="BN25" t="s">
        <v>287</v>
      </c>
    </row>
  </sheetData>
  <sortState xmlns:xlrd2="http://schemas.microsoft.com/office/spreadsheetml/2017/richdata2" ref="U5:AX25">
    <sortCondition ref="Y5:Y25"/>
    <sortCondition ref="U5:U25"/>
  </sortState>
  <phoneticPr fontId="2" type="noConversion"/>
  <conditionalFormatting sqref="E1 E2:H3 E4 E5:H1048576">
    <cfRule type="containsText" dxfId="33" priority="1" operator="containsText" text="F">
      <formula>NOT(ISERROR(SEARCH("F",E1)))</formula>
    </cfRule>
    <cfRule type="containsText" dxfId="32" priority="2" operator="containsText" text="D">
      <formula>NOT(ISERROR(SEARCH("D",E1)))</formula>
    </cfRule>
    <cfRule type="containsText" dxfId="31" priority="3" operator="containsText" text="C">
      <formula>NOT(ISERROR(SEARCH("C",E1)))</formula>
    </cfRule>
    <cfRule type="containsText" dxfId="30" priority="4" operator="containsText" text="B">
      <formula>NOT(ISERROR(SEARCH("B",E1)))</formula>
    </cfRule>
    <cfRule type="containsText" dxfId="29" priority="5" operator="containsText" text="A">
      <formula>NOT(ISERROR(SEARCH("A",E1)))</formula>
    </cfRule>
    <cfRule type="containsText" dxfId="2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4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48</v>
      </c>
      <c r="C4" s="123" t="s">
        <v>139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72</v>
      </c>
      <c r="N4" s="124" t="s">
        <v>6</v>
      </c>
      <c r="O4" s="124" t="s">
        <v>7</v>
      </c>
      <c r="P4" s="124" t="s">
        <v>180</v>
      </c>
      <c r="Q4" s="227" t="s">
        <v>43</v>
      </c>
      <c r="R4" s="227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183</v>
      </c>
      <c r="AN4" s="13" t="s">
        <v>184</v>
      </c>
      <c r="AO4" t="s">
        <v>185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64</v>
      </c>
      <c r="BF4" t="s">
        <v>0</v>
      </c>
      <c r="BG4" t="s">
        <v>169</v>
      </c>
      <c r="BH4" t="s">
        <v>73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64</v>
      </c>
      <c r="BO4" t="s">
        <v>168</v>
      </c>
      <c r="BP4" t="s">
        <v>172</v>
      </c>
    </row>
    <row r="5" spans="1:68" ht="16.5">
      <c r="A5" s="242" t="str">
        <f>BF5</f>
        <v>시영운수</v>
      </c>
      <c r="B5" s="126" t="str">
        <f>BH5</f>
        <v>강병호</v>
      </c>
      <c r="C5" s="127" t="str">
        <f>BN5</f>
        <v>F</v>
      </c>
      <c r="D5" s="128">
        <f>BM5</f>
        <v>0.79636363636363627</v>
      </c>
      <c r="E5" s="129">
        <f>U5</f>
        <v>4011</v>
      </c>
      <c r="F5" s="130" t="str">
        <f>BG5</f>
        <v>15</v>
      </c>
      <c r="G5" s="131" t="str">
        <f>BK5</f>
        <v>70바1583</v>
      </c>
      <c r="H5" s="132">
        <f>BJ5</f>
        <v>1</v>
      </c>
      <c r="I5" s="133">
        <f>BP5</f>
        <v>1700.258</v>
      </c>
      <c r="J5" s="134">
        <f>AB5/AA5</f>
        <v>7.9223089276535628E-3</v>
      </c>
      <c r="K5" s="134">
        <f>AC5/AA5</f>
        <v>0.34281324323543499</v>
      </c>
      <c r="L5" s="134">
        <f>AD5/I5</f>
        <v>0.1946763373558601</v>
      </c>
      <c r="M5" s="135">
        <f>Z5</f>
        <v>13.435</v>
      </c>
      <c r="N5" s="136">
        <f>AE5*100/W5</f>
        <v>0</v>
      </c>
      <c r="O5" s="136">
        <f>AF5*100/W5</f>
        <v>3.7641346195695005</v>
      </c>
      <c r="P5" s="228">
        <f>AK5</f>
        <v>24</v>
      </c>
      <c r="Q5" s="229">
        <f>AE5</f>
        <v>0</v>
      </c>
      <c r="R5" s="229">
        <f>AF5</f>
        <v>64</v>
      </c>
      <c r="T5">
        <v>522</v>
      </c>
      <c r="U5">
        <v>4011</v>
      </c>
      <c r="V5" t="s">
        <v>213</v>
      </c>
      <c r="W5">
        <v>1700.258</v>
      </c>
      <c r="X5">
        <v>970.673</v>
      </c>
      <c r="Y5">
        <v>1.752</v>
      </c>
      <c r="Z5">
        <v>13.435</v>
      </c>
      <c r="AA5">
        <v>116.33552899999999</v>
      </c>
      <c r="AB5">
        <v>0.92164599999999997</v>
      </c>
      <c r="AC5">
        <v>39.881360000000001</v>
      </c>
      <c r="AD5" s="1">
        <v>331</v>
      </c>
      <c r="AE5">
        <v>0</v>
      </c>
      <c r="AF5">
        <v>64</v>
      </c>
      <c r="AG5">
        <v>63</v>
      </c>
      <c r="AH5">
        <v>14.615122</v>
      </c>
      <c r="AI5">
        <v>0</v>
      </c>
      <c r="AJ5">
        <v>0</v>
      </c>
      <c r="AK5">
        <v>24</v>
      </c>
      <c r="AL5">
        <v>3462</v>
      </c>
      <c r="AM5" t="s">
        <v>214</v>
      </c>
      <c r="AN5" t="s">
        <v>311</v>
      </c>
      <c r="AO5">
        <v>1700.258</v>
      </c>
      <c r="AR5" t="s">
        <v>117</v>
      </c>
      <c r="AS5" t="s">
        <v>118</v>
      </c>
      <c r="AT5" t="s">
        <v>204</v>
      </c>
      <c r="AU5" t="s">
        <v>213</v>
      </c>
      <c r="AV5" t="s">
        <v>195</v>
      </c>
      <c r="AW5">
        <v>1</v>
      </c>
      <c r="BB5">
        <v>0.79636363636363627</v>
      </c>
      <c r="BC5" t="s">
        <v>69</v>
      </c>
      <c r="BF5" t="s">
        <v>117</v>
      </c>
      <c r="BG5" t="s">
        <v>118</v>
      </c>
      <c r="BH5" t="s">
        <v>213</v>
      </c>
      <c r="BI5">
        <v>4011</v>
      </c>
      <c r="BJ5">
        <v>1</v>
      </c>
      <c r="BK5" t="s">
        <v>204</v>
      </c>
      <c r="BL5" t="s">
        <v>173</v>
      </c>
      <c r="BM5">
        <v>0.79636363636363627</v>
      </c>
      <c r="BN5" t="s">
        <v>69</v>
      </c>
      <c r="BO5" t="s">
        <v>280</v>
      </c>
      <c r="BP5">
        <v>1700.258</v>
      </c>
    </row>
    <row r="6" spans="1:68" ht="16.5">
      <c r="A6" s="243" t="str">
        <f t="shared" ref="A6:A7" si="0">BF6</f>
        <v>시영운수</v>
      </c>
      <c r="B6" s="110" t="str">
        <f t="shared" ref="B6:B7" si="1">BH6</f>
        <v>강천원</v>
      </c>
      <c r="C6" s="111" t="str">
        <f t="shared" ref="C6:C7" si="2">BN6</f>
        <v>C</v>
      </c>
      <c r="D6" s="112">
        <f t="shared" ref="D6:D7" si="3">BM6</f>
        <v>0.87223169591692662</v>
      </c>
      <c r="E6" s="113">
        <f t="shared" ref="E6:E7" si="4">U6</f>
        <v>724</v>
      </c>
      <c r="F6" s="114" t="str">
        <f t="shared" ref="F6:F7" si="5">BG6</f>
        <v>15</v>
      </c>
      <c r="G6" s="115" t="str">
        <f t="shared" ref="G6:G7" si="6">BK6</f>
        <v>70바1506</v>
      </c>
      <c r="H6" s="116">
        <f t="shared" ref="H6:H7" si="7">BJ6</f>
        <v>4</v>
      </c>
      <c r="I6" s="117">
        <f t="shared" ref="I6:I7" si="8">BP6</f>
        <v>619.07899999999995</v>
      </c>
      <c r="J6" s="118">
        <f t="shared" ref="J6:J7" si="9">AB6/AA6</f>
        <v>3.3639413025194249E-2</v>
      </c>
      <c r="K6" s="118">
        <f t="shared" ref="K6:K7" si="10">AC6/AA6</f>
        <v>0.37892275164239864</v>
      </c>
      <c r="L6" s="118">
        <f t="shared" ref="L6:L7" si="11">AD6/I6</f>
        <v>0.20029753876322734</v>
      </c>
      <c r="M6" s="119">
        <f t="shared" ref="M6:M7" si="12">Z6</f>
        <v>14.967000000000001</v>
      </c>
      <c r="N6" s="120">
        <f t="shared" ref="N6:N7" si="13">AE6*100/W6</f>
        <v>0.16153027319615107</v>
      </c>
      <c r="O6" s="120">
        <f t="shared" ref="O6:O7" si="14">AF6*100/W6</f>
        <v>9.0456952989844606</v>
      </c>
      <c r="P6" s="230">
        <f t="shared" ref="P6:P7" si="15">AK6</f>
        <v>14</v>
      </c>
      <c r="Q6" s="231">
        <f t="shared" ref="Q6:Q7" si="16">AE6</f>
        <v>1</v>
      </c>
      <c r="R6" s="231">
        <f t="shared" ref="R6:R7" si="17">AF6</f>
        <v>56</v>
      </c>
      <c r="T6">
        <v>522</v>
      </c>
      <c r="U6">
        <v>724</v>
      </c>
      <c r="V6" t="s">
        <v>215</v>
      </c>
      <c r="W6">
        <v>619.07899999999995</v>
      </c>
      <c r="X6">
        <v>336.99799999999999</v>
      </c>
      <c r="Y6">
        <v>1.837</v>
      </c>
      <c r="Z6">
        <v>14.967000000000001</v>
      </c>
      <c r="AA6">
        <v>42.096662000000002</v>
      </c>
      <c r="AB6">
        <v>1.416107</v>
      </c>
      <c r="AC6">
        <v>15.951383</v>
      </c>
      <c r="AD6" s="1">
        <v>124</v>
      </c>
      <c r="AE6">
        <v>1</v>
      </c>
      <c r="AF6">
        <v>56</v>
      </c>
      <c r="AG6">
        <v>66</v>
      </c>
      <c r="AH6">
        <v>14.70613</v>
      </c>
      <c r="AI6">
        <v>104.3</v>
      </c>
      <c r="AJ6">
        <v>0</v>
      </c>
      <c r="AK6">
        <v>14</v>
      </c>
      <c r="AL6">
        <v>5102</v>
      </c>
      <c r="AM6" t="s">
        <v>216</v>
      </c>
      <c r="AN6" t="s">
        <v>312</v>
      </c>
      <c r="AO6">
        <v>237.93799999999999</v>
      </c>
      <c r="AR6" t="s">
        <v>117</v>
      </c>
      <c r="AS6" t="s">
        <v>118</v>
      </c>
      <c r="AT6" t="s">
        <v>194</v>
      </c>
      <c r="AU6" t="s">
        <v>215</v>
      </c>
      <c r="AV6" t="s">
        <v>195</v>
      </c>
      <c r="AW6">
        <v>4</v>
      </c>
      <c r="BB6">
        <v>0.87223169591692662</v>
      </c>
      <c r="BC6" t="s">
        <v>68</v>
      </c>
      <c r="BF6" t="s">
        <v>117</v>
      </c>
      <c r="BG6" t="s">
        <v>118</v>
      </c>
      <c r="BH6" t="s">
        <v>215</v>
      </c>
      <c r="BI6">
        <v>724</v>
      </c>
      <c r="BJ6">
        <v>4</v>
      </c>
      <c r="BK6" t="s">
        <v>194</v>
      </c>
      <c r="BL6" t="s">
        <v>198</v>
      </c>
      <c r="BM6">
        <v>0.87223169591692662</v>
      </c>
      <c r="BN6" t="s">
        <v>68</v>
      </c>
      <c r="BO6" t="s">
        <v>176</v>
      </c>
      <c r="BP6">
        <v>619.07899999999995</v>
      </c>
    </row>
    <row r="7" spans="1:68" ht="16.5">
      <c r="A7" s="242" t="str">
        <f t="shared" si="0"/>
        <v>시영운수</v>
      </c>
      <c r="B7" s="126" t="str">
        <f t="shared" si="1"/>
        <v>권혁근</v>
      </c>
      <c r="C7" s="127" t="str">
        <f t="shared" si="2"/>
        <v>B</v>
      </c>
      <c r="D7" s="128">
        <f t="shared" si="3"/>
        <v>0.93637463304246804</v>
      </c>
      <c r="E7" s="129">
        <f t="shared" si="4"/>
        <v>9283</v>
      </c>
      <c r="F7" s="130" t="str">
        <f t="shared" si="5"/>
        <v>15</v>
      </c>
      <c r="G7" s="131" t="str">
        <f t="shared" si="6"/>
        <v>70바1506</v>
      </c>
      <c r="H7" s="132">
        <f t="shared" si="7"/>
        <v>5</v>
      </c>
      <c r="I7" s="133">
        <f t="shared" si="8"/>
        <v>564.41300000000001</v>
      </c>
      <c r="J7" s="134">
        <f t="shared" si="9"/>
        <v>3.8164776085310485E-2</v>
      </c>
      <c r="K7" s="134">
        <f t="shared" si="10"/>
        <v>0.29156383100777922</v>
      </c>
      <c r="L7" s="134">
        <f t="shared" si="11"/>
        <v>7.441359430062737E-2</v>
      </c>
      <c r="M7" s="135">
        <f t="shared" si="12"/>
        <v>14.874000000000001</v>
      </c>
      <c r="N7" s="136">
        <f t="shared" si="13"/>
        <v>4.0750301640819755</v>
      </c>
      <c r="O7" s="136">
        <f t="shared" si="14"/>
        <v>15.414244533701385</v>
      </c>
      <c r="P7" s="228">
        <f t="shared" si="15"/>
        <v>3</v>
      </c>
      <c r="Q7" s="229">
        <f t="shared" si="16"/>
        <v>23</v>
      </c>
      <c r="R7" s="229">
        <f t="shared" si="17"/>
        <v>87</v>
      </c>
      <c r="T7">
        <v>522</v>
      </c>
      <c r="U7">
        <v>9283</v>
      </c>
      <c r="V7" t="s">
        <v>217</v>
      </c>
      <c r="W7">
        <v>564.41300000000001</v>
      </c>
      <c r="X7">
        <v>296.62700000000001</v>
      </c>
      <c r="Y7">
        <v>1.903</v>
      </c>
      <c r="Z7">
        <v>14.874000000000001</v>
      </c>
      <c r="AA7">
        <v>32.606636999999999</v>
      </c>
      <c r="AB7">
        <v>1.2444249999999999</v>
      </c>
      <c r="AC7">
        <v>9.5069160000000004</v>
      </c>
      <c r="AD7" s="1">
        <v>42</v>
      </c>
      <c r="AE7">
        <v>23</v>
      </c>
      <c r="AF7">
        <v>87</v>
      </c>
      <c r="AG7">
        <v>70</v>
      </c>
      <c r="AH7">
        <v>17.309757999999999</v>
      </c>
      <c r="AI7">
        <v>13.9</v>
      </c>
      <c r="AJ7">
        <v>0</v>
      </c>
      <c r="AK7">
        <v>3</v>
      </c>
      <c r="AL7">
        <v>664</v>
      </c>
      <c r="AM7" t="s">
        <v>218</v>
      </c>
      <c r="AN7" t="s">
        <v>313</v>
      </c>
      <c r="AO7">
        <v>122.03100000000001</v>
      </c>
      <c r="AR7" t="s">
        <v>117</v>
      </c>
      <c r="AS7" t="s">
        <v>118</v>
      </c>
      <c r="AT7" t="s">
        <v>194</v>
      </c>
      <c r="AU7" t="s">
        <v>217</v>
      </c>
      <c r="AV7" t="s">
        <v>195</v>
      </c>
      <c r="AW7">
        <v>5</v>
      </c>
      <c r="BB7">
        <v>0.93637463304246804</v>
      </c>
      <c r="BC7" t="s">
        <v>67</v>
      </c>
      <c r="BF7" t="s">
        <v>117</v>
      </c>
      <c r="BG7" t="s">
        <v>118</v>
      </c>
      <c r="BH7" t="s">
        <v>217</v>
      </c>
      <c r="BI7">
        <v>9283</v>
      </c>
      <c r="BJ7">
        <v>5</v>
      </c>
      <c r="BK7" t="s">
        <v>194</v>
      </c>
      <c r="BL7" t="s">
        <v>205</v>
      </c>
      <c r="BM7">
        <v>0.93637463304246804</v>
      </c>
      <c r="BN7" t="s">
        <v>67</v>
      </c>
      <c r="BO7" t="s">
        <v>174</v>
      </c>
      <c r="BP7">
        <v>564.41300000000001</v>
      </c>
    </row>
    <row r="8" spans="1:68" ht="16.5">
      <c r="A8" s="243" t="str">
        <f t="shared" ref="A8:A20" si="18">BF8</f>
        <v>시영운수</v>
      </c>
      <c r="B8" s="110" t="str">
        <f t="shared" ref="B8:B20" si="19">BH8</f>
        <v>김기호</v>
      </c>
      <c r="C8" s="111" t="str">
        <f t="shared" ref="C8:C20" si="20">BN8</f>
        <v>A</v>
      </c>
      <c r="D8" s="112">
        <f t="shared" ref="D8:D20" si="21">BM8</f>
        <v>0.97032706771033461</v>
      </c>
      <c r="E8" s="113">
        <f t="shared" ref="E8:E20" si="22">U8</f>
        <v>3329</v>
      </c>
      <c r="F8" s="114" t="str">
        <f t="shared" ref="F8:F20" si="23">BG8</f>
        <v>15</v>
      </c>
      <c r="G8" s="115" t="str">
        <f t="shared" ref="G8:G20" si="24">BK8</f>
        <v>70바1506</v>
      </c>
      <c r="H8" s="116">
        <f t="shared" ref="H8:H20" si="25">BJ8</f>
        <v>2</v>
      </c>
      <c r="I8" s="117">
        <f t="shared" ref="I8:I20" si="26">BP8</f>
        <v>2025.9079999999999</v>
      </c>
      <c r="J8" s="118">
        <f t="shared" ref="J8:J20" si="27">AB8/AA8</f>
        <v>1.2631759060396498E-2</v>
      </c>
      <c r="K8" s="118">
        <f t="shared" ref="K8:K20" si="28">AC8/AA8</f>
        <v>0.35502391073598327</v>
      </c>
      <c r="L8" s="118">
        <f t="shared" ref="L8:L20" si="29">AD8/I8</f>
        <v>0.1248822750095266</v>
      </c>
      <c r="M8" s="119">
        <f t="shared" ref="M8:M20" si="30">Z8</f>
        <v>11.798</v>
      </c>
      <c r="N8" s="120">
        <f t="shared" ref="N8:N20" si="31">AE8*100/W8</f>
        <v>0.5923269960926163</v>
      </c>
      <c r="O8" s="120">
        <f t="shared" ref="O8:O20" si="32">AF8*100/W8</f>
        <v>8.9342655243969613</v>
      </c>
      <c r="P8" s="230">
        <f t="shared" ref="P8:P20" si="33">AK8</f>
        <v>4</v>
      </c>
      <c r="Q8" s="231">
        <f t="shared" ref="Q8:Q20" si="34">AE8</f>
        <v>12</v>
      </c>
      <c r="R8" s="231">
        <f t="shared" ref="R8:R20" si="35">AF8</f>
        <v>181</v>
      </c>
      <c r="T8">
        <v>522</v>
      </c>
      <c r="U8">
        <v>3329</v>
      </c>
      <c r="V8" t="s">
        <v>219</v>
      </c>
      <c r="W8">
        <v>2025.9079999999999</v>
      </c>
      <c r="X8">
        <v>949.06799999999998</v>
      </c>
      <c r="Y8">
        <v>2.1349999999999998</v>
      </c>
      <c r="Z8">
        <v>11.798</v>
      </c>
      <c r="AA8">
        <v>123.03385400000001</v>
      </c>
      <c r="AB8">
        <v>1.5541339999999999</v>
      </c>
      <c r="AC8">
        <v>43.679960000000001</v>
      </c>
      <c r="AD8" s="1">
        <v>253</v>
      </c>
      <c r="AE8">
        <v>12</v>
      </c>
      <c r="AF8">
        <v>181</v>
      </c>
      <c r="AG8">
        <v>73</v>
      </c>
      <c r="AH8">
        <v>16.466263999999999</v>
      </c>
      <c r="AI8">
        <v>218.5</v>
      </c>
      <c r="AJ8">
        <v>0</v>
      </c>
      <c r="AK8">
        <v>4</v>
      </c>
      <c r="AL8">
        <v>1121</v>
      </c>
      <c r="AM8" t="s">
        <v>220</v>
      </c>
      <c r="AN8" t="s">
        <v>314</v>
      </c>
      <c r="AO8">
        <v>1881.3779999999999</v>
      </c>
      <c r="AR8" t="s">
        <v>117</v>
      </c>
      <c r="AS8" t="s">
        <v>118</v>
      </c>
      <c r="AT8" t="s">
        <v>194</v>
      </c>
      <c r="AU8" t="s">
        <v>219</v>
      </c>
      <c r="AV8" t="s">
        <v>195</v>
      </c>
      <c r="AW8">
        <v>2</v>
      </c>
      <c r="BB8">
        <v>0.97032706771033461</v>
      </c>
      <c r="BC8" t="s">
        <v>65</v>
      </c>
      <c r="BF8" t="s">
        <v>117</v>
      </c>
      <c r="BG8" t="s">
        <v>118</v>
      </c>
      <c r="BH8" t="s">
        <v>219</v>
      </c>
      <c r="BI8">
        <v>3329</v>
      </c>
      <c r="BJ8">
        <v>2</v>
      </c>
      <c r="BK8" t="s">
        <v>194</v>
      </c>
      <c r="BL8" t="s">
        <v>202</v>
      </c>
      <c r="BM8">
        <v>0.97032706771033461</v>
      </c>
      <c r="BN8" t="s">
        <v>65</v>
      </c>
      <c r="BO8" t="s">
        <v>177</v>
      </c>
      <c r="BP8">
        <v>2025.9079999999999</v>
      </c>
    </row>
    <row r="9" spans="1:68" ht="16.5">
      <c r="A9" s="242" t="str">
        <f t="shared" si="18"/>
        <v>시영운수</v>
      </c>
      <c r="B9" s="126" t="str">
        <f t="shared" si="19"/>
        <v>김대복</v>
      </c>
      <c r="C9" s="127" t="str">
        <f t="shared" si="20"/>
        <v>C</v>
      </c>
      <c r="D9" s="128">
        <f t="shared" si="21"/>
        <v>0.89136363636363636</v>
      </c>
      <c r="E9" s="129">
        <f t="shared" si="22"/>
        <v>2915</v>
      </c>
      <c r="F9" s="130" t="str">
        <f t="shared" si="23"/>
        <v>15</v>
      </c>
      <c r="G9" s="131" t="str">
        <f t="shared" si="24"/>
        <v>70바1532</v>
      </c>
      <c r="H9" s="132">
        <f t="shared" si="25"/>
        <v>1</v>
      </c>
      <c r="I9" s="133">
        <f t="shared" si="26"/>
        <v>1061.229</v>
      </c>
      <c r="J9" s="134">
        <f t="shared" si="27"/>
        <v>8.1011998881494462E-3</v>
      </c>
      <c r="K9" s="134">
        <f t="shared" si="28"/>
        <v>0.35503394001470145</v>
      </c>
      <c r="L9" s="134">
        <f t="shared" si="29"/>
        <v>0.12344178306472967</v>
      </c>
      <c r="M9" s="135">
        <f t="shared" si="30"/>
        <v>12.439</v>
      </c>
      <c r="N9" s="136">
        <f t="shared" si="31"/>
        <v>9.4230368751702029E-2</v>
      </c>
      <c r="O9" s="136">
        <f t="shared" si="32"/>
        <v>2.2615288500408486</v>
      </c>
      <c r="P9" s="228">
        <f t="shared" si="33"/>
        <v>16</v>
      </c>
      <c r="Q9" s="229">
        <f t="shared" si="34"/>
        <v>1</v>
      </c>
      <c r="R9" s="229">
        <f t="shared" si="35"/>
        <v>24</v>
      </c>
      <c r="T9">
        <v>522</v>
      </c>
      <c r="U9">
        <v>2915</v>
      </c>
      <c r="V9" t="s">
        <v>221</v>
      </c>
      <c r="W9">
        <v>1061.229</v>
      </c>
      <c r="X9">
        <v>541.13699999999994</v>
      </c>
      <c r="Y9">
        <v>1.9610000000000001</v>
      </c>
      <c r="Z9">
        <v>12.439</v>
      </c>
      <c r="AA9">
        <v>73.444429</v>
      </c>
      <c r="AB9">
        <v>0.59498799999999996</v>
      </c>
      <c r="AC9">
        <v>26.075265000000002</v>
      </c>
      <c r="AD9" s="1">
        <v>131</v>
      </c>
      <c r="AE9">
        <v>1</v>
      </c>
      <c r="AF9">
        <v>24</v>
      </c>
      <c r="AG9">
        <v>66</v>
      </c>
      <c r="AH9">
        <v>14.449414000000001</v>
      </c>
      <c r="AI9">
        <v>48.2</v>
      </c>
      <c r="AJ9">
        <v>0</v>
      </c>
      <c r="AK9">
        <v>16</v>
      </c>
      <c r="AL9">
        <v>4902</v>
      </c>
      <c r="AM9" t="s">
        <v>222</v>
      </c>
      <c r="AN9" t="s">
        <v>315</v>
      </c>
      <c r="AO9">
        <v>1061.229</v>
      </c>
      <c r="AR9" t="s">
        <v>117</v>
      </c>
      <c r="AS9" t="s">
        <v>118</v>
      </c>
      <c r="AT9" t="s">
        <v>202</v>
      </c>
      <c r="AU9" t="s">
        <v>221</v>
      </c>
      <c r="AV9" t="s">
        <v>195</v>
      </c>
      <c r="AW9">
        <v>1</v>
      </c>
      <c r="BB9">
        <v>0.89136363636363636</v>
      </c>
      <c r="BC9" t="s">
        <v>68</v>
      </c>
      <c r="BF9" t="s">
        <v>117</v>
      </c>
      <c r="BG9" t="s">
        <v>118</v>
      </c>
      <c r="BH9" t="s">
        <v>221</v>
      </c>
      <c r="BI9">
        <v>2915</v>
      </c>
      <c r="BJ9">
        <v>1</v>
      </c>
      <c r="BK9" t="s">
        <v>202</v>
      </c>
      <c r="BL9" t="s">
        <v>173</v>
      </c>
      <c r="BM9">
        <v>0.89136363636363636</v>
      </c>
      <c r="BN9" t="s">
        <v>68</v>
      </c>
      <c r="BO9" t="s">
        <v>176</v>
      </c>
      <c r="BP9">
        <v>1061.229</v>
      </c>
    </row>
    <row r="10" spans="1:68" ht="16.5">
      <c r="A10" s="243" t="str">
        <f t="shared" si="18"/>
        <v>시영운수</v>
      </c>
      <c r="B10" s="110" t="str">
        <f t="shared" si="19"/>
        <v>김덕수</v>
      </c>
      <c r="C10" s="111" t="str">
        <f t="shared" si="20"/>
        <v>B</v>
      </c>
      <c r="D10" s="112">
        <f t="shared" si="21"/>
        <v>0.91162843492765144</v>
      </c>
      <c r="E10" s="113">
        <f t="shared" si="22"/>
        <v>1840</v>
      </c>
      <c r="F10" s="114" t="str">
        <f t="shared" si="23"/>
        <v>15</v>
      </c>
      <c r="G10" s="115" t="str">
        <f t="shared" si="24"/>
        <v>70바1524</v>
      </c>
      <c r="H10" s="116">
        <f t="shared" si="25"/>
        <v>4</v>
      </c>
      <c r="I10" s="117">
        <f t="shared" si="26"/>
        <v>574.95499999999993</v>
      </c>
      <c r="J10" s="118">
        <f t="shared" si="27"/>
        <v>5.3604840610933902E-2</v>
      </c>
      <c r="K10" s="118">
        <f t="shared" si="28"/>
        <v>0.38458032233447415</v>
      </c>
      <c r="L10" s="118">
        <f t="shared" si="29"/>
        <v>0.14609839030880681</v>
      </c>
      <c r="M10" s="119">
        <f t="shared" si="30"/>
        <v>16.186</v>
      </c>
      <c r="N10" s="120">
        <f t="shared" si="31"/>
        <v>0</v>
      </c>
      <c r="O10" s="120">
        <f t="shared" si="32"/>
        <v>10.957379273160507</v>
      </c>
      <c r="P10" s="230">
        <f t="shared" si="33"/>
        <v>12</v>
      </c>
      <c r="Q10" s="231">
        <f t="shared" si="34"/>
        <v>0</v>
      </c>
      <c r="R10" s="231">
        <f t="shared" si="35"/>
        <v>63</v>
      </c>
      <c r="T10">
        <v>522</v>
      </c>
      <c r="U10">
        <v>1840</v>
      </c>
      <c r="V10" t="s">
        <v>223</v>
      </c>
      <c r="W10">
        <v>574.95500000000004</v>
      </c>
      <c r="X10">
        <v>315.39999999999998</v>
      </c>
      <c r="Y10">
        <v>1.823</v>
      </c>
      <c r="Z10">
        <v>16.186</v>
      </c>
      <c r="AA10">
        <v>39.740273000000002</v>
      </c>
      <c r="AB10">
        <v>2.130271</v>
      </c>
      <c r="AC10">
        <v>15.283327</v>
      </c>
      <c r="AD10" s="1">
        <v>84</v>
      </c>
      <c r="AE10">
        <v>0</v>
      </c>
      <c r="AF10">
        <v>63</v>
      </c>
      <c r="AG10">
        <v>69</v>
      </c>
      <c r="AH10">
        <v>14.467817</v>
      </c>
      <c r="AI10">
        <v>13.4</v>
      </c>
      <c r="AJ10">
        <v>0</v>
      </c>
      <c r="AK10">
        <v>12</v>
      </c>
      <c r="AL10">
        <v>10324</v>
      </c>
      <c r="AM10" t="s">
        <v>224</v>
      </c>
      <c r="AN10" t="s">
        <v>316</v>
      </c>
      <c r="AO10">
        <v>303.03899999999999</v>
      </c>
      <c r="AR10" t="s">
        <v>117</v>
      </c>
      <c r="AS10" t="s">
        <v>118</v>
      </c>
      <c r="AT10" t="s">
        <v>198</v>
      </c>
      <c r="AU10" t="s">
        <v>223</v>
      </c>
      <c r="AV10" t="s">
        <v>195</v>
      </c>
      <c r="AW10">
        <v>4</v>
      </c>
      <c r="BB10">
        <v>0.91162843492765144</v>
      </c>
      <c r="BC10" t="s">
        <v>67</v>
      </c>
      <c r="BF10" t="s">
        <v>117</v>
      </c>
      <c r="BG10" t="s">
        <v>118</v>
      </c>
      <c r="BH10" t="s">
        <v>223</v>
      </c>
      <c r="BI10">
        <v>1840</v>
      </c>
      <c r="BJ10">
        <v>4</v>
      </c>
      <c r="BK10" t="s">
        <v>198</v>
      </c>
      <c r="BL10" t="s">
        <v>194</v>
      </c>
      <c r="BM10">
        <v>0.91162843492765144</v>
      </c>
      <c r="BN10" t="s">
        <v>67</v>
      </c>
      <c r="BO10" t="s">
        <v>174</v>
      </c>
      <c r="BP10">
        <v>574.95499999999993</v>
      </c>
    </row>
    <row r="11" spans="1:68" ht="16.5">
      <c r="A11" s="242" t="str">
        <f t="shared" si="18"/>
        <v>시영운수</v>
      </c>
      <c r="B11" s="126" t="str">
        <f t="shared" si="19"/>
        <v>김삼교</v>
      </c>
      <c r="C11" s="127" t="str">
        <f t="shared" si="20"/>
        <v>F</v>
      </c>
      <c r="D11" s="128">
        <f t="shared" si="21"/>
        <v>0.79887627138800854</v>
      </c>
      <c r="E11" s="129">
        <f t="shared" si="22"/>
        <v>1761</v>
      </c>
      <c r="F11" s="130" t="str">
        <f t="shared" si="23"/>
        <v>15</v>
      </c>
      <c r="G11" s="131" t="str">
        <f t="shared" si="24"/>
        <v>70바1516</v>
      </c>
      <c r="H11" s="132">
        <f t="shared" si="25"/>
        <v>2</v>
      </c>
      <c r="I11" s="133">
        <f t="shared" si="26"/>
        <v>4281.2040000000006</v>
      </c>
      <c r="J11" s="134">
        <f t="shared" si="27"/>
        <v>5.0513323025868577E-2</v>
      </c>
      <c r="K11" s="134">
        <f t="shared" si="28"/>
        <v>0.35484986204092361</v>
      </c>
      <c r="L11" s="134">
        <f t="shared" si="29"/>
        <v>0.15486297779783442</v>
      </c>
      <c r="M11" s="135">
        <f t="shared" si="30"/>
        <v>17.277999999999999</v>
      </c>
      <c r="N11" s="136">
        <f t="shared" si="31"/>
        <v>4.6715830406586563E-2</v>
      </c>
      <c r="O11" s="136">
        <f t="shared" si="32"/>
        <v>6.4000687657023585</v>
      </c>
      <c r="P11" s="228">
        <f t="shared" si="33"/>
        <v>87</v>
      </c>
      <c r="Q11" s="229">
        <f t="shared" si="34"/>
        <v>2</v>
      </c>
      <c r="R11" s="229">
        <f t="shared" si="35"/>
        <v>274</v>
      </c>
      <c r="T11">
        <v>522</v>
      </c>
      <c r="U11">
        <v>1761</v>
      </c>
      <c r="V11" t="s">
        <v>225</v>
      </c>
      <c r="W11">
        <v>4281.2039999999997</v>
      </c>
      <c r="X11">
        <v>2552.1080000000002</v>
      </c>
      <c r="Y11">
        <v>1.6779999999999999</v>
      </c>
      <c r="Z11">
        <v>17.277999999999999</v>
      </c>
      <c r="AA11">
        <v>307.05772400000001</v>
      </c>
      <c r="AB11">
        <v>15.510505999999999</v>
      </c>
      <c r="AC11">
        <v>108.959391</v>
      </c>
      <c r="AD11" s="1">
        <v>663</v>
      </c>
      <c r="AE11">
        <v>2</v>
      </c>
      <c r="AF11">
        <v>274</v>
      </c>
      <c r="AG11">
        <v>70</v>
      </c>
      <c r="AH11">
        <v>13.942667999999999</v>
      </c>
      <c r="AI11">
        <v>134.30000000000001</v>
      </c>
      <c r="AJ11">
        <v>0</v>
      </c>
      <c r="AK11">
        <v>87</v>
      </c>
      <c r="AL11">
        <v>34469</v>
      </c>
      <c r="AM11" t="s">
        <v>226</v>
      </c>
      <c r="AN11" t="s">
        <v>317</v>
      </c>
      <c r="AO11">
        <v>4190.5860000000002</v>
      </c>
      <c r="AR11" t="s">
        <v>117</v>
      </c>
      <c r="AS11" t="s">
        <v>118</v>
      </c>
      <c r="AT11" t="s">
        <v>197</v>
      </c>
      <c r="AU11" t="s">
        <v>225</v>
      </c>
      <c r="AV11" t="s">
        <v>195</v>
      </c>
      <c r="AW11">
        <v>2</v>
      </c>
      <c r="BB11">
        <v>0.79887627138800854</v>
      </c>
      <c r="BC11" t="s">
        <v>69</v>
      </c>
      <c r="BF11" t="s">
        <v>117</v>
      </c>
      <c r="BG11" t="s">
        <v>118</v>
      </c>
      <c r="BH11" t="s">
        <v>225</v>
      </c>
      <c r="BI11">
        <v>1761</v>
      </c>
      <c r="BJ11">
        <v>2</v>
      </c>
      <c r="BK11" t="s">
        <v>197</v>
      </c>
      <c r="BL11" t="s">
        <v>206</v>
      </c>
      <c r="BM11">
        <v>0.79887627138800854</v>
      </c>
      <c r="BN11" t="s">
        <v>69</v>
      </c>
      <c r="BO11" t="s">
        <v>280</v>
      </c>
      <c r="BP11">
        <v>4281.2040000000006</v>
      </c>
    </row>
    <row r="12" spans="1:68" ht="16.5">
      <c r="A12" s="243" t="str">
        <f t="shared" si="18"/>
        <v>시영운수</v>
      </c>
      <c r="B12" s="110" t="str">
        <f t="shared" si="19"/>
        <v>김성중</v>
      </c>
      <c r="C12" s="111" t="str">
        <f t="shared" si="20"/>
        <v>B</v>
      </c>
      <c r="D12" s="112">
        <f t="shared" si="21"/>
        <v>0.92749999999999999</v>
      </c>
      <c r="E12" s="113">
        <f t="shared" si="22"/>
        <v>3684</v>
      </c>
      <c r="F12" s="114" t="str">
        <f t="shared" si="23"/>
        <v>15</v>
      </c>
      <c r="G12" s="115" t="str">
        <f t="shared" si="24"/>
        <v>70바1525</v>
      </c>
      <c r="H12" s="116">
        <f t="shared" si="25"/>
        <v>1</v>
      </c>
      <c r="I12" s="117">
        <f t="shared" si="26"/>
        <v>2367.7049999999999</v>
      </c>
      <c r="J12" s="118">
        <f t="shared" si="27"/>
        <v>4.2944069375218013E-3</v>
      </c>
      <c r="K12" s="118">
        <f t="shared" si="28"/>
        <v>0.28626418464508929</v>
      </c>
      <c r="L12" s="118">
        <f t="shared" si="29"/>
        <v>0.17358581411113294</v>
      </c>
      <c r="M12" s="119">
        <f t="shared" si="30"/>
        <v>10.382</v>
      </c>
      <c r="N12" s="120">
        <f t="shared" si="31"/>
        <v>0.38011492141124004</v>
      </c>
      <c r="O12" s="120">
        <f t="shared" si="32"/>
        <v>3.3787993014332445</v>
      </c>
      <c r="P12" s="230">
        <f t="shared" si="33"/>
        <v>0</v>
      </c>
      <c r="Q12" s="231">
        <f t="shared" si="34"/>
        <v>9</v>
      </c>
      <c r="R12" s="231">
        <f t="shared" si="35"/>
        <v>80</v>
      </c>
      <c r="T12">
        <v>522</v>
      </c>
      <c r="U12">
        <v>3684</v>
      </c>
      <c r="V12" t="s">
        <v>227</v>
      </c>
      <c r="W12">
        <v>2367.7049999999999</v>
      </c>
      <c r="X12">
        <v>1276.2</v>
      </c>
      <c r="Y12">
        <v>1.855</v>
      </c>
      <c r="Z12">
        <v>10.382</v>
      </c>
      <c r="AA12">
        <v>152.12717599999999</v>
      </c>
      <c r="AB12">
        <v>0.65329599999999999</v>
      </c>
      <c r="AC12">
        <v>43.548561999999997</v>
      </c>
      <c r="AD12" s="1">
        <v>411</v>
      </c>
      <c r="AE12">
        <v>9</v>
      </c>
      <c r="AF12">
        <v>80</v>
      </c>
      <c r="AG12">
        <v>69</v>
      </c>
      <c r="AH12">
        <v>15.563984</v>
      </c>
      <c r="AI12">
        <v>0</v>
      </c>
      <c r="AJ12">
        <v>0</v>
      </c>
      <c r="AK12">
        <v>0</v>
      </c>
      <c r="AL12">
        <v>0</v>
      </c>
      <c r="AM12" t="s">
        <v>228</v>
      </c>
      <c r="AN12" t="s">
        <v>318</v>
      </c>
      <c r="AO12">
        <v>2367.7049999999999</v>
      </c>
      <c r="AR12" t="s">
        <v>117</v>
      </c>
      <c r="AS12" t="s">
        <v>118</v>
      </c>
      <c r="AT12" t="s">
        <v>199</v>
      </c>
      <c r="AU12" t="s">
        <v>227</v>
      </c>
      <c r="AV12" t="s">
        <v>195</v>
      </c>
      <c r="AW12">
        <v>1</v>
      </c>
      <c r="BB12">
        <v>0.92749999999999999</v>
      </c>
      <c r="BC12" t="s">
        <v>67</v>
      </c>
      <c r="BF12" t="s">
        <v>117</v>
      </c>
      <c r="BG12" t="s">
        <v>118</v>
      </c>
      <c r="BH12" t="s">
        <v>227</v>
      </c>
      <c r="BI12">
        <v>3684</v>
      </c>
      <c r="BJ12">
        <v>1</v>
      </c>
      <c r="BK12" t="s">
        <v>199</v>
      </c>
      <c r="BL12" t="s">
        <v>173</v>
      </c>
      <c r="BM12">
        <v>0.92749999999999999</v>
      </c>
      <c r="BN12" t="s">
        <v>67</v>
      </c>
      <c r="BO12" t="s">
        <v>174</v>
      </c>
      <c r="BP12">
        <v>2367.7049999999999</v>
      </c>
    </row>
    <row r="13" spans="1:68" ht="16.5">
      <c r="A13" s="242" t="str">
        <f t="shared" si="18"/>
        <v>시영운수</v>
      </c>
      <c r="B13" s="126" t="str">
        <f t="shared" si="19"/>
        <v>김용해</v>
      </c>
      <c r="C13" s="127" t="str">
        <f t="shared" si="20"/>
        <v>D</v>
      </c>
      <c r="D13" s="128">
        <f t="shared" si="21"/>
        <v>0.80818181818181811</v>
      </c>
      <c r="E13" s="129">
        <f t="shared" si="22"/>
        <v>7121</v>
      </c>
      <c r="F13" s="130" t="str">
        <f t="shared" si="23"/>
        <v>예비</v>
      </c>
      <c r="G13" s="131" t="str">
        <f t="shared" si="24"/>
        <v>73아1006</v>
      </c>
      <c r="H13" s="132">
        <f t="shared" si="25"/>
        <v>1</v>
      </c>
      <c r="I13" s="133">
        <f t="shared" si="26"/>
        <v>517.61099999999999</v>
      </c>
      <c r="J13" s="134">
        <f t="shared" si="27"/>
        <v>2.6376947422061044E-2</v>
      </c>
      <c r="K13" s="134">
        <f t="shared" si="28"/>
        <v>0.43678379026113673</v>
      </c>
      <c r="L13" s="134">
        <f t="shared" si="29"/>
        <v>0.16035207907096255</v>
      </c>
      <c r="M13" s="135">
        <f t="shared" si="30"/>
        <v>15.590999999999999</v>
      </c>
      <c r="N13" s="136">
        <f t="shared" si="31"/>
        <v>0</v>
      </c>
      <c r="O13" s="136">
        <f t="shared" si="32"/>
        <v>10.818935455390244</v>
      </c>
      <c r="P13" s="228">
        <f t="shared" si="33"/>
        <v>21</v>
      </c>
      <c r="Q13" s="229">
        <f t="shared" si="34"/>
        <v>0</v>
      </c>
      <c r="R13" s="229">
        <f t="shared" si="35"/>
        <v>56</v>
      </c>
      <c r="T13">
        <v>522</v>
      </c>
      <c r="U13">
        <v>7121</v>
      </c>
      <c r="V13" t="s">
        <v>282</v>
      </c>
      <c r="W13">
        <v>517.61099999999999</v>
      </c>
      <c r="X13">
        <v>291.113</v>
      </c>
      <c r="Y13">
        <v>1.778</v>
      </c>
      <c r="Z13">
        <v>15.590999999999999</v>
      </c>
      <c r="AA13">
        <v>43.198326999999999</v>
      </c>
      <c r="AB13">
        <v>1.13944</v>
      </c>
      <c r="AC13">
        <v>18.868328999999999</v>
      </c>
      <c r="AD13" s="1">
        <v>83</v>
      </c>
      <c r="AE13">
        <v>0</v>
      </c>
      <c r="AF13">
        <v>56</v>
      </c>
      <c r="AG13">
        <v>66</v>
      </c>
      <c r="AH13">
        <v>11.982200000000001</v>
      </c>
      <c r="AI13">
        <v>0</v>
      </c>
      <c r="AJ13">
        <v>0</v>
      </c>
      <c r="AK13">
        <v>21</v>
      </c>
      <c r="AL13">
        <v>18738</v>
      </c>
      <c r="AM13" t="s">
        <v>283</v>
      </c>
      <c r="AN13" t="s">
        <v>319</v>
      </c>
      <c r="AO13">
        <v>517.61099999999999</v>
      </c>
      <c r="AR13" t="s">
        <v>117</v>
      </c>
      <c r="AS13" t="s">
        <v>90</v>
      </c>
      <c r="AT13" t="s">
        <v>281</v>
      </c>
      <c r="AU13" t="s">
        <v>282</v>
      </c>
      <c r="AV13" t="s">
        <v>195</v>
      </c>
      <c r="AW13">
        <v>1</v>
      </c>
      <c r="BB13">
        <v>0.80818181818181811</v>
      </c>
      <c r="BC13" t="s">
        <v>66</v>
      </c>
      <c r="BF13" t="s">
        <v>117</v>
      </c>
      <c r="BG13" t="s">
        <v>90</v>
      </c>
      <c r="BH13" t="s">
        <v>282</v>
      </c>
      <c r="BI13">
        <v>7121</v>
      </c>
      <c r="BJ13">
        <v>1</v>
      </c>
      <c r="BK13" t="s">
        <v>281</v>
      </c>
      <c r="BL13" t="s">
        <v>173</v>
      </c>
      <c r="BM13">
        <v>0.80818181818181811</v>
      </c>
      <c r="BN13" t="s">
        <v>66</v>
      </c>
      <c r="BO13" t="s">
        <v>178</v>
      </c>
      <c r="BP13">
        <v>517.61099999999999</v>
      </c>
    </row>
    <row r="14" spans="1:68" ht="16.5">
      <c r="A14" s="243" t="str">
        <f t="shared" si="18"/>
        <v>시영운수</v>
      </c>
      <c r="B14" s="110" t="str">
        <f t="shared" si="19"/>
        <v>김의호2</v>
      </c>
      <c r="C14" s="111" t="str">
        <f t="shared" si="20"/>
        <v>C</v>
      </c>
      <c r="D14" s="112">
        <f t="shared" si="21"/>
        <v>0.88272727272727258</v>
      </c>
      <c r="E14" s="113">
        <f t="shared" si="22"/>
        <v>3731</v>
      </c>
      <c r="F14" s="114" t="str">
        <f t="shared" si="23"/>
        <v>15</v>
      </c>
      <c r="G14" s="115" t="str">
        <f t="shared" si="24"/>
        <v>70바1582</v>
      </c>
      <c r="H14" s="116">
        <f t="shared" si="25"/>
        <v>1</v>
      </c>
      <c r="I14" s="117">
        <f t="shared" si="26"/>
        <v>2275.9859999999999</v>
      </c>
      <c r="J14" s="118">
        <f t="shared" si="27"/>
        <v>3.5556164092077507E-2</v>
      </c>
      <c r="K14" s="118">
        <f t="shared" si="28"/>
        <v>0.31677438881336367</v>
      </c>
      <c r="L14" s="118">
        <f t="shared" si="29"/>
        <v>0.17530863546612327</v>
      </c>
      <c r="M14" s="119">
        <f t="shared" si="30"/>
        <v>11.395</v>
      </c>
      <c r="N14" s="120">
        <f t="shared" si="31"/>
        <v>0</v>
      </c>
      <c r="O14" s="120">
        <f t="shared" si="32"/>
        <v>4.0492178117337714</v>
      </c>
      <c r="P14" s="230">
        <f t="shared" si="33"/>
        <v>23</v>
      </c>
      <c r="Q14" s="231">
        <f t="shared" si="34"/>
        <v>0</v>
      </c>
      <c r="R14" s="231">
        <f t="shared" si="35"/>
        <v>94</v>
      </c>
      <c r="T14">
        <v>522</v>
      </c>
      <c r="U14">
        <v>3731</v>
      </c>
      <c r="V14" t="s">
        <v>320</v>
      </c>
      <c r="W14">
        <v>2321.4360000000001</v>
      </c>
      <c r="X14">
        <v>1201.1130000000001</v>
      </c>
      <c r="Y14">
        <v>1.9330000000000001</v>
      </c>
      <c r="Z14">
        <v>11.395</v>
      </c>
      <c r="AA14">
        <v>154.410526</v>
      </c>
      <c r="AB14">
        <v>5.490246</v>
      </c>
      <c r="AC14">
        <v>48.9133</v>
      </c>
      <c r="AD14" s="1">
        <v>399</v>
      </c>
      <c r="AE14">
        <v>0</v>
      </c>
      <c r="AF14">
        <v>94</v>
      </c>
      <c r="AG14">
        <v>67</v>
      </c>
      <c r="AH14">
        <v>15.034181999999999</v>
      </c>
      <c r="AI14">
        <v>60.5</v>
      </c>
      <c r="AJ14">
        <v>0</v>
      </c>
      <c r="AK14">
        <v>23</v>
      </c>
      <c r="AL14">
        <v>4422</v>
      </c>
      <c r="AM14" t="s">
        <v>321</v>
      </c>
      <c r="AN14" t="s">
        <v>322</v>
      </c>
      <c r="AO14">
        <v>2275.9859999999999</v>
      </c>
      <c r="AR14" t="s">
        <v>117</v>
      </c>
      <c r="AS14" t="s">
        <v>118</v>
      </c>
      <c r="AT14" t="s">
        <v>203</v>
      </c>
      <c r="AU14" t="s">
        <v>320</v>
      </c>
      <c r="AV14" t="s">
        <v>195</v>
      </c>
      <c r="AW14">
        <v>1</v>
      </c>
      <c r="BB14">
        <v>0.88272727272727258</v>
      </c>
      <c r="BC14" t="s">
        <v>68</v>
      </c>
      <c r="BF14" t="s">
        <v>117</v>
      </c>
      <c r="BG14" t="s">
        <v>118</v>
      </c>
      <c r="BH14" t="s">
        <v>320</v>
      </c>
      <c r="BI14">
        <v>3731</v>
      </c>
      <c r="BJ14">
        <v>1</v>
      </c>
      <c r="BK14" t="s">
        <v>203</v>
      </c>
      <c r="BL14" t="s">
        <v>173</v>
      </c>
      <c r="BM14">
        <v>0.88272727272727258</v>
      </c>
      <c r="BN14" t="s">
        <v>68</v>
      </c>
      <c r="BO14" t="s">
        <v>176</v>
      </c>
      <c r="BP14">
        <v>2275.9859999999999</v>
      </c>
    </row>
    <row r="15" spans="1:68" ht="16.5">
      <c r="A15" s="242" t="str">
        <f t="shared" si="18"/>
        <v>시영운수</v>
      </c>
      <c r="B15" s="126" t="str">
        <f t="shared" si="19"/>
        <v>김형태</v>
      </c>
      <c r="C15" s="127" t="str">
        <f t="shared" si="20"/>
        <v>D</v>
      </c>
      <c r="D15" s="128">
        <f t="shared" si="21"/>
        <v>0.83889797471586569</v>
      </c>
      <c r="E15" s="129">
        <f t="shared" si="22"/>
        <v>1868</v>
      </c>
      <c r="F15" s="130" t="str">
        <f t="shared" si="23"/>
        <v>15</v>
      </c>
      <c r="G15" s="131" t="str">
        <f t="shared" si="24"/>
        <v>70바1524</v>
      </c>
      <c r="H15" s="132">
        <f t="shared" si="25"/>
        <v>4</v>
      </c>
      <c r="I15" s="133">
        <f t="shared" si="26"/>
        <v>748.20900000000006</v>
      </c>
      <c r="J15" s="134">
        <f t="shared" si="27"/>
        <v>3.0001014156600891E-2</v>
      </c>
      <c r="K15" s="134">
        <f t="shared" si="28"/>
        <v>0.35012883770061015</v>
      </c>
      <c r="L15" s="134">
        <f t="shared" si="29"/>
        <v>0.16840214432063766</v>
      </c>
      <c r="M15" s="135">
        <f t="shared" si="30"/>
        <v>14.301</v>
      </c>
      <c r="N15" s="136">
        <f t="shared" si="31"/>
        <v>0</v>
      </c>
      <c r="O15" s="136">
        <f t="shared" si="32"/>
        <v>10.677147218793813</v>
      </c>
      <c r="P15" s="228">
        <f t="shared" si="33"/>
        <v>17</v>
      </c>
      <c r="Q15" s="229">
        <f t="shared" si="34"/>
        <v>0</v>
      </c>
      <c r="R15" s="229">
        <f t="shared" si="35"/>
        <v>84</v>
      </c>
      <c r="T15">
        <v>522</v>
      </c>
      <c r="U15">
        <v>1868</v>
      </c>
      <c r="V15" t="s">
        <v>229</v>
      </c>
      <c r="W15">
        <v>786.72699999999998</v>
      </c>
      <c r="X15">
        <v>456.20299999999997</v>
      </c>
      <c r="Y15">
        <v>1.7250000000000001</v>
      </c>
      <c r="Z15">
        <v>14.301</v>
      </c>
      <c r="AA15">
        <v>56.766381000000003</v>
      </c>
      <c r="AB15">
        <v>1.703049</v>
      </c>
      <c r="AC15">
        <v>19.875547000000001</v>
      </c>
      <c r="AD15" s="1">
        <v>126</v>
      </c>
      <c r="AE15">
        <v>0</v>
      </c>
      <c r="AF15">
        <v>84</v>
      </c>
      <c r="AG15">
        <v>64</v>
      </c>
      <c r="AH15">
        <v>13.859030000000001</v>
      </c>
      <c r="AI15">
        <v>0</v>
      </c>
      <c r="AJ15">
        <v>0</v>
      </c>
      <c r="AK15">
        <v>17</v>
      </c>
      <c r="AL15">
        <v>8943</v>
      </c>
      <c r="AM15" t="s">
        <v>230</v>
      </c>
      <c r="AN15" t="s">
        <v>323</v>
      </c>
      <c r="AO15">
        <v>244.02199999999999</v>
      </c>
      <c r="AR15" t="s">
        <v>117</v>
      </c>
      <c r="AS15" t="s">
        <v>118</v>
      </c>
      <c r="AT15" t="s">
        <v>198</v>
      </c>
      <c r="AU15" t="s">
        <v>229</v>
      </c>
      <c r="AV15" t="s">
        <v>195</v>
      </c>
      <c r="AW15">
        <v>4</v>
      </c>
      <c r="BB15">
        <v>0.83889797471586569</v>
      </c>
      <c r="BC15" t="s">
        <v>66</v>
      </c>
      <c r="BF15" t="s">
        <v>117</v>
      </c>
      <c r="BG15" t="s">
        <v>118</v>
      </c>
      <c r="BH15" t="s">
        <v>229</v>
      </c>
      <c r="BI15">
        <v>1868</v>
      </c>
      <c r="BJ15">
        <v>4</v>
      </c>
      <c r="BK15" t="s">
        <v>198</v>
      </c>
      <c r="BL15" t="s">
        <v>205</v>
      </c>
      <c r="BM15">
        <v>0.83889797471586569</v>
      </c>
      <c r="BN15" t="s">
        <v>66</v>
      </c>
      <c r="BO15" t="s">
        <v>178</v>
      </c>
      <c r="BP15">
        <v>748.20900000000006</v>
      </c>
    </row>
    <row r="16" spans="1:68" ht="16.5">
      <c r="A16" s="243" t="str">
        <f t="shared" si="18"/>
        <v>시영운수</v>
      </c>
      <c r="B16" s="110" t="str">
        <f t="shared" si="19"/>
        <v>류동하</v>
      </c>
      <c r="C16" s="111" t="str">
        <f t="shared" si="20"/>
        <v>A</v>
      </c>
      <c r="D16" s="112">
        <f t="shared" si="21"/>
        <v>0.96550000000000002</v>
      </c>
      <c r="E16" s="113">
        <f t="shared" si="22"/>
        <v>4004</v>
      </c>
      <c r="F16" s="114" t="str">
        <f t="shared" si="23"/>
        <v>15</v>
      </c>
      <c r="G16" s="115" t="str">
        <f t="shared" si="24"/>
        <v>70바1526</v>
      </c>
      <c r="H16" s="116">
        <f t="shared" si="25"/>
        <v>1</v>
      </c>
      <c r="I16" s="117">
        <f t="shared" si="26"/>
        <v>2675.72</v>
      </c>
      <c r="J16" s="118">
        <f t="shared" si="27"/>
        <v>9.2022681489128746E-3</v>
      </c>
      <c r="K16" s="118">
        <f t="shared" si="28"/>
        <v>0.33966993849113275</v>
      </c>
      <c r="L16" s="118">
        <f t="shared" si="29"/>
        <v>6.8766537604831604E-2</v>
      </c>
      <c r="M16" s="119">
        <f t="shared" si="30"/>
        <v>14.581</v>
      </c>
      <c r="N16" s="120">
        <f t="shared" si="31"/>
        <v>0.14949247305398175</v>
      </c>
      <c r="O16" s="120">
        <f t="shared" si="32"/>
        <v>3.1767150523971122</v>
      </c>
      <c r="P16" s="230">
        <f t="shared" si="33"/>
        <v>12</v>
      </c>
      <c r="Q16" s="231">
        <f t="shared" si="34"/>
        <v>4</v>
      </c>
      <c r="R16" s="231">
        <f t="shared" si="35"/>
        <v>85</v>
      </c>
      <c r="T16">
        <v>522</v>
      </c>
      <c r="U16">
        <v>4004</v>
      </c>
      <c r="V16" t="s">
        <v>231</v>
      </c>
      <c r="W16">
        <v>2675.72</v>
      </c>
      <c r="X16">
        <v>1385.39</v>
      </c>
      <c r="Y16">
        <v>1.931</v>
      </c>
      <c r="Z16">
        <v>14.581</v>
      </c>
      <c r="AA16">
        <v>165.65579</v>
      </c>
      <c r="AB16">
        <v>1.5244089999999999</v>
      </c>
      <c r="AC16">
        <v>56.268292000000002</v>
      </c>
      <c r="AD16" s="1">
        <v>184</v>
      </c>
      <c r="AE16">
        <v>4</v>
      </c>
      <c r="AF16">
        <v>85</v>
      </c>
      <c r="AG16">
        <v>67</v>
      </c>
      <c r="AH16">
        <v>16.152287000000001</v>
      </c>
      <c r="AI16">
        <v>45.1</v>
      </c>
      <c r="AJ16">
        <v>0</v>
      </c>
      <c r="AK16">
        <v>12</v>
      </c>
      <c r="AL16">
        <v>5286</v>
      </c>
      <c r="AM16" t="s">
        <v>232</v>
      </c>
      <c r="AN16" t="s">
        <v>324</v>
      </c>
      <c r="AO16">
        <v>2675.72</v>
      </c>
      <c r="AR16" t="s">
        <v>117</v>
      </c>
      <c r="AS16" t="s">
        <v>118</v>
      </c>
      <c r="AT16" t="s">
        <v>200</v>
      </c>
      <c r="AU16" t="s">
        <v>231</v>
      </c>
      <c r="AV16" t="s">
        <v>195</v>
      </c>
      <c r="AW16">
        <v>1</v>
      </c>
      <c r="BB16">
        <v>0.96550000000000002</v>
      </c>
      <c r="BC16" t="s">
        <v>65</v>
      </c>
      <c r="BF16" t="s">
        <v>117</v>
      </c>
      <c r="BG16" t="s">
        <v>118</v>
      </c>
      <c r="BH16" t="s">
        <v>231</v>
      </c>
      <c r="BI16">
        <v>4004</v>
      </c>
      <c r="BJ16">
        <v>1</v>
      </c>
      <c r="BK16" t="s">
        <v>200</v>
      </c>
      <c r="BL16" t="s">
        <v>173</v>
      </c>
      <c r="BM16">
        <v>0.96550000000000002</v>
      </c>
      <c r="BN16" t="s">
        <v>65</v>
      </c>
      <c r="BO16" t="s">
        <v>177</v>
      </c>
      <c r="BP16">
        <v>2675.72</v>
      </c>
    </row>
    <row r="17" spans="1:68" ht="16.5">
      <c r="A17" s="242" t="str">
        <f t="shared" si="18"/>
        <v>시영운수</v>
      </c>
      <c r="B17" s="126" t="str">
        <f t="shared" si="19"/>
        <v>민순성</v>
      </c>
      <c r="C17" s="127" t="str">
        <f t="shared" si="20"/>
        <v>D</v>
      </c>
      <c r="D17" s="128">
        <f t="shared" si="21"/>
        <v>0.81574654831395255</v>
      </c>
      <c r="E17" s="129">
        <f t="shared" si="22"/>
        <v>2060</v>
      </c>
      <c r="F17" s="130" t="str">
        <f t="shared" si="23"/>
        <v>15</v>
      </c>
      <c r="G17" s="131" t="str">
        <f t="shared" si="24"/>
        <v>70바1583</v>
      </c>
      <c r="H17" s="132">
        <f t="shared" si="25"/>
        <v>2</v>
      </c>
      <c r="I17" s="133">
        <f t="shared" si="26"/>
        <v>2307.5349999999999</v>
      </c>
      <c r="J17" s="134">
        <f t="shared" si="27"/>
        <v>1.2619786890866899E-2</v>
      </c>
      <c r="K17" s="134">
        <f t="shared" si="28"/>
        <v>0.33799021617536912</v>
      </c>
      <c r="L17" s="134">
        <f t="shared" si="29"/>
        <v>0.20758081675900908</v>
      </c>
      <c r="M17" s="135">
        <f t="shared" si="30"/>
        <v>13.542999999999999</v>
      </c>
      <c r="N17" s="136">
        <f t="shared" si="31"/>
        <v>0.43336287423592712</v>
      </c>
      <c r="O17" s="136">
        <f t="shared" si="32"/>
        <v>1.9067966466380792</v>
      </c>
      <c r="P17" s="228">
        <f t="shared" si="33"/>
        <v>21</v>
      </c>
      <c r="Q17" s="229">
        <f t="shared" si="34"/>
        <v>10</v>
      </c>
      <c r="R17" s="229">
        <f t="shared" si="35"/>
        <v>44</v>
      </c>
      <c r="T17">
        <v>522</v>
      </c>
      <c r="U17">
        <v>2060</v>
      </c>
      <c r="V17" t="s">
        <v>233</v>
      </c>
      <c r="W17">
        <v>2307.5349999999999</v>
      </c>
      <c r="X17">
        <v>1285.4760000000001</v>
      </c>
      <c r="Y17">
        <v>1.7949999999999999</v>
      </c>
      <c r="Z17">
        <v>13.542999999999999</v>
      </c>
      <c r="AA17">
        <v>153.56939199999999</v>
      </c>
      <c r="AB17">
        <v>1.938013</v>
      </c>
      <c r="AC17">
        <v>51.904952000000002</v>
      </c>
      <c r="AD17" s="1">
        <v>479</v>
      </c>
      <c r="AE17">
        <v>10</v>
      </c>
      <c r="AF17">
        <v>44</v>
      </c>
      <c r="AG17">
        <v>75</v>
      </c>
      <c r="AH17">
        <v>15.026007999999999</v>
      </c>
      <c r="AI17">
        <v>33.5</v>
      </c>
      <c r="AJ17">
        <v>0</v>
      </c>
      <c r="AK17">
        <v>21</v>
      </c>
      <c r="AL17">
        <v>4899</v>
      </c>
      <c r="AM17" t="s">
        <v>234</v>
      </c>
      <c r="AN17" t="s">
        <v>325</v>
      </c>
      <c r="AO17">
        <v>2208.71</v>
      </c>
      <c r="AR17" t="s">
        <v>117</v>
      </c>
      <c r="AS17" t="s">
        <v>118</v>
      </c>
      <c r="AT17" t="s">
        <v>204</v>
      </c>
      <c r="AU17" t="s">
        <v>233</v>
      </c>
      <c r="AV17" t="s">
        <v>195</v>
      </c>
      <c r="AW17">
        <v>2</v>
      </c>
      <c r="BB17">
        <v>0.81574654831395255</v>
      </c>
      <c r="BC17" t="s">
        <v>66</v>
      </c>
      <c r="BF17" t="s">
        <v>117</v>
      </c>
      <c r="BG17" t="s">
        <v>118</v>
      </c>
      <c r="BH17" t="s">
        <v>233</v>
      </c>
      <c r="BI17">
        <v>2060</v>
      </c>
      <c r="BJ17">
        <v>2</v>
      </c>
      <c r="BK17" t="s">
        <v>204</v>
      </c>
      <c r="BL17" t="s">
        <v>202</v>
      </c>
      <c r="BM17">
        <v>0.81574654831395255</v>
      </c>
      <c r="BN17" t="s">
        <v>66</v>
      </c>
      <c r="BO17" t="s">
        <v>178</v>
      </c>
      <c r="BP17">
        <v>2307.5349999999999</v>
      </c>
    </row>
    <row r="18" spans="1:68" ht="16.5">
      <c r="A18" s="243" t="str">
        <f t="shared" si="18"/>
        <v>시영운수</v>
      </c>
      <c r="B18" s="110" t="str">
        <f t="shared" si="19"/>
        <v>민장홍</v>
      </c>
      <c r="C18" s="111" t="str">
        <f t="shared" si="20"/>
        <v>D</v>
      </c>
      <c r="D18" s="112">
        <f t="shared" si="21"/>
        <v>0.84950000000000003</v>
      </c>
      <c r="E18" s="113">
        <f t="shared" si="22"/>
        <v>5515</v>
      </c>
      <c r="F18" s="114" t="str">
        <f t="shared" si="23"/>
        <v>28-1</v>
      </c>
      <c r="G18" s="115" t="str">
        <f t="shared" si="24"/>
        <v>70바1579</v>
      </c>
      <c r="H18" s="116">
        <f t="shared" si="25"/>
        <v>1</v>
      </c>
      <c r="I18" s="117">
        <f t="shared" si="26"/>
        <v>1203.4970000000001</v>
      </c>
      <c r="J18" s="118">
        <f t="shared" si="27"/>
        <v>3.9576547626286512E-2</v>
      </c>
      <c r="K18" s="118">
        <f t="shared" si="28"/>
        <v>0.3466000056792975</v>
      </c>
      <c r="L18" s="118">
        <f t="shared" si="29"/>
        <v>9.9709430102443125E-2</v>
      </c>
      <c r="M18" s="119">
        <f t="shared" si="30"/>
        <v>14.179</v>
      </c>
      <c r="N18" s="120">
        <f t="shared" si="31"/>
        <v>8.3091191752035942E-2</v>
      </c>
      <c r="O18" s="120">
        <f t="shared" si="32"/>
        <v>7.7274808329393423</v>
      </c>
      <c r="P18" s="230">
        <f t="shared" si="33"/>
        <v>25</v>
      </c>
      <c r="Q18" s="231">
        <f t="shared" si="34"/>
        <v>1</v>
      </c>
      <c r="R18" s="231">
        <f t="shared" si="35"/>
        <v>93</v>
      </c>
      <c r="T18">
        <v>522</v>
      </c>
      <c r="U18">
        <v>5515</v>
      </c>
      <c r="V18" t="s">
        <v>278</v>
      </c>
      <c r="W18">
        <v>1203.4970000000001</v>
      </c>
      <c r="X18">
        <v>708.29899999999998</v>
      </c>
      <c r="Y18">
        <v>1.6990000000000001</v>
      </c>
      <c r="Z18">
        <v>14.179</v>
      </c>
      <c r="AA18">
        <v>93.180537999999999</v>
      </c>
      <c r="AB18">
        <v>3.687764</v>
      </c>
      <c r="AC18">
        <v>32.296374999999998</v>
      </c>
      <c r="AD18" s="1">
        <v>120</v>
      </c>
      <c r="AE18">
        <v>1</v>
      </c>
      <c r="AF18">
        <v>93</v>
      </c>
      <c r="AG18">
        <v>64</v>
      </c>
      <c r="AH18">
        <v>12.915755000000001</v>
      </c>
      <c r="AI18">
        <v>35</v>
      </c>
      <c r="AJ18">
        <v>0</v>
      </c>
      <c r="AK18">
        <v>25</v>
      </c>
      <c r="AL18">
        <v>10577</v>
      </c>
      <c r="AM18" t="s">
        <v>279</v>
      </c>
      <c r="AN18" t="s">
        <v>326</v>
      </c>
      <c r="AO18">
        <v>1203.4970000000001</v>
      </c>
      <c r="AR18" t="s">
        <v>117</v>
      </c>
      <c r="AS18" t="s">
        <v>119</v>
      </c>
      <c r="AT18" t="s">
        <v>207</v>
      </c>
      <c r="AU18" t="s">
        <v>278</v>
      </c>
      <c r="AV18" t="s">
        <v>195</v>
      </c>
      <c r="AW18">
        <v>1</v>
      </c>
      <c r="BB18">
        <v>0.84950000000000003</v>
      </c>
      <c r="BC18" t="s">
        <v>66</v>
      </c>
      <c r="BF18" t="s">
        <v>117</v>
      </c>
      <c r="BG18" t="s">
        <v>119</v>
      </c>
      <c r="BH18" t="s">
        <v>278</v>
      </c>
      <c r="BI18">
        <v>5515</v>
      </c>
      <c r="BJ18">
        <v>1</v>
      </c>
      <c r="BK18" t="s">
        <v>207</v>
      </c>
      <c r="BL18" t="s">
        <v>173</v>
      </c>
      <c r="BM18">
        <v>0.84950000000000003</v>
      </c>
      <c r="BN18" t="s">
        <v>66</v>
      </c>
      <c r="BO18" t="s">
        <v>178</v>
      </c>
      <c r="BP18">
        <v>1203.4970000000001</v>
      </c>
    </row>
    <row r="19" spans="1:68" ht="16.5">
      <c r="A19" s="242" t="str">
        <f t="shared" si="18"/>
        <v>시영운수</v>
      </c>
      <c r="B19" s="126" t="str">
        <f t="shared" si="19"/>
        <v>박수찬</v>
      </c>
      <c r="C19" s="127" t="str">
        <f t="shared" si="20"/>
        <v>D</v>
      </c>
      <c r="D19" s="128">
        <f t="shared" si="21"/>
        <v>0.81492272310217906</v>
      </c>
      <c r="E19" s="129">
        <f t="shared" si="22"/>
        <v>165</v>
      </c>
      <c r="F19" s="130" t="str">
        <f t="shared" si="23"/>
        <v>29</v>
      </c>
      <c r="G19" s="131" t="str">
        <f t="shared" si="24"/>
        <v>73아1028</v>
      </c>
      <c r="H19" s="132">
        <f t="shared" si="25"/>
        <v>2</v>
      </c>
      <c r="I19" s="133">
        <f t="shared" si="26"/>
        <v>1045.2920000000001</v>
      </c>
      <c r="J19" s="134">
        <f t="shared" si="27"/>
        <v>1.5165733100348546E-2</v>
      </c>
      <c r="K19" s="134">
        <f t="shared" si="28"/>
        <v>0.41687977002309784</v>
      </c>
      <c r="L19" s="134">
        <f t="shared" si="29"/>
        <v>5.4530217393800005E-2</v>
      </c>
      <c r="M19" s="135">
        <f t="shared" si="30"/>
        <v>13.111000000000001</v>
      </c>
      <c r="N19" s="136">
        <f t="shared" si="31"/>
        <v>40.275827232964573</v>
      </c>
      <c r="O19" s="136">
        <f t="shared" si="32"/>
        <v>46.87685354905615</v>
      </c>
      <c r="P19" s="228">
        <f t="shared" si="33"/>
        <v>28</v>
      </c>
      <c r="Q19" s="229">
        <f t="shared" si="34"/>
        <v>421</v>
      </c>
      <c r="R19" s="229">
        <f t="shared" si="35"/>
        <v>490</v>
      </c>
      <c r="T19">
        <v>522</v>
      </c>
      <c r="U19">
        <v>165</v>
      </c>
      <c r="V19" t="s">
        <v>235</v>
      </c>
      <c r="W19">
        <v>1045.2919999999999</v>
      </c>
      <c r="X19">
        <v>493.44799999999998</v>
      </c>
      <c r="Y19">
        <v>2.1179999999999999</v>
      </c>
      <c r="Z19">
        <v>13.111000000000001</v>
      </c>
      <c r="AA19">
        <v>63.300269999999998</v>
      </c>
      <c r="AB19">
        <v>0.95999500000000004</v>
      </c>
      <c r="AC19">
        <v>26.388601999999999</v>
      </c>
      <c r="AD19" s="1">
        <v>57</v>
      </c>
      <c r="AE19">
        <v>421</v>
      </c>
      <c r="AF19">
        <v>490</v>
      </c>
      <c r="AG19">
        <v>70</v>
      </c>
      <c r="AH19">
        <v>16.513231000000001</v>
      </c>
      <c r="AI19">
        <v>198.3</v>
      </c>
      <c r="AJ19">
        <v>0</v>
      </c>
      <c r="AK19">
        <v>28</v>
      </c>
      <c r="AL19">
        <v>43608</v>
      </c>
      <c r="AM19" t="s">
        <v>236</v>
      </c>
      <c r="AN19" t="s">
        <v>327</v>
      </c>
      <c r="AO19">
        <v>909.92600000000004</v>
      </c>
      <c r="AR19" t="s">
        <v>117</v>
      </c>
      <c r="AS19" t="s">
        <v>120</v>
      </c>
      <c r="AT19" t="s">
        <v>212</v>
      </c>
      <c r="AU19" t="s">
        <v>235</v>
      </c>
      <c r="AV19" t="s">
        <v>195</v>
      </c>
      <c r="AW19">
        <v>2</v>
      </c>
      <c r="BB19">
        <v>0.81492272310217906</v>
      </c>
      <c r="BC19" t="s">
        <v>66</v>
      </c>
      <c r="BF19" t="s">
        <v>117</v>
      </c>
      <c r="BG19" t="s">
        <v>120</v>
      </c>
      <c r="BH19" t="s">
        <v>235</v>
      </c>
      <c r="BI19">
        <v>165</v>
      </c>
      <c r="BJ19">
        <v>2</v>
      </c>
      <c r="BK19" t="s">
        <v>212</v>
      </c>
      <c r="BL19" t="s">
        <v>210</v>
      </c>
      <c r="BM19">
        <v>0.81492272310217906</v>
      </c>
      <c r="BN19" t="s">
        <v>66</v>
      </c>
      <c r="BO19" t="s">
        <v>178</v>
      </c>
      <c r="BP19">
        <v>1045.2920000000001</v>
      </c>
    </row>
    <row r="20" spans="1:68" ht="16.5">
      <c r="A20" s="243" t="str">
        <f t="shared" si="18"/>
        <v>시영운수</v>
      </c>
      <c r="B20" s="110" t="str">
        <f t="shared" si="19"/>
        <v>박영수</v>
      </c>
      <c r="C20" s="111" t="str">
        <f t="shared" si="20"/>
        <v>D</v>
      </c>
      <c r="D20" s="112">
        <f t="shared" si="21"/>
        <v>0.83411815863694927</v>
      </c>
      <c r="E20" s="113">
        <f t="shared" si="22"/>
        <v>5174</v>
      </c>
      <c r="F20" s="114" t="str">
        <f t="shared" si="23"/>
        <v>15</v>
      </c>
      <c r="G20" s="115" t="str">
        <f t="shared" si="24"/>
        <v>70바1582</v>
      </c>
      <c r="H20" s="116">
        <f t="shared" si="25"/>
        <v>4</v>
      </c>
      <c r="I20" s="117">
        <f t="shared" si="26"/>
        <v>458.55499999999995</v>
      </c>
      <c r="J20" s="118">
        <f t="shared" si="27"/>
        <v>2.3900031652268925E-2</v>
      </c>
      <c r="K20" s="118">
        <f t="shared" si="28"/>
        <v>0.34302452289712149</v>
      </c>
      <c r="L20" s="118">
        <f t="shared" si="29"/>
        <v>0.20063024064725063</v>
      </c>
      <c r="M20" s="119">
        <f t="shared" si="30"/>
        <v>13.308999999999999</v>
      </c>
      <c r="N20" s="120">
        <f t="shared" si="31"/>
        <v>0</v>
      </c>
      <c r="O20" s="120">
        <f t="shared" si="32"/>
        <v>6.1061377588293659</v>
      </c>
      <c r="P20" s="230">
        <f t="shared" si="33"/>
        <v>5</v>
      </c>
      <c r="Q20" s="231">
        <f t="shared" si="34"/>
        <v>0</v>
      </c>
      <c r="R20" s="231">
        <f t="shared" si="35"/>
        <v>28</v>
      </c>
      <c r="T20">
        <v>522</v>
      </c>
      <c r="U20">
        <v>5174</v>
      </c>
      <c r="V20" t="s">
        <v>237</v>
      </c>
      <c r="W20">
        <v>458.55500000000001</v>
      </c>
      <c r="X20">
        <v>258.56400000000002</v>
      </c>
      <c r="Y20">
        <v>1.7729999999999999</v>
      </c>
      <c r="Z20">
        <v>13.308999999999999</v>
      </c>
      <c r="AA20">
        <v>31.729163</v>
      </c>
      <c r="AB20">
        <v>0.758328</v>
      </c>
      <c r="AC20">
        <v>10.883881000000001</v>
      </c>
      <c r="AD20" s="1">
        <v>92</v>
      </c>
      <c r="AE20">
        <v>0</v>
      </c>
      <c r="AF20">
        <v>28</v>
      </c>
      <c r="AG20">
        <v>65</v>
      </c>
      <c r="AH20">
        <v>14.452161</v>
      </c>
      <c r="AI20">
        <v>13.6</v>
      </c>
      <c r="AJ20">
        <v>0</v>
      </c>
      <c r="AK20">
        <v>5</v>
      </c>
      <c r="AL20">
        <v>1231</v>
      </c>
      <c r="AM20" t="s">
        <v>238</v>
      </c>
      <c r="AN20" t="s">
        <v>328</v>
      </c>
      <c r="AO20">
        <v>148.19999999999999</v>
      </c>
      <c r="AR20" t="s">
        <v>117</v>
      </c>
      <c r="AS20" t="s">
        <v>118</v>
      </c>
      <c r="AT20" t="s">
        <v>203</v>
      </c>
      <c r="AU20" t="s">
        <v>237</v>
      </c>
      <c r="AV20" t="s">
        <v>195</v>
      </c>
      <c r="AW20">
        <v>4</v>
      </c>
      <c r="BB20">
        <v>0.83411815863694927</v>
      </c>
      <c r="BC20" t="s">
        <v>66</v>
      </c>
      <c r="BF20" t="s">
        <v>117</v>
      </c>
      <c r="BG20" t="s">
        <v>118</v>
      </c>
      <c r="BH20" t="s">
        <v>237</v>
      </c>
      <c r="BI20">
        <v>5174</v>
      </c>
      <c r="BJ20">
        <v>4</v>
      </c>
      <c r="BK20" t="s">
        <v>203</v>
      </c>
      <c r="BL20" t="s">
        <v>204</v>
      </c>
      <c r="BM20">
        <v>0.83411815863694927</v>
      </c>
      <c r="BN20" t="s">
        <v>66</v>
      </c>
      <c r="BO20" t="s">
        <v>178</v>
      </c>
      <c r="BP20">
        <v>458.55499999999995</v>
      </c>
    </row>
    <row r="21" spans="1:68" ht="16.5">
      <c r="A21" s="242" t="str">
        <f t="shared" ref="A21:A42" si="36">BF21</f>
        <v>시영운수</v>
      </c>
      <c r="B21" s="126" t="str">
        <f t="shared" ref="B21:B42" si="37">BH21</f>
        <v>박호영</v>
      </c>
      <c r="C21" s="127" t="str">
        <f t="shared" ref="C21:C42" si="38">BN21</f>
        <v>D</v>
      </c>
      <c r="D21" s="128">
        <f t="shared" ref="D21:D42" si="39">BM21</f>
        <v>0.80142857142857138</v>
      </c>
      <c r="E21" s="129">
        <f t="shared" ref="E21:E42" si="40">U21</f>
        <v>6427</v>
      </c>
      <c r="F21" s="130" t="str">
        <f t="shared" ref="F21:F42" si="41">BG21</f>
        <v>15</v>
      </c>
      <c r="G21" s="131" t="str">
        <f t="shared" ref="G21:G42" si="42">BK21</f>
        <v>73아1025</v>
      </c>
      <c r="H21" s="132">
        <f t="shared" ref="H21:H42" si="43">BJ21</f>
        <v>1</v>
      </c>
      <c r="I21" s="133">
        <f t="shared" ref="I21:I42" si="44">BP21</f>
        <v>1154.979</v>
      </c>
      <c r="J21" s="134">
        <f t="shared" ref="J21:J42" si="45">AB21/AA21</f>
        <v>3.2967166897777671E-2</v>
      </c>
      <c r="K21" s="134">
        <f t="shared" ref="K21:K42" si="46">AC21/AA21</f>
        <v>0.36536713246203367</v>
      </c>
      <c r="L21" s="134">
        <f t="shared" ref="L21:L42" si="47">AD21/I21</f>
        <v>0.18008985444757003</v>
      </c>
      <c r="M21" s="135">
        <f t="shared" ref="M21:M42" si="48">Z21</f>
        <v>15.182</v>
      </c>
      <c r="N21" s="136">
        <f t="shared" ref="N21:N42" si="49">AE21*100/W21</f>
        <v>8.6581660792100973E-2</v>
      </c>
      <c r="O21" s="136">
        <f t="shared" ref="O21:O42" si="50">AF21*100/W21</f>
        <v>4.9351546651497555</v>
      </c>
      <c r="P21" s="228">
        <f t="shared" ref="P21:P42" si="51">AK21</f>
        <v>24</v>
      </c>
      <c r="Q21" s="229">
        <f t="shared" ref="Q21:Q42" si="52">AE21</f>
        <v>1</v>
      </c>
      <c r="R21" s="229">
        <f t="shared" ref="R21:R42" si="53">AF21</f>
        <v>57</v>
      </c>
      <c r="T21">
        <v>522</v>
      </c>
      <c r="U21">
        <v>6427</v>
      </c>
      <c r="V21" t="s">
        <v>239</v>
      </c>
      <c r="W21">
        <v>1154.979</v>
      </c>
      <c r="X21">
        <v>686.42</v>
      </c>
      <c r="Y21">
        <v>1.6830000000000001</v>
      </c>
      <c r="Z21">
        <v>15.182</v>
      </c>
      <c r="AA21">
        <v>86.398598000000007</v>
      </c>
      <c r="AB21">
        <v>2.8483170000000002</v>
      </c>
      <c r="AC21">
        <v>31.567208000000001</v>
      </c>
      <c r="AD21" s="1">
        <v>208</v>
      </c>
      <c r="AE21">
        <v>1</v>
      </c>
      <c r="AF21">
        <v>57</v>
      </c>
      <c r="AG21">
        <v>62</v>
      </c>
      <c r="AH21">
        <v>13.368029</v>
      </c>
      <c r="AI21">
        <v>0</v>
      </c>
      <c r="AJ21">
        <v>0</v>
      </c>
      <c r="AK21">
        <v>24</v>
      </c>
      <c r="AL21">
        <v>7412</v>
      </c>
      <c r="AM21" t="s">
        <v>240</v>
      </c>
      <c r="AN21" t="s">
        <v>329</v>
      </c>
      <c r="AO21">
        <v>1154.979</v>
      </c>
      <c r="AR21" t="s">
        <v>117</v>
      </c>
      <c r="AS21" t="s">
        <v>118</v>
      </c>
      <c r="AT21" t="s">
        <v>205</v>
      </c>
      <c r="AU21" t="s">
        <v>239</v>
      </c>
      <c r="AV21" t="s">
        <v>195</v>
      </c>
      <c r="AW21">
        <v>1</v>
      </c>
      <c r="BB21">
        <v>0.80142857142857138</v>
      </c>
      <c r="BC21" t="s">
        <v>66</v>
      </c>
      <c r="BF21" t="s">
        <v>117</v>
      </c>
      <c r="BG21" t="s">
        <v>118</v>
      </c>
      <c r="BH21" t="s">
        <v>239</v>
      </c>
      <c r="BI21">
        <v>6427</v>
      </c>
      <c r="BJ21">
        <v>1</v>
      </c>
      <c r="BK21" t="s">
        <v>205</v>
      </c>
      <c r="BL21" t="s">
        <v>173</v>
      </c>
      <c r="BM21">
        <v>0.80142857142857138</v>
      </c>
      <c r="BN21" t="s">
        <v>66</v>
      </c>
      <c r="BO21" t="s">
        <v>178</v>
      </c>
      <c r="BP21">
        <v>1154.979</v>
      </c>
    </row>
    <row r="22" spans="1:68" ht="16.5">
      <c r="A22" s="243" t="str">
        <f t="shared" si="36"/>
        <v>시영운수</v>
      </c>
      <c r="B22" s="110" t="str">
        <f t="shared" si="37"/>
        <v>방극철</v>
      </c>
      <c r="C22" s="111" t="str">
        <f t="shared" si="38"/>
        <v>B</v>
      </c>
      <c r="D22" s="112">
        <f t="shared" si="39"/>
        <v>0.93692307692307686</v>
      </c>
      <c r="E22" s="113">
        <f t="shared" si="40"/>
        <v>1236</v>
      </c>
      <c r="F22" s="114" t="str">
        <f t="shared" si="41"/>
        <v>29</v>
      </c>
      <c r="G22" s="115" t="str">
        <f t="shared" si="42"/>
        <v>70바1530</v>
      </c>
      <c r="H22" s="116">
        <f t="shared" si="43"/>
        <v>1</v>
      </c>
      <c r="I22" s="117">
        <f t="shared" si="44"/>
        <v>2191.4380000000001</v>
      </c>
      <c r="J22" s="118">
        <f t="shared" si="45"/>
        <v>3.357642658440211E-2</v>
      </c>
      <c r="K22" s="118">
        <f t="shared" si="46"/>
        <v>0.27796678559858218</v>
      </c>
      <c r="L22" s="118">
        <f t="shared" si="47"/>
        <v>0.15514926728476916</v>
      </c>
      <c r="M22" s="119">
        <f t="shared" si="48"/>
        <v>14.478</v>
      </c>
      <c r="N22" s="120">
        <f t="shared" si="49"/>
        <v>0</v>
      </c>
      <c r="O22" s="120">
        <f t="shared" si="50"/>
        <v>3.5593067200623514</v>
      </c>
      <c r="P22" s="230">
        <f t="shared" si="51"/>
        <v>6</v>
      </c>
      <c r="Q22" s="231">
        <f t="shared" si="52"/>
        <v>0</v>
      </c>
      <c r="R22" s="231">
        <f t="shared" si="53"/>
        <v>78</v>
      </c>
      <c r="T22">
        <v>522</v>
      </c>
      <c r="U22">
        <v>1236</v>
      </c>
      <c r="V22" t="s">
        <v>241</v>
      </c>
      <c r="W22">
        <v>2191.4380000000001</v>
      </c>
      <c r="X22">
        <v>899.46199999999999</v>
      </c>
      <c r="Y22">
        <v>2.4359999999999999</v>
      </c>
      <c r="Z22">
        <v>14.478</v>
      </c>
      <c r="AA22">
        <v>125.922185</v>
      </c>
      <c r="AB22">
        <v>4.2280170000000004</v>
      </c>
      <c r="AC22">
        <v>35.002184999999997</v>
      </c>
      <c r="AD22" s="1">
        <v>340</v>
      </c>
      <c r="AE22">
        <v>0</v>
      </c>
      <c r="AF22">
        <v>78</v>
      </c>
      <c r="AG22">
        <v>60</v>
      </c>
      <c r="AH22">
        <v>17.403112</v>
      </c>
      <c r="AI22">
        <v>0</v>
      </c>
      <c r="AJ22">
        <v>0</v>
      </c>
      <c r="AK22">
        <v>6</v>
      </c>
      <c r="AL22">
        <v>3178</v>
      </c>
      <c r="AM22" t="s">
        <v>242</v>
      </c>
      <c r="AN22" t="s">
        <v>330</v>
      </c>
      <c r="AO22">
        <v>2191.4380000000001</v>
      </c>
      <c r="AR22" t="s">
        <v>117</v>
      </c>
      <c r="AS22" t="s">
        <v>120</v>
      </c>
      <c r="AT22" t="s">
        <v>210</v>
      </c>
      <c r="AU22" t="s">
        <v>241</v>
      </c>
      <c r="AV22" t="s">
        <v>195</v>
      </c>
      <c r="AW22">
        <v>1</v>
      </c>
      <c r="BB22">
        <v>0.93692307692307686</v>
      </c>
      <c r="BC22" t="s">
        <v>67</v>
      </c>
      <c r="BF22" t="s">
        <v>117</v>
      </c>
      <c r="BG22" t="s">
        <v>120</v>
      </c>
      <c r="BH22" t="s">
        <v>241</v>
      </c>
      <c r="BI22">
        <v>1236</v>
      </c>
      <c r="BJ22">
        <v>1</v>
      </c>
      <c r="BK22" t="s">
        <v>210</v>
      </c>
      <c r="BL22" t="s">
        <v>173</v>
      </c>
      <c r="BM22">
        <v>0.93692307692307686</v>
      </c>
      <c r="BN22" t="s">
        <v>67</v>
      </c>
      <c r="BO22" t="s">
        <v>174</v>
      </c>
      <c r="BP22">
        <v>2191.4380000000001</v>
      </c>
    </row>
    <row r="23" spans="1:68" ht="16.5">
      <c r="A23" s="242" t="str">
        <f t="shared" si="36"/>
        <v>시영운수</v>
      </c>
      <c r="B23" s="126" t="str">
        <f t="shared" si="37"/>
        <v>배민철</v>
      </c>
      <c r="C23" s="127" t="str">
        <f t="shared" si="38"/>
        <v>D</v>
      </c>
      <c r="D23" s="128">
        <f t="shared" si="39"/>
        <v>0.83664539828751328</v>
      </c>
      <c r="E23" s="129">
        <f t="shared" si="40"/>
        <v>1257</v>
      </c>
      <c r="F23" s="130" t="str">
        <f t="shared" si="41"/>
        <v>15</v>
      </c>
      <c r="G23" s="131" t="str">
        <f t="shared" si="42"/>
        <v>70바1582</v>
      </c>
      <c r="H23" s="132">
        <f t="shared" si="43"/>
        <v>2</v>
      </c>
      <c r="I23" s="133">
        <f t="shared" si="44"/>
        <v>2463.7829999999999</v>
      </c>
      <c r="J23" s="134">
        <f t="shared" si="45"/>
        <v>1.6597893716487469E-2</v>
      </c>
      <c r="K23" s="134">
        <f t="shared" si="46"/>
        <v>0.35094102490900825</v>
      </c>
      <c r="L23" s="134">
        <f t="shared" si="47"/>
        <v>0.23256918324381654</v>
      </c>
      <c r="M23" s="135">
        <f t="shared" si="48"/>
        <v>14.24</v>
      </c>
      <c r="N23" s="136">
        <f t="shared" si="49"/>
        <v>4.0587990094906899E-2</v>
      </c>
      <c r="O23" s="136">
        <f t="shared" si="50"/>
        <v>5.8852585637615</v>
      </c>
      <c r="P23" s="228">
        <f t="shared" si="51"/>
        <v>1</v>
      </c>
      <c r="Q23" s="229">
        <f t="shared" si="52"/>
        <v>1</v>
      </c>
      <c r="R23" s="229">
        <f t="shared" si="53"/>
        <v>145</v>
      </c>
      <c r="T23">
        <v>522</v>
      </c>
      <c r="U23">
        <v>1257</v>
      </c>
      <c r="V23" t="s">
        <v>331</v>
      </c>
      <c r="W23">
        <v>2463.7829999999999</v>
      </c>
      <c r="X23">
        <v>1340.9849999999999</v>
      </c>
      <c r="Y23">
        <v>1.837</v>
      </c>
      <c r="Z23">
        <v>14.24</v>
      </c>
      <c r="AA23">
        <v>152.94579200000001</v>
      </c>
      <c r="AB23">
        <v>2.5385779999999998</v>
      </c>
      <c r="AC23">
        <v>53.674953000000002</v>
      </c>
      <c r="AD23" s="1">
        <v>573</v>
      </c>
      <c r="AE23">
        <v>1</v>
      </c>
      <c r="AF23">
        <v>145</v>
      </c>
      <c r="AG23">
        <v>78</v>
      </c>
      <c r="AH23">
        <v>16.108864000000001</v>
      </c>
      <c r="AI23">
        <v>120.8</v>
      </c>
      <c r="AJ23">
        <v>0</v>
      </c>
      <c r="AK23">
        <v>1</v>
      </c>
      <c r="AL23">
        <v>40</v>
      </c>
      <c r="AM23" t="s">
        <v>332</v>
      </c>
      <c r="AN23" t="s">
        <v>333</v>
      </c>
      <c r="AO23">
        <v>2390.2750000000001</v>
      </c>
      <c r="AR23" t="s">
        <v>117</v>
      </c>
      <c r="AS23" t="s">
        <v>118</v>
      </c>
      <c r="AT23" t="s">
        <v>203</v>
      </c>
      <c r="AU23" t="s">
        <v>331</v>
      </c>
      <c r="AV23" t="s">
        <v>195</v>
      </c>
      <c r="AW23">
        <v>2</v>
      </c>
      <c r="BB23">
        <v>0.83664539828751328</v>
      </c>
      <c r="BC23" t="s">
        <v>66</v>
      </c>
      <c r="BF23" t="s">
        <v>117</v>
      </c>
      <c r="BG23" t="s">
        <v>118</v>
      </c>
      <c r="BH23" t="s">
        <v>331</v>
      </c>
      <c r="BI23">
        <v>1257</v>
      </c>
      <c r="BJ23">
        <v>2</v>
      </c>
      <c r="BK23" t="s">
        <v>203</v>
      </c>
      <c r="BL23" t="s">
        <v>206</v>
      </c>
      <c r="BM23">
        <v>0.83664539828751328</v>
      </c>
      <c r="BN23" t="s">
        <v>66</v>
      </c>
      <c r="BO23" t="s">
        <v>178</v>
      </c>
      <c r="BP23">
        <v>2463.7829999999999</v>
      </c>
    </row>
    <row r="24" spans="1:68" ht="16.5">
      <c r="A24" s="243" t="str">
        <f t="shared" si="36"/>
        <v>시영운수</v>
      </c>
      <c r="B24" s="110" t="str">
        <f t="shared" si="37"/>
        <v>서선진2</v>
      </c>
      <c r="C24" s="111" t="str">
        <f t="shared" si="38"/>
        <v>A</v>
      </c>
      <c r="D24" s="112">
        <f t="shared" si="39"/>
        <v>0.95421052631578951</v>
      </c>
      <c r="E24" s="113">
        <f t="shared" si="40"/>
        <v>7240</v>
      </c>
      <c r="F24" s="114" t="str">
        <f t="shared" si="41"/>
        <v>15</v>
      </c>
      <c r="G24" s="115" t="str">
        <f t="shared" si="42"/>
        <v>70바1524</v>
      </c>
      <c r="H24" s="116">
        <f t="shared" si="43"/>
        <v>1</v>
      </c>
      <c r="I24" s="117">
        <f t="shared" si="44"/>
        <v>2562.1849999999999</v>
      </c>
      <c r="J24" s="118">
        <f t="shared" si="45"/>
        <v>1.01497919760995E-2</v>
      </c>
      <c r="K24" s="118">
        <f t="shared" si="46"/>
        <v>0.32475048319716376</v>
      </c>
      <c r="L24" s="118">
        <f t="shared" si="47"/>
        <v>0.17172842710420988</v>
      </c>
      <c r="M24" s="119">
        <f t="shared" si="48"/>
        <v>16.009</v>
      </c>
      <c r="N24" s="120">
        <f t="shared" si="49"/>
        <v>0</v>
      </c>
      <c r="O24" s="120">
        <f t="shared" si="50"/>
        <v>5.6982614448215099</v>
      </c>
      <c r="P24" s="230">
        <f t="shared" si="51"/>
        <v>31</v>
      </c>
      <c r="Q24" s="231">
        <f t="shared" si="52"/>
        <v>0</v>
      </c>
      <c r="R24" s="231">
        <f t="shared" si="53"/>
        <v>146</v>
      </c>
      <c r="T24">
        <v>522</v>
      </c>
      <c r="U24">
        <v>7240</v>
      </c>
      <c r="V24" t="s">
        <v>243</v>
      </c>
      <c r="W24">
        <v>2562.1849999999999</v>
      </c>
      <c r="X24">
        <v>1413.5170000000001</v>
      </c>
      <c r="Y24">
        <v>1.8129999999999999</v>
      </c>
      <c r="Z24">
        <v>16.009</v>
      </c>
      <c r="AA24">
        <v>160.755807</v>
      </c>
      <c r="AB24">
        <v>1.6316379999999999</v>
      </c>
      <c r="AC24">
        <v>52.205525999999999</v>
      </c>
      <c r="AD24" s="1">
        <v>440</v>
      </c>
      <c r="AE24">
        <v>0</v>
      </c>
      <c r="AF24">
        <v>146</v>
      </c>
      <c r="AG24">
        <v>70</v>
      </c>
      <c r="AH24">
        <v>15.938366</v>
      </c>
      <c r="AI24">
        <v>158.69999999999999</v>
      </c>
      <c r="AJ24">
        <v>0</v>
      </c>
      <c r="AK24">
        <v>31</v>
      </c>
      <c r="AL24">
        <v>5832</v>
      </c>
      <c r="AM24" t="s">
        <v>244</v>
      </c>
      <c r="AN24" t="s">
        <v>334</v>
      </c>
      <c r="AO24">
        <v>2562.1849999999999</v>
      </c>
      <c r="AR24" t="s">
        <v>117</v>
      </c>
      <c r="AS24" t="s">
        <v>118</v>
      </c>
      <c r="AT24" t="s">
        <v>198</v>
      </c>
      <c r="AU24" t="s">
        <v>243</v>
      </c>
      <c r="AV24" t="s">
        <v>195</v>
      </c>
      <c r="AW24">
        <v>1</v>
      </c>
      <c r="BB24">
        <v>0.95421052631578951</v>
      </c>
      <c r="BC24" t="s">
        <v>65</v>
      </c>
      <c r="BF24" t="s">
        <v>117</v>
      </c>
      <c r="BG24" t="s">
        <v>118</v>
      </c>
      <c r="BH24" t="s">
        <v>243</v>
      </c>
      <c r="BI24">
        <v>7240</v>
      </c>
      <c r="BJ24">
        <v>1</v>
      </c>
      <c r="BK24" t="s">
        <v>198</v>
      </c>
      <c r="BL24" t="s">
        <v>173</v>
      </c>
      <c r="BM24">
        <v>0.95421052631578951</v>
      </c>
      <c r="BN24" t="s">
        <v>65</v>
      </c>
      <c r="BO24" t="s">
        <v>177</v>
      </c>
      <c r="BP24">
        <v>2562.1849999999999</v>
      </c>
    </row>
    <row r="25" spans="1:68" ht="16.5">
      <c r="A25" s="242" t="str">
        <f t="shared" si="36"/>
        <v>시영운수</v>
      </c>
      <c r="B25" s="126" t="str">
        <f t="shared" si="37"/>
        <v>소준영</v>
      </c>
      <c r="C25" s="127" t="str">
        <f t="shared" si="38"/>
        <v>D</v>
      </c>
      <c r="D25" s="128">
        <f t="shared" si="39"/>
        <v>0.81538461538461537</v>
      </c>
      <c r="E25" s="129">
        <f t="shared" si="40"/>
        <v>8481</v>
      </c>
      <c r="F25" s="130" t="str">
        <f t="shared" si="41"/>
        <v>29</v>
      </c>
      <c r="G25" s="131" t="str">
        <f t="shared" si="42"/>
        <v>73아1028</v>
      </c>
      <c r="H25" s="132">
        <f t="shared" si="43"/>
        <v>1</v>
      </c>
      <c r="I25" s="133">
        <f t="shared" si="44"/>
        <v>1116.9469999999999</v>
      </c>
      <c r="J25" s="134">
        <f t="shared" si="45"/>
        <v>4.8235018239345943E-2</v>
      </c>
      <c r="K25" s="134">
        <f t="shared" si="46"/>
        <v>0.33242454424594226</v>
      </c>
      <c r="L25" s="134">
        <f t="shared" si="47"/>
        <v>0.11280750116164869</v>
      </c>
      <c r="M25" s="135">
        <f t="shared" si="48"/>
        <v>12.395</v>
      </c>
      <c r="N25" s="136">
        <f t="shared" si="49"/>
        <v>56.135161292344229</v>
      </c>
      <c r="O25" s="136">
        <f t="shared" si="50"/>
        <v>49.599488605994736</v>
      </c>
      <c r="P25" s="228">
        <f t="shared" si="51"/>
        <v>14</v>
      </c>
      <c r="Q25" s="229">
        <f t="shared" si="52"/>
        <v>627</v>
      </c>
      <c r="R25" s="229">
        <f t="shared" si="53"/>
        <v>554</v>
      </c>
      <c r="T25">
        <v>522</v>
      </c>
      <c r="U25">
        <v>8481</v>
      </c>
      <c r="V25" t="s">
        <v>276</v>
      </c>
      <c r="W25">
        <v>1116.9469999999999</v>
      </c>
      <c r="X25">
        <v>526.875</v>
      </c>
      <c r="Y25">
        <v>2.12</v>
      </c>
      <c r="Z25">
        <v>12.395</v>
      </c>
      <c r="AA25">
        <v>60.542467000000002</v>
      </c>
      <c r="AB25">
        <v>2.9202669999999999</v>
      </c>
      <c r="AC25">
        <v>20.125802</v>
      </c>
      <c r="AD25" s="1">
        <v>126</v>
      </c>
      <c r="AE25">
        <v>627</v>
      </c>
      <c r="AF25">
        <v>554</v>
      </c>
      <c r="AG25">
        <v>77</v>
      </c>
      <c r="AH25">
        <v>18.448982999999998</v>
      </c>
      <c r="AI25">
        <v>274.3</v>
      </c>
      <c r="AJ25">
        <v>0</v>
      </c>
      <c r="AK25">
        <v>14</v>
      </c>
      <c r="AL25">
        <v>22433</v>
      </c>
      <c r="AM25" t="s">
        <v>277</v>
      </c>
      <c r="AN25" t="s">
        <v>335</v>
      </c>
      <c r="AO25">
        <v>1116.9469999999999</v>
      </c>
      <c r="AR25" t="s">
        <v>117</v>
      </c>
      <c r="AS25" t="s">
        <v>120</v>
      </c>
      <c r="AT25" t="s">
        <v>212</v>
      </c>
      <c r="AU25" t="s">
        <v>276</v>
      </c>
      <c r="AV25" t="s">
        <v>195</v>
      </c>
      <c r="AW25">
        <v>1</v>
      </c>
      <c r="BB25">
        <v>0.81538461538461537</v>
      </c>
      <c r="BC25" t="s">
        <v>66</v>
      </c>
      <c r="BF25" t="s">
        <v>117</v>
      </c>
      <c r="BG25" t="s">
        <v>120</v>
      </c>
      <c r="BH25" t="s">
        <v>276</v>
      </c>
      <c r="BI25">
        <v>8481</v>
      </c>
      <c r="BJ25">
        <v>1</v>
      </c>
      <c r="BK25" t="s">
        <v>212</v>
      </c>
      <c r="BL25" t="s">
        <v>173</v>
      </c>
      <c r="BM25">
        <v>0.81538461538461537</v>
      </c>
      <c r="BN25" t="s">
        <v>66</v>
      </c>
      <c r="BO25" t="s">
        <v>178</v>
      </c>
      <c r="BP25">
        <v>1116.9469999999999</v>
      </c>
    </row>
    <row r="26" spans="1:68" ht="16.5">
      <c r="A26" s="243" t="str">
        <f t="shared" si="36"/>
        <v>시영운수</v>
      </c>
      <c r="B26" s="110" t="str">
        <f t="shared" si="37"/>
        <v>신영국</v>
      </c>
      <c r="C26" s="111" t="str">
        <f t="shared" si="38"/>
        <v>B</v>
      </c>
      <c r="D26" s="112">
        <f t="shared" si="39"/>
        <v>0.91049999999999998</v>
      </c>
      <c r="E26" s="113">
        <f t="shared" si="40"/>
        <v>9137</v>
      </c>
      <c r="F26" s="114" t="str">
        <f t="shared" si="41"/>
        <v>28-1</v>
      </c>
      <c r="G26" s="115" t="str">
        <f t="shared" si="42"/>
        <v>70바1579</v>
      </c>
      <c r="H26" s="116">
        <f t="shared" si="43"/>
        <v>1</v>
      </c>
      <c r="I26" s="117">
        <f t="shared" si="44"/>
        <v>1696.24</v>
      </c>
      <c r="J26" s="118">
        <f t="shared" si="45"/>
        <v>2.9227403688653984E-3</v>
      </c>
      <c r="K26" s="118">
        <f t="shared" si="46"/>
        <v>0.35487016785879322</v>
      </c>
      <c r="L26" s="118">
        <f t="shared" si="47"/>
        <v>0.17450360798000283</v>
      </c>
      <c r="M26" s="119">
        <f t="shared" si="48"/>
        <v>12.997999999999999</v>
      </c>
      <c r="N26" s="120">
        <f t="shared" si="49"/>
        <v>0</v>
      </c>
      <c r="O26" s="120">
        <f t="shared" si="50"/>
        <v>1.4148941187567796</v>
      </c>
      <c r="P26" s="230">
        <f t="shared" si="51"/>
        <v>17</v>
      </c>
      <c r="Q26" s="231">
        <f t="shared" si="52"/>
        <v>0</v>
      </c>
      <c r="R26" s="231">
        <f t="shared" si="53"/>
        <v>24</v>
      </c>
      <c r="T26">
        <v>522</v>
      </c>
      <c r="U26">
        <v>9137</v>
      </c>
      <c r="V26" t="s">
        <v>245</v>
      </c>
      <c r="W26">
        <v>1696.24</v>
      </c>
      <c r="X26">
        <v>931.48800000000006</v>
      </c>
      <c r="Y26">
        <v>1.821</v>
      </c>
      <c r="Z26">
        <v>12.997999999999999</v>
      </c>
      <c r="AA26">
        <v>124.020253</v>
      </c>
      <c r="AB26">
        <v>0.362479</v>
      </c>
      <c r="AC26">
        <v>44.011088000000001</v>
      </c>
      <c r="AD26" s="1">
        <v>296</v>
      </c>
      <c r="AE26">
        <v>0</v>
      </c>
      <c r="AF26">
        <v>24</v>
      </c>
      <c r="AG26">
        <v>62</v>
      </c>
      <c r="AH26">
        <v>13.67712</v>
      </c>
      <c r="AI26">
        <v>0</v>
      </c>
      <c r="AJ26">
        <v>0</v>
      </c>
      <c r="AK26">
        <v>17</v>
      </c>
      <c r="AL26">
        <v>3305</v>
      </c>
      <c r="AM26" t="s">
        <v>246</v>
      </c>
      <c r="AN26" t="s">
        <v>336</v>
      </c>
      <c r="AO26">
        <v>1696.24</v>
      </c>
      <c r="AR26" t="s">
        <v>117</v>
      </c>
      <c r="AS26" t="s">
        <v>119</v>
      </c>
      <c r="AT26" t="s">
        <v>207</v>
      </c>
      <c r="AU26" t="s">
        <v>245</v>
      </c>
      <c r="AV26" t="s">
        <v>195</v>
      </c>
      <c r="AW26">
        <v>1</v>
      </c>
      <c r="BB26">
        <v>0.91049999999999998</v>
      </c>
      <c r="BC26" t="s">
        <v>67</v>
      </c>
      <c r="BF26" t="s">
        <v>117</v>
      </c>
      <c r="BG26" t="s">
        <v>119</v>
      </c>
      <c r="BH26" t="s">
        <v>245</v>
      </c>
      <c r="BI26">
        <v>9137</v>
      </c>
      <c r="BJ26">
        <v>1</v>
      </c>
      <c r="BK26" t="s">
        <v>207</v>
      </c>
      <c r="BL26" t="s">
        <v>173</v>
      </c>
      <c r="BM26">
        <v>0.91049999999999998</v>
      </c>
      <c r="BN26" t="s">
        <v>67</v>
      </c>
      <c r="BO26" t="s">
        <v>174</v>
      </c>
      <c r="BP26">
        <v>1696.24</v>
      </c>
    </row>
    <row r="27" spans="1:68" ht="16.5">
      <c r="A27" s="242" t="str">
        <f t="shared" si="36"/>
        <v>시영운수</v>
      </c>
      <c r="B27" s="126" t="str">
        <f t="shared" si="37"/>
        <v>이강세</v>
      </c>
      <c r="C27" s="127" t="str">
        <f t="shared" si="38"/>
        <v>B</v>
      </c>
      <c r="D27" s="128">
        <f t="shared" si="39"/>
        <v>0.92500000000000004</v>
      </c>
      <c r="E27" s="129">
        <f t="shared" si="40"/>
        <v>9779</v>
      </c>
      <c r="F27" s="130" t="str">
        <f t="shared" si="41"/>
        <v>15</v>
      </c>
      <c r="G27" s="131" t="str">
        <f t="shared" si="42"/>
        <v>70바1532</v>
      </c>
      <c r="H27" s="132">
        <f t="shared" si="43"/>
        <v>1</v>
      </c>
      <c r="I27" s="133">
        <f t="shared" si="44"/>
        <v>1022.222</v>
      </c>
      <c r="J27" s="134">
        <f t="shared" si="45"/>
        <v>8.5818958957190293E-3</v>
      </c>
      <c r="K27" s="134">
        <f t="shared" si="46"/>
        <v>0.3330447971463385</v>
      </c>
      <c r="L27" s="134">
        <f t="shared" si="47"/>
        <v>0.17217395047259793</v>
      </c>
      <c r="M27" s="135">
        <f t="shared" si="48"/>
        <v>11.303000000000001</v>
      </c>
      <c r="N27" s="136">
        <f t="shared" si="49"/>
        <v>0</v>
      </c>
      <c r="O27" s="136">
        <f t="shared" si="50"/>
        <v>0.78260886578453603</v>
      </c>
      <c r="P27" s="228">
        <f t="shared" si="51"/>
        <v>3</v>
      </c>
      <c r="Q27" s="229">
        <f t="shared" si="52"/>
        <v>0</v>
      </c>
      <c r="R27" s="229">
        <f t="shared" si="53"/>
        <v>8</v>
      </c>
      <c r="T27">
        <v>522</v>
      </c>
      <c r="U27">
        <v>9779</v>
      </c>
      <c r="V27" t="s">
        <v>247</v>
      </c>
      <c r="W27">
        <v>1022.222</v>
      </c>
      <c r="X27">
        <v>502.22</v>
      </c>
      <c r="Y27">
        <v>2.0350000000000001</v>
      </c>
      <c r="Z27">
        <v>11.303000000000001</v>
      </c>
      <c r="AA27">
        <v>70.009704999999997</v>
      </c>
      <c r="AB27">
        <v>0.60081600000000002</v>
      </c>
      <c r="AC27">
        <v>23.316368000000001</v>
      </c>
      <c r="AD27" s="1">
        <v>176</v>
      </c>
      <c r="AE27">
        <v>0</v>
      </c>
      <c r="AF27">
        <v>8</v>
      </c>
      <c r="AG27">
        <v>60</v>
      </c>
      <c r="AH27">
        <v>14.601146999999999</v>
      </c>
      <c r="AI27">
        <v>0</v>
      </c>
      <c r="AJ27">
        <v>0</v>
      </c>
      <c r="AK27">
        <v>3</v>
      </c>
      <c r="AL27">
        <v>326</v>
      </c>
      <c r="AM27" t="s">
        <v>248</v>
      </c>
      <c r="AN27" t="s">
        <v>337</v>
      </c>
      <c r="AO27">
        <v>1022.222</v>
      </c>
      <c r="AR27" t="s">
        <v>117</v>
      </c>
      <c r="AS27" t="s">
        <v>118</v>
      </c>
      <c r="AT27" t="s">
        <v>202</v>
      </c>
      <c r="AU27" t="s">
        <v>247</v>
      </c>
      <c r="AV27" t="s">
        <v>195</v>
      </c>
      <c r="AW27">
        <v>1</v>
      </c>
      <c r="BB27">
        <v>0.92500000000000004</v>
      </c>
      <c r="BC27" t="s">
        <v>67</v>
      </c>
      <c r="BF27" t="s">
        <v>117</v>
      </c>
      <c r="BG27" t="s">
        <v>118</v>
      </c>
      <c r="BH27" t="s">
        <v>247</v>
      </c>
      <c r="BI27">
        <v>9779</v>
      </c>
      <c r="BJ27">
        <v>1</v>
      </c>
      <c r="BK27" t="s">
        <v>202</v>
      </c>
      <c r="BL27" t="s">
        <v>173</v>
      </c>
      <c r="BM27">
        <v>0.92500000000000004</v>
      </c>
      <c r="BN27" t="s">
        <v>67</v>
      </c>
      <c r="BO27" t="s">
        <v>174</v>
      </c>
      <c r="BP27">
        <v>1022.222</v>
      </c>
    </row>
    <row r="28" spans="1:68" ht="16.5">
      <c r="A28" s="243" t="str">
        <f t="shared" si="36"/>
        <v>시영운수</v>
      </c>
      <c r="B28" s="110" t="str">
        <f t="shared" si="37"/>
        <v>이기영</v>
      </c>
      <c r="C28" s="111" t="str">
        <f t="shared" si="38"/>
        <v>D</v>
      </c>
      <c r="D28" s="112">
        <f t="shared" si="39"/>
        <v>0.84099999999999997</v>
      </c>
      <c r="E28" s="113">
        <f t="shared" si="40"/>
        <v>6556</v>
      </c>
      <c r="F28" s="114" t="str">
        <f t="shared" si="41"/>
        <v>28-1</v>
      </c>
      <c r="G28" s="115" t="str">
        <f t="shared" si="42"/>
        <v>70바1581</v>
      </c>
      <c r="H28" s="116">
        <f t="shared" si="43"/>
        <v>1</v>
      </c>
      <c r="I28" s="117">
        <f t="shared" si="44"/>
        <v>742.61800000000005</v>
      </c>
      <c r="J28" s="118">
        <f t="shared" si="45"/>
        <v>2.5391595401492065E-2</v>
      </c>
      <c r="K28" s="118">
        <f t="shared" si="46"/>
        <v>0.42097848055678366</v>
      </c>
      <c r="L28" s="118">
        <f t="shared" si="47"/>
        <v>0.17640294202402848</v>
      </c>
      <c r="M28" s="119">
        <f t="shared" si="48"/>
        <v>15.872</v>
      </c>
      <c r="N28" s="120">
        <f t="shared" si="49"/>
        <v>0.94261114058641182</v>
      </c>
      <c r="O28" s="120">
        <f t="shared" si="50"/>
        <v>19.660175217945159</v>
      </c>
      <c r="P28" s="230">
        <f t="shared" si="51"/>
        <v>28</v>
      </c>
      <c r="Q28" s="231">
        <f t="shared" si="52"/>
        <v>7</v>
      </c>
      <c r="R28" s="231">
        <f t="shared" si="53"/>
        <v>146</v>
      </c>
      <c r="T28">
        <v>522</v>
      </c>
      <c r="U28">
        <v>6556</v>
      </c>
      <c r="V28" t="s">
        <v>249</v>
      </c>
      <c r="W28">
        <v>742.61800000000005</v>
      </c>
      <c r="X28">
        <v>441.45800000000003</v>
      </c>
      <c r="Y28">
        <v>1.6819999999999999</v>
      </c>
      <c r="Z28">
        <v>15.872</v>
      </c>
      <c r="AA28">
        <v>59.632212000000003</v>
      </c>
      <c r="AB28">
        <v>1.514157</v>
      </c>
      <c r="AC28">
        <v>25.103878000000002</v>
      </c>
      <c r="AD28" s="1">
        <v>131</v>
      </c>
      <c r="AE28">
        <v>7</v>
      </c>
      <c r="AF28">
        <v>146</v>
      </c>
      <c r="AG28">
        <v>69</v>
      </c>
      <c r="AH28">
        <v>12.453302000000001</v>
      </c>
      <c r="AI28">
        <v>42.4</v>
      </c>
      <c r="AJ28">
        <v>0</v>
      </c>
      <c r="AK28">
        <v>28</v>
      </c>
      <c r="AL28">
        <v>18533</v>
      </c>
      <c r="AM28" t="s">
        <v>250</v>
      </c>
      <c r="AN28" t="s">
        <v>338</v>
      </c>
      <c r="AO28">
        <v>742.61800000000005</v>
      </c>
      <c r="AR28" t="s">
        <v>117</v>
      </c>
      <c r="AS28" t="s">
        <v>119</v>
      </c>
      <c r="AT28" t="s">
        <v>208</v>
      </c>
      <c r="AU28" t="s">
        <v>249</v>
      </c>
      <c r="AV28" t="s">
        <v>195</v>
      </c>
      <c r="AW28">
        <v>1</v>
      </c>
      <c r="BB28">
        <v>0.84099999999999997</v>
      </c>
      <c r="BC28" t="s">
        <v>66</v>
      </c>
      <c r="BF28" t="s">
        <v>117</v>
      </c>
      <c r="BG28" t="s">
        <v>119</v>
      </c>
      <c r="BH28" t="s">
        <v>249</v>
      </c>
      <c r="BI28">
        <v>6556</v>
      </c>
      <c r="BJ28">
        <v>1</v>
      </c>
      <c r="BK28" t="s">
        <v>208</v>
      </c>
      <c r="BL28" t="s">
        <v>173</v>
      </c>
      <c r="BM28">
        <v>0.84099999999999997</v>
      </c>
      <c r="BN28" t="s">
        <v>66</v>
      </c>
      <c r="BO28" t="s">
        <v>178</v>
      </c>
      <c r="BP28">
        <v>742.61800000000005</v>
      </c>
    </row>
    <row r="29" spans="1:68" ht="16.5">
      <c r="A29" s="242" t="str">
        <f t="shared" si="36"/>
        <v>시영운수</v>
      </c>
      <c r="B29" s="126" t="str">
        <f t="shared" si="37"/>
        <v>이길행</v>
      </c>
      <c r="C29" s="127" t="str">
        <f t="shared" si="38"/>
        <v>D</v>
      </c>
      <c r="D29" s="128">
        <f t="shared" si="39"/>
        <v>0.82000000000000006</v>
      </c>
      <c r="E29" s="129">
        <f t="shared" si="40"/>
        <v>5310</v>
      </c>
      <c r="F29" s="130" t="str">
        <f t="shared" si="41"/>
        <v>29</v>
      </c>
      <c r="G29" s="131" t="str">
        <f t="shared" si="42"/>
        <v>73아1004</v>
      </c>
      <c r="H29" s="132">
        <f t="shared" si="43"/>
        <v>1</v>
      </c>
      <c r="I29" s="133">
        <f t="shared" si="44"/>
        <v>5907.8249999999998</v>
      </c>
      <c r="J29" s="134">
        <f t="shared" si="45"/>
        <v>5.762191910663407E-2</v>
      </c>
      <c r="K29" s="134">
        <f t="shared" si="46"/>
        <v>0.27630610970355551</v>
      </c>
      <c r="L29" s="134">
        <f t="shared" si="47"/>
        <v>0.10562262761676251</v>
      </c>
      <c r="M29" s="135">
        <f t="shared" si="48"/>
        <v>14.516999999999999</v>
      </c>
      <c r="N29" s="136">
        <f t="shared" si="49"/>
        <v>6.7706812574847772E-2</v>
      </c>
      <c r="O29" s="136">
        <f t="shared" si="50"/>
        <v>5.5350319279938054</v>
      </c>
      <c r="P29" s="228">
        <f t="shared" si="51"/>
        <v>73</v>
      </c>
      <c r="Q29" s="229">
        <f t="shared" si="52"/>
        <v>4</v>
      </c>
      <c r="R29" s="229">
        <f t="shared" si="53"/>
        <v>327</v>
      </c>
      <c r="T29">
        <v>522</v>
      </c>
      <c r="U29">
        <v>5310</v>
      </c>
      <c r="V29" t="s">
        <v>251</v>
      </c>
      <c r="W29">
        <v>5907.8249999999998</v>
      </c>
      <c r="X29">
        <v>2770.9879999999998</v>
      </c>
      <c r="Y29">
        <v>2.1320000000000001</v>
      </c>
      <c r="Z29">
        <v>14.516999999999999</v>
      </c>
      <c r="AA29">
        <v>348.05768899999998</v>
      </c>
      <c r="AB29">
        <v>20.055751999999998</v>
      </c>
      <c r="AC29">
        <v>96.170466000000005</v>
      </c>
      <c r="AD29" s="1">
        <v>624</v>
      </c>
      <c r="AE29">
        <v>4</v>
      </c>
      <c r="AF29">
        <v>327</v>
      </c>
      <c r="AG29">
        <v>68</v>
      </c>
      <c r="AH29">
        <v>16.973693999999998</v>
      </c>
      <c r="AI29">
        <v>133.69999999999999</v>
      </c>
      <c r="AJ29">
        <v>0</v>
      </c>
      <c r="AK29">
        <v>73</v>
      </c>
      <c r="AL29">
        <v>62368</v>
      </c>
      <c r="AM29" t="s">
        <v>252</v>
      </c>
      <c r="AN29" t="s">
        <v>339</v>
      </c>
      <c r="AO29">
        <v>5907.8249999999998</v>
      </c>
      <c r="AR29" t="s">
        <v>117</v>
      </c>
      <c r="AS29" t="s">
        <v>120</v>
      </c>
      <c r="AT29" t="s">
        <v>211</v>
      </c>
      <c r="AU29" t="s">
        <v>251</v>
      </c>
      <c r="AV29" t="s">
        <v>195</v>
      </c>
      <c r="AW29">
        <v>1</v>
      </c>
      <c r="BB29">
        <v>0.82000000000000006</v>
      </c>
      <c r="BC29" t="s">
        <v>66</v>
      </c>
      <c r="BF29" t="s">
        <v>117</v>
      </c>
      <c r="BG29" t="s">
        <v>120</v>
      </c>
      <c r="BH29" t="s">
        <v>251</v>
      </c>
      <c r="BI29">
        <v>5310</v>
      </c>
      <c r="BJ29">
        <v>1</v>
      </c>
      <c r="BK29" t="s">
        <v>211</v>
      </c>
      <c r="BL29" t="s">
        <v>173</v>
      </c>
      <c r="BM29">
        <v>0.82000000000000006</v>
      </c>
      <c r="BN29" t="s">
        <v>66</v>
      </c>
      <c r="BO29" t="s">
        <v>178</v>
      </c>
      <c r="BP29">
        <v>5907.8249999999998</v>
      </c>
    </row>
    <row r="30" spans="1:68" ht="16.5">
      <c r="A30" s="243" t="str">
        <f t="shared" si="36"/>
        <v>시영운수</v>
      </c>
      <c r="B30" s="110" t="str">
        <f t="shared" si="37"/>
        <v>이문철</v>
      </c>
      <c r="C30" s="111" t="str">
        <f t="shared" si="38"/>
        <v>D</v>
      </c>
      <c r="D30" s="112">
        <f t="shared" si="39"/>
        <v>0.83709367009064484</v>
      </c>
      <c r="E30" s="113">
        <f t="shared" si="40"/>
        <v>1288</v>
      </c>
      <c r="F30" s="114" t="str">
        <f t="shared" si="41"/>
        <v>28-1</v>
      </c>
      <c r="G30" s="115" t="str">
        <f t="shared" si="42"/>
        <v>73아1038</v>
      </c>
      <c r="H30" s="116">
        <f t="shared" si="43"/>
        <v>7</v>
      </c>
      <c r="I30" s="117">
        <f t="shared" si="44"/>
        <v>4266.8450000000003</v>
      </c>
      <c r="J30" s="118">
        <f t="shared" si="45"/>
        <v>3.6463843602715644E-2</v>
      </c>
      <c r="K30" s="118">
        <f t="shared" si="46"/>
        <v>0.36396911867311527</v>
      </c>
      <c r="L30" s="118">
        <f t="shared" si="47"/>
        <v>0.14554079184971563</v>
      </c>
      <c r="M30" s="119">
        <f t="shared" si="48"/>
        <v>15.662000000000001</v>
      </c>
      <c r="N30" s="120">
        <f t="shared" si="49"/>
        <v>0.30467476554690875</v>
      </c>
      <c r="O30" s="120">
        <f t="shared" si="50"/>
        <v>8.7886951600069843</v>
      </c>
      <c r="P30" s="230">
        <f t="shared" si="51"/>
        <v>108</v>
      </c>
      <c r="Q30" s="231">
        <f t="shared" si="52"/>
        <v>13</v>
      </c>
      <c r="R30" s="231">
        <f t="shared" si="53"/>
        <v>375</v>
      </c>
      <c r="T30">
        <v>522</v>
      </c>
      <c r="U30">
        <v>1288</v>
      </c>
      <c r="V30" t="s">
        <v>253</v>
      </c>
      <c r="W30">
        <v>4266.8450000000003</v>
      </c>
      <c r="X30">
        <v>2540.9270000000001</v>
      </c>
      <c r="Y30">
        <v>1.679</v>
      </c>
      <c r="Z30">
        <v>15.662000000000001</v>
      </c>
      <c r="AA30">
        <v>340.304937</v>
      </c>
      <c r="AB30">
        <v>12.408825999999999</v>
      </c>
      <c r="AC30">
        <v>123.860488</v>
      </c>
      <c r="AD30" s="1">
        <v>621</v>
      </c>
      <c r="AE30">
        <v>13</v>
      </c>
      <c r="AF30">
        <v>375</v>
      </c>
      <c r="AG30">
        <v>75</v>
      </c>
      <c r="AH30">
        <v>12.538297999999999</v>
      </c>
      <c r="AI30">
        <v>217.3</v>
      </c>
      <c r="AJ30">
        <v>0</v>
      </c>
      <c r="AK30">
        <v>108</v>
      </c>
      <c r="AL30">
        <v>54334</v>
      </c>
      <c r="AM30" t="s">
        <v>254</v>
      </c>
      <c r="AN30" t="s">
        <v>340</v>
      </c>
      <c r="AO30">
        <v>3313.2269999999999</v>
      </c>
      <c r="AR30" t="s">
        <v>117</v>
      </c>
      <c r="AS30" t="s">
        <v>119</v>
      </c>
      <c r="AT30" t="s">
        <v>209</v>
      </c>
      <c r="AU30" t="s">
        <v>253</v>
      </c>
      <c r="AV30" t="s">
        <v>195</v>
      </c>
      <c r="AW30">
        <v>7</v>
      </c>
      <c r="BB30">
        <v>0.83709367009064484</v>
      </c>
      <c r="BC30" t="s">
        <v>66</v>
      </c>
      <c r="BF30" t="s">
        <v>117</v>
      </c>
      <c r="BG30" t="s">
        <v>119</v>
      </c>
      <c r="BH30" t="s">
        <v>253</v>
      </c>
      <c r="BI30">
        <v>1288</v>
      </c>
      <c r="BJ30">
        <v>7</v>
      </c>
      <c r="BK30" t="s">
        <v>209</v>
      </c>
      <c r="BL30" t="s">
        <v>200</v>
      </c>
      <c r="BM30">
        <v>0.83709367009064484</v>
      </c>
      <c r="BN30" t="s">
        <v>66</v>
      </c>
      <c r="BO30" t="s">
        <v>178</v>
      </c>
      <c r="BP30">
        <v>4266.8450000000003</v>
      </c>
    </row>
    <row r="31" spans="1:68" ht="16.5">
      <c r="A31" s="242" t="str">
        <f t="shared" si="36"/>
        <v>시영운수</v>
      </c>
      <c r="B31" s="126" t="str">
        <f t="shared" si="37"/>
        <v>이우균</v>
      </c>
      <c r="C31" s="127" t="str">
        <f t="shared" si="38"/>
        <v>D</v>
      </c>
      <c r="D31" s="128">
        <f t="shared" si="39"/>
        <v>0.82531391244368679</v>
      </c>
      <c r="E31" s="129">
        <f t="shared" si="40"/>
        <v>7828</v>
      </c>
      <c r="F31" s="130" t="str">
        <f t="shared" si="41"/>
        <v>15</v>
      </c>
      <c r="G31" s="131" t="str">
        <f t="shared" si="42"/>
        <v>70바1531</v>
      </c>
      <c r="H31" s="132">
        <f t="shared" si="43"/>
        <v>6</v>
      </c>
      <c r="I31" s="133">
        <f t="shared" si="44"/>
        <v>5573.6320000000005</v>
      </c>
      <c r="J31" s="134">
        <f t="shared" si="45"/>
        <v>5.0706352453253438E-2</v>
      </c>
      <c r="K31" s="134">
        <f t="shared" si="46"/>
        <v>0.35514484897890081</v>
      </c>
      <c r="L31" s="134">
        <f t="shared" si="47"/>
        <v>0.15268320549329412</v>
      </c>
      <c r="M31" s="135">
        <f t="shared" si="48"/>
        <v>16.651</v>
      </c>
      <c r="N31" s="136">
        <f t="shared" si="49"/>
        <v>1.1841470696307184</v>
      </c>
      <c r="O31" s="136">
        <f t="shared" si="50"/>
        <v>8.199321376079368</v>
      </c>
      <c r="P31" s="228">
        <f t="shared" si="51"/>
        <v>126</v>
      </c>
      <c r="Q31" s="229">
        <f t="shared" si="52"/>
        <v>66</v>
      </c>
      <c r="R31" s="229">
        <f t="shared" si="53"/>
        <v>457</v>
      </c>
      <c r="T31">
        <v>522</v>
      </c>
      <c r="U31">
        <v>7828</v>
      </c>
      <c r="V31" t="s">
        <v>255</v>
      </c>
      <c r="W31">
        <v>5573.6319999999996</v>
      </c>
      <c r="X31">
        <v>3229.1529999999998</v>
      </c>
      <c r="Y31">
        <v>1.726</v>
      </c>
      <c r="Z31">
        <v>16.651</v>
      </c>
      <c r="AA31">
        <v>413.71520500000003</v>
      </c>
      <c r="AB31">
        <v>20.977989000000001</v>
      </c>
      <c r="AC31">
        <v>146.92882399999999</v>
      </c>
      <c r="AD31" s="1">
        <v>851</v>
      </c>
      <c r="AE31">
        <v>66</v>
      </c>
      <c r="AF31">
        <v>457</v>
      </c>
      <c r="AG31">
        <v>130</v>
      </c>
      <c r="AH31">
        <v>13.472146</v>
      </c>
      <c r="AI31">
        <v>477.8</v>
      </c>
      <c r="AJ31">
        <v>26.4</v>
      </c>
      <c r="AK31">
        <v>126</v>
      </c>
      <c r="AL31">
        <v>59549</v>
      </c>
      <c r="AM31" t="s">
        <v>256</v>
      </c>
      <c r="AN31" t="s">
        <v>341</v>
      </c>
      <c r="AO31">
        <v>4823.0420000000004</v>
      </c>
      <c r="AR31" t="s">
        <v>117</v>
      </c>
      <c r="AS31" t="s">
        <v>118</v>
      </c>
      <c r="AT31" t="s">
        <v>201</v>
      </c>
      <c r="AU31" t="s">
        <v>255</v>
      </c>
      <c r="AV31" t="s">
        <v>195</v>
      </c>
      <c r="AW31">
        <v>6</v>
      </c>
      <c r="BB31">
        <v>0.82531391244368679</v>
      </c>
      <c r="BC31" t="s">
        <v>66</v>
      </c>
      <c r="BF31" t="s">
        <v>117</v>
      </c>
      <c r="BG31" t="s">
        <v>118</v>
      </c>
      <c r="BH31" t="s">
        <v>255</v>
      </c>
      <c r="BI31">
        <v>7828</v>
      </c>
      <c r="BJ31">
        <v>6</v>
      </c>
      <c r="BK31" t="s">
        <v>201</v>
      </c>
      <c r="BL31" t="s">
        <v>206</v>
      </c>
      <c r="BM31">
        <v>0.82531391244368679</v>
      </c>
      <c r="BN31" t="s">
        <v>66</v>
      </c>
      <c r="BO31" t="s">
        <v>178</v>
      </c>
      <c r="BP31">
        <v>5573.6320000000005</v>
      </c>
    </row>
    <row r="32" spans="1:68" ht="16.5">
      <c r="A32" s="243" t="str">
        <f t="shared" si="36"/>
        <v>시영운수</v>
      </c>
      <c r="B32" s="110" t="str">
        <f t="shared" si="37"/>
        <v>이재태</v>
      </c>
      <c r="C32" s="111" t="str">
        <f t="shared" si="38"/>
        <v>D</v>
      </c>
      <c r="D32" s="112">
        <f t="shared" si="39"/>
        <v>0.79999999999999993</v>
      </c>
      <c r="E32" s="113">
        <f t="shared" si="40"/>
        <v>7790</v>
      </c>
      <c r="F32" s="114" t="str">
        <f t="shared" si="41"/>
        <v>15</v>
      </c>
      <c r="G32" s="115" t="str">
        <f t="shared" si="42"/>
        <v>73아1029</v>
      </c>
      <c r="H32" s="116">
        <f t="shared" si="43"/>
        <v>1</v>
      </c>
      <c r="I32" s="117">
        <f t="shared" si="44"/>
        <v>3333.8470000000002</v>
      </c>
      <c r="J32" s="118">
        <f t="shared" si="45"/>
        <v>4.9276765692818296E-2</v>
      </c>
      <c r="K32" s="118">
        <f t="shared" si="46"/>
        <v>0.31683599900149317</v>
      </c>
      <c r="L32" s="118">
        <f t="shared" si="47"/>
        <v>0.16227499342351343</v>
      </c>
      <c r="M32" s="119">
        <f t="shared" si="48"/>
        <v>14.132</v>
      </c>
      <c r="N32" s="120">
        <f t="shared" si="49"/>
        <v>2.9995377712294533E-2</v>
      </c>
      <c r="O32" s="120">
        <f t="shared" si="50"/>
        <v>5.5791402544867834</v>
      </c>
      <c r="P32" s="230">
        <f t="shared" si="51"/>
        <v>31</v>
      </c>
      <c r="Q32" s="231">
        <f t="shared" si="52"/>
        <v>1</v>
      </c>
      <c r="R32" s="231">
        <f t="shared" si="53"/>
        <v>186</v>
      </c>
      <c r="T32">
        <v>522</v>
      </c>
      <c r="U32">
        <v>7790</v>
      </c>
      <c r="V32" t="s">
        <v>257</v>
      </c>
      <c r="W32">
        <v>3333.8470000000002</v>
      </c>
      <c r="X32">
        <v>1984.538</v>
      </c>
      <c r="Y32">
        <v>1.68</v>
      </c>
      <c r="Z32">
        <v>14.132</v>
      </c>
      <c r="AA32">
        <v>235.59577899999999</v>
      </c>
      <c r="AB32">
        <v>11.609398000000001</v>
      </c>
      <c r="AC32">
        <v>74.645223999999999</v>
      </c>
      <c r="AD32" s="1">
        <v>541</v>
      </c>
      <c r="AE32">
        <v>1</v>
      </c>
      <c r="AF32">
        <v>186</v>
      </c>
      <c r="AG32">
        <v>67</v>
      </c>
      <c r="AH32">
        <v>14.150707000000001</v>
      </c>
      <c r="AI32">
        <v>116.1</v>
      </c>
      <c r="AJ32">
        <v>0</v>
      </c>
      <c r="AK32">
        <v>31</v>
      </c>
      <c r="AL32">
        <v>26981</v>
      </c>
      <c r="AM32" t="s">
        <v>258</v>
      </c>
      <c r="AN32" t="s">
        <v>342</v>
      </c>
      <c r="AO32">
        <v>3333.8470000000002</v>
      </c>
      <c r="AR32" t="s">
        <v>117</v>
      </c>
      <c r="AS32" t="s">
        <v>118</v>
      </c>
      <c r="AT32" t="s">
        <v>206</v>
      </c>
      <c r="AU32" t="s">
        <v>257</v>
      </c>
      <c r="AV32" t="s">
        <v>195</v>
      </c>
      <c r="AW32">
        <v>1</v>
      </c>
      <c r="BB32">
        <v>0.79999999999999993</v>
      </c>
      <c r="BC32" t="s">
        <v>66</v>
      </c>
      <c r="BF32" t="s">
        <v>117</v>
      </c>
      <c r="BG32" t="s">
        <v>118</v>
      </c>
      <c r="BH32" t="s">
        <v>257</v>
      </c>
      <c r="BI32">
        <v>7790</v>
      </c>
      <c r="BJ32">
        <v>1</v>
      </c>
      <c r="BK32" t="s">
        <v>206</v>
      </c>
      <c r="BL32" t="s">
        <v>173</v>
      </c>
      <c r="BM32">
        <v>0.79999999999999993</v>
      </c>
      <c r="BN32" t="s">
        <v>66</v>
      </c>
      <c r="BO32" t="s">
        <v>178</v>
      </c>
      <c r="BP32">
        <v>3333.8470000000002</v>
      </c>
    </row>
    <row r="33" spans="1:68" ht="16.5">
      <c r="A33" s="242" t="str">
        <f t="shared" si="36"/>
        <v>시영운수</v>
      </c>
      <c r="B33" s="126" t="str">
        <f t="shared" si="37"/>
        <v>이정술</v>
      </c>
      <c r="C33" s="127" t="str">
        <f t="shared" si="38"/>
        <v>D</v>
      </c>
      <c r="D33" s="128">
        <f t="shared" si="39"/>
        <v>0.84844007777529085</v>
      </c>
      <c r="E33" s="129">
        <f t="shared" si="40"/>
        <v>4863</v>
      </c>
      <c r="F33" s="130" t="str">
        <f t="shared" si="41"/>
        <v>15</v>
      </c>
      <c r="G33" s="131" t="str">
        <f t="shared" si="42"/>
        <v>70바1526</v>
      </c>
      <c r="H33" s="132">
        <f t="shared" si="43"/>
        <v>3</v>
      </c>
      <c r="I33" s="133">
        <f t="shared" si="44"/>
        <v>532.91499999999996</v>
      </c>
      <c r="J33" s="134">
        <f t="shared" si="45"/>
        <v>3.9325919967381898E-2</v>
      </c>
      <c r="K33" s="134">
        <f t="shared" si="46"/>
        <v>0.36310656154923981</v>
      </c>
      <c r="L33" s="134">
        <f t="shared" si="47"/>
        <v>0.16700599532758509</v>
      </c>
      <c r="M33" s="135">
        <f t="shared" si="48"/>
        <v>16.760999999999999</v>
      </c>
      <c r="N33" s="136">
        <f t="shared" si="49"/>
        <v>0.85907700766296691</v>
      </c>
      <c r="O33" s="136">
        <f t="shared" si="50"/>
        <v>10.480739493488196</v>
      </c>
      <c r="P33" s="228">
        <f t="shared" si="51"/>
        <v>14</v>
      </c>
      <c r="Q33" s="229">
        <f t="shared" si="52"/>
        <v>5</v>
      </c>
      <c r="R33" s="229">
        <f t="shared" si="53"/>
        <v>61</v>
      </c>
      <c r="T33">
        <v>522</v>
      </c>
      <c r="U33">
        <v>4863</v>
      </c>
      <c r="V33" t="s">
        <v>259</v>
      </c>
      <c r="W33">
        <v>582.02</v>
      </c>
      <c r="X33">
        <v>343.38299999999998</v>
      </c>
      <c r="Y33">
        <v>1.6950000000000001</v>
      </c>
      <c r="Z33">
        <v>16.760999999999999</v>
      </c>
      <c r="AA33">
        <v>39.188046999999997</v>
      </c>
      <c r="AB33">
        <v>1.5411060000000001</v>
      </c>
      <c r="AC33">
        <v>14.229437000000001</v>
      </c>
      <c r="AD33" s="1">
        <v>89</v>
      </c>
      <c r="AE33">
        <v>5</v>
      </c>
      <c r="AF33">
        <v>61</v>
      </c>
      <c r="AG33">
        <v>72</v>
      </c>
      <c r="AH33">
        <v>14.851977</v>
      </c>
      <c r="AI33">
        <v>130.9</v>
      </c>
      <c r="AJ33">
        <v>0</v>
      </c>
      <c r="AK33">
        <v>14</v>
      </c>
      <c r="AL33">
        <v>5279</v>
      </c>
      <c r="AM33" t="s">
        <v>260</v>
      </c>
      <c r="AN33" t="s">
        <v>343</v>
      </c>
      <c r="AO33">
        <v>295</v>
      </c>
      <c r="AR33" t="s">
        <v>117</v>
      </c>
      <c r="AS33" t="s">
        <v>118</v>
      </c>
      <c r="AT33" t="s">
        <v>200</v>
      </c>
      <c r="AU33" t="s">
        <v>259</v>
      </c>
      <c r="AV33" t="s">
        <v>195</v>
      </c>
      <c r="AW33">
        <v>3</v>
      </c>
      <c r="BB33">
        <v>0.84844007777529085</v>
      </c>
      <c r="BC33" t="s">
        <v>66</v>
      </c>
      <c r="BF33" t="s">
        <v>117</v>
      </c>
      <c r="BG33" t="s">
        <v>118</v>
      </c>
      <c r="BH33" t="s">
        <v>259</v>
      </c>
      <c r="BI33">
        <v>4863</v>
      </c>
      <c r="BJ33">
        <v>3</v>
      </c>
      <c r="BK33" t="s">
        <v>200</v>
      </c>
      <c r="BL33" t="s">
        <v>199</v>
      </c>
      <c r="BM33">
        <v>0.84844007777529085</v>
      </c>
      <c r="BN33" t="s">
        <v>66</v>
      </c>
      <c r="BO33" t="s">
        <v>178</v>
      </c>
      <c r="BP33">
        <v>532.91499999999996</v>
      </c>
    </row>
    <row r="34" spans="1:68" ht="16.5">
      <c r="A34" s="243" t="str">
        <f t="shared" si="36"/>
        <v>시영운수</v>
      </c>
      <c r="B34" s="110" t="str">
        <f t="shared" si="37"/>
        <v>임정호</v>
      </c>
      <c r="C34" s="111" t="str">
        <f t="shared" si="38"/>
        <v>F</v>
      </c>
      <c r="D34" s="112">
        <f t="shared" si="39"/>
        <v>0.79095238095238096</v>
      </c>
      <c r="E34" s="113">
        <f t="shared" si="40"/>
        <v>5945</v>
      </c>
      <c r="F34" s="114" t="str">
        <f t="shared" si="41"/>
        <v>15</v>
      </c>
      <c r="G34" s="115" t="str">
        <f t="shared" si="42"/>
        <v>73아1025</v>
      </c>
      <c r="H34" s="116">
        <f t="shared" si="43"/>
        <v>1</v>
      </c>
      <c r="I34" s="117">
        <f t="shared" si="44"/>
        <v>3128.0230000000001</v>
      </c>
      <c r="J34" s="118">
        <f t="shared" si="45"/>
        <v>3.6208916921570924E-2</v>
      </c>
      <c r="K34" s="118">
        <f t="shared" si="46"/>
        <v>0.37302901327007354</v>
      </c>
      <c r="L34" s="118">
        <f t="shared" si="47"/>
        <v>0.12915506056061607</v>
      </c>
      <c r="M34" s="119">
        <f t="shared" si="48"/>
        <v>16.108000000000001</v>
      </c>
      <c r="N34" s="120">
        <f t="shared" si="49"/>
        <v>9.5907223188576293E-2</v>
      </c>
      <c r="O34" s="120">
        <f t="shared" si="50"/>
        <v>4.5396085642592778</v>
      </c>
      <c r="P34" s="230">
        <f t="shared" si="51"/>
        <v>52</v>
      </c>
      <c r="Q34" s="231">
        <f t="shared" si="52"/>
        <v>3</v>
      </c>
      <c r="R34" s="231">
        <f t="shared" si="53"/>
        <v>142</v>
      </c>
      <c r="T34">
        <v>522</v>
      </c>
      <c r="U34">
        <v>5945</v>
      </c>
      <c r="V34" t="s">
        <v>261</v>
      </c>
      <c r="W34">
        <v>3128.0230000000001</v>
      </c>
      <c r="X34">
        <v>1882.9549999999999</v>
      </c>
      <c r="Y34">
        <v>1.661</v>
      </c>
      <c r="Z34">
        <v>16.108000000000001</v>
      </c>
      <c r="AA34">
        <v>231.72524100000001</v>
      </c>
      <c r="AB34">
        <v>8.3905200000000004</v>
      </c>
      <c r="AC34">
        <v>86.440237999999994</v>
      </c>
      <c r="AD34" s="1">
        <v>404</v>
      </c>
      <c r="AE34">
        <v>3</v>
      </c>
      <c r="AF34">
        <v>142</v>
      </c>
      <c r="AG34">
        <v>68</v>
      </c>
      <c r="AH34">
        <v>13.498844</v>
      </c>
      <c r="AI34">
        <v>70.900000000000006</v>
      </c>
      <c r="AJ34">
        <v>0</v>
      </c>
      <c r="AK34">
        <v>52</v>
      </c>
      <c r="AL34">
        <v>27661</v>
      </c>
      <c r="AM34" t="s">
        <v>262</v>
      </c>
      <c r="AN34" t="s">
        <v>344</v>
      </c>
      <c r="AO34">
        <v>3128.0230000000001</v>
      </c>
      <c r="AR34" t="s">
        <v>117</v>
      </c>
      <c r="AS34" t="s">
        <v>118</v>
      </c>
      <c r="AT34" t="s">
        <v>205</v>
      </c>
      <c r="AU34" t="s">
        <v>261</v>
      </c>
      <c r="AV34" t="s">
        <v>195</v>
      </c>
      <c r="AW34">
        <v>1</v>
      </c>
      <c r="BB34">
        <v>0.79095238095238096</v>
      </c>
      <c r="BC34" t="s">
        <v>69</v>
      </c>
      <c r="BF34" t="s">
        <v>117</v>
      </c>
      <c r="BG34" t="s">
        <v>118</v>
      </c>
      <c r="BH34" t="s">
        <v>261</v>
      </c>
      <c r="BI34">
        <v>5945</v>
      </c>
      <c r="BJ34">
        <v>1</v>
      </c>
      <c r="BK34" t="s">
        <v>205</v>
      </c>
      <c r="BL34" t="s">
        <v>173</v>
      </c>
      <c r="BM34">
        <v>0.79095238095238096</v>
      </c>
      <c r="BN34" t="s">
        <v>69</v>
      </c>
      <c r="BO34" t="s">
        <v>280</v>
      </c>
      <c r="BP34">
        <v>3128.0230000000001</v>
      </c>
    </row>
    <row r="35" spans="1:68" ht="16.5">
      <c r="A35" s="242" t="str">
        <f t="shared" si="36"/>
        <v>시영운수</v>
      </c>
      <c r="B35" s="126" t="str">
        <f t="shared" si="37"/>
        <v>장해진</v>
      </c>
      <c r="C35" s="127" t="str">
        <f t="shared" si="38"/>
        <v>C</v>
      </c>
      <c r="D35" s="128">
        <f t="shared" si="39"/>
        <v>0.89600000000000002</v>
      </c>
      <c r="E35" s="129">
        <f t="shared" si="40"/>
        <v>9105</v>
      </c>
      <c r="F35" s="130" t="str">
        <f t="shared" si="41"/>
        <v>15</v>
      </c>
      <c r="G35" s="131" t="str">
        <f t="shared" si="42"/>
        <v>70바1526</v>
      </c>
      <c r="H35" s="132">
        <f t="shared" si="43"/>
        <v>1</v>
      </c>
      <c r="I35" s="133">
        <f t="shared" si="44"/>
        <v>2479.2260000000001</v>
      </c>
      <c r="J35" s="134">
        <f t="shared" si="45"/>
        <v>3.5268691339856606E-2</v>
      </c>
      <c r="K35" s="134">
        <f t="shared" si="46"/>
        <v>0.38126152518484452</v>
      </c>
      <c r="L35" s="134">
        <f t="shared" si="47"/>
        <v>0.19522221854724015</v>
      </c>
      <c r="M35" s="135">
        <f t="shared" si="48"/>
        <v>16.890999999999998</v>
      </c>
      <c r="N35" s="136">
        <f t="shared" si="49"/>
        <v>0.5243571985772979</v>
      </c>
      <c r="O35" s="136">
        <f t="shared" si="50"/>
        <v>16.779430354473533</v>
      </c>
      <c r="P35" s="228">
        <f t="shared" si="51"/>
        <v>55</v>
      </c>
      <c r="Q35" s="229">
        <f t="shared" si="52"/>
        <v>13</v>
      </c>
      <c r="R35" s="229">
        <f t="shared" si="53"/>
        <v>416</v>
      </c>
      <c r="T35">
        <v>522</v>
      </c>
      <c r="U35">
        <v>9105</v>
      </c>
      <c r="V35" t="s">
        <v>263</v>
      </c>
      <c r="W35">
        <v>2479.2260000000001</v>
      </c>
      <c r="X35">
        <v>1383.1849999999999</v>
      </c>
      <c r="Y35">
        <v>1.792</v>
      </c>
      <c r="Z35">
        <v>16.890999999999998</v>
      </c>
      <c r="AA35">
        <v>166.695808</v>
      </c>
      <c r="AB35">
        <v>5.879143</v>
      </c>
      <c r="AC35">
        <v>63.554698000000002</v>
      </c>
      <c r="AD35" s="1">
        <v>484</v>
      </c>
      <c r="AE35">
        <v>13</v>
      </c>
      <c r="AF35">
        <v>416</v>
      </c>
      <c r="AG35">
        <v>74</v>
      </c>
      <c r="AH35">
        <v>14.872755</v>
      </c>
      <c r="AI35">
        <v>462</v>
      </c>
      <c r="AJ35">
        <v>0</v>
      </c>
      <c r="AK35">
        <v>55</v>
      </c>
      <c r="AL35">
        <v>16137</v>
      </c>
      <c r="AM35" t="s">
        <v>264</v>
      </c>
      <c r="AN35" t="s">
        <v>345</v>
      </c>
      <c r="AO35">
        <v>2479.2260000000001</v>
      </c>
      <c r="AR35" t="s">
        <v>117</v>
      </c>
      <c r="AS35" t="s">
        <v>118</v>
      </c>
      <c r="AT35" t="s">
        <v>200</v>
      </c>
      <c r="AU35" t="s">
        <v>263</v>
      </c>
      <c r="AV35" t="s">
        <v>195</v>
      </c>
      <c r="AW35">
        <v>1</v>
      </c>
      <c r="BB35">
        <v>0.89600000000000002</v>
      </c>
      <c r="BC35" t="s">
        <v>68</v>
      </c>
      <c r="BF35" t="s">
        <v>117</v>
      </c>
      <c r="BG35" t="s">
        <v>118</v>
      </c>
      <c r="BH35" t="s">
        <v>263</v>
      </c>
      <c r="BI35">
        <v>9105</v>
      </c>
      <c r="BJ35">
        <v>1</v>
      </c>
      <c r="BK35" t="s">
        <v>200</v>
      </c>
      <c r="BL35" t="s">
        <v>173</v>
      </c>
      <c r="BM35">
        <v>0.89600000000000002</v>
      </c>
      <c r="BN35" t="s">
        <v>68</v>
      </c>
      <c r="BO35" t="s">
        <v>176</v>
      </c>
      <c r="BP35">
        <v>2479.2260000000001</v>
      </c>
    </row>
    <row r="36" spans="1:68" ht="16.5">
      <c r="A36" s="243" t="str">
        <f t="shared" si="36"/>
        <v>시영운수</v>
      </c>
      <c r="B36" s="110" t="str">
        <f t="shared" si="37"/>
        <v>장현준</v>
      </c>
      <c r="C36" s="111" t="str">
        <f t="shared" si="38"/>
        <v>S</v>
      </c>
      <c r="D36" s="112">
        <f t="shared" si="39"/>
        <v>1.0121052631578948</v>
      </c>
      <c r="E36" s="113">
        <f t="shared" si="40"/>
        <v>668</v>
      </c>
      <c r="F36" s="114" t="str">
        <f t="shared" si="41"/>
        <v>15</v>
      </c>
      <c r="G36" s="115" t="str">
        <f t="shared" si="42"/>
        <v>70바1524</v>
      </c>
      <c r="H36" s="116">
        <f t="shared" si="43"/>
        <v>1</v>
      </c>
      <c r="I36" s="117">
        <f t="shared" si="44"/>
        <v>2381.5070000000001</v>
      </c>
      <c r="J36" s="118">
        <f t="shared" si="45"/>
        <v>1.2051523217162444E-2</v>
      </c>
      <c r="K36" s="118">
        <f t="shared" si="46"/>
        <v>0.35765125651313351</v>
      </c>
      <c r="L36" s="118">
        <f t="shared" si="47"/>
        <v>0.16250214674993607</v>
      </c>
      <c r="M36" s="119">
        <f t="shared" si="48"/>
        <v>14.965999999999999</v>
      </c>
      <c r="N36" s="120">
        <f t="shared" si="49"/>
        <v>0</v>
      </c>
      <c r="O36" s="120">
        <f t="shared" si="50"/>
        <v>6.1305719445712317</v>
      </c>
      <c r="P36" s="230">
        <f t="shared" si="51"/>
        <v>31</v>
      </c>
      <c r="Q36" s="231">
        <f t="shared" si="52"/>
        <v>0</v>
      </c>
      <c r="R36" s="231">
        <f t="shared" si="53"/>
        <v>146</v>
      </c>
      <c r="T36">
        <v>522</v>
      </c>
      <c r="U36">
        <v>668</v>
      </c>
      <c r="V36" t="s">
        <v>265</v>
      </c>
      <c r="W36">
        <v>2381.5070000000001</v>
      </c>
      <c r="X36">
        <v>1238.6010000000001</v>
      </c>
      <c r="Y36">
        <v>1.923</v>
      </c>
      <c r="Z36">
        <v>14.965999999999999</v>
      </c>
      <c r="AA36">
        <v>155.672189</v>
      </c>
      <c r="AB36">
        <v>1.8760870000000001</v>
      </c>
      <c r="AC36">
        <v>55.676354000000003</v>
      </c>
      <c r="AD36" s="1">
        <v>387</v>
      </c>
      <c r="AE36">
        <v>0</v>
      </c>
      <c r="AF36">
        <v>146</v>
      </c>
      <c r="AG36">
        <v>66</v>
      </c>
      <c r="AH36">
        <v>15.298216999999999</v>
      </c>
      <c r="AI36">
        <v>75.099999999999994</v>
      </c>
      <c r="AJ36">
        <v>0</v>
      </c>
      <c r="AK36">
        <v>31</v>
      </c>
      <c r="AL36">
        <v>8038</v>
      </c>
      <c r="AM36" t="s">
        <v>266</v>
      </c>
      <c r="AN36" t="s">
        <v>346</v>
      </c>
      <c r="AO36">
        <v>2381.5070000000001</v>
      </c>
      <c r="AR36" t="s">
        <v>117</v>
      </c>
      <c r="AS36" t="s">
        <v>118</v>
      </c>
      <c r="AT36" t="s">
        <v>198</v>
      </c>
      <c r="AU36" t="s">
        <v>265</v>
      </c>
      <c r="AV36" t="s">
        <v>195</v>
      </c>
      <c r="AW36">
        <v>1</v>
      </c>
      <c r="BB36">
        <v>1.0121052631578948</v>
      </c>
      <c r="BC36" t="s">
        <v>70</v>
      </c>
      <c r="BF36" t="s">
        <v>117</v>
      </c>
      <c r="BG36" t="s">
        <v>118</v>
      </c>
      <c r="BH36" t="s">
        <v>265</v>
      </c>
      <c r="BI36">
        <v>668</v>
      </c>
      <c r="BJ36">
        <v>1</v>
      </c>
      <c r="BK36" t="s">
        <v>198</v>
      </c>
      <c r="BL36" t="s">
        <v>173</v>
      </c>
      <c r="BM36">
        <v>1.0121052631578948</v>
      </c>
      <c r="BN36" t="s">
        <v>70</v>
      </c>
      <c r="BO36" t="s">
        <v>175</v>
      </c>
      <c r="BP36">
        <v>2381.5070000000001</v>
      </c>
    </row>
    <row r="37" spans="1:68" ht="16.5">
      <c r="A37" s="242" t="str">
        <f t="shared" si="36"/>
        <v>시영운수</v>
      </c>
      <c r="B37" s="126" t="str">
        <f t="shared" si="37"/>
        <v>전유제</v>
      </c>
      <c r="C37" s="127" t="str">
        <f t="shared" si="38"/>
        <v>C</v>
      </c>
      <c r="D37" s="128">
        <f t="shared" si="39"/>
        <v>0.86</v>
      </c>
      <c r="E37" s="129">
        <f t="shared" si="40"/>
        <v>5283</v>
      </c>
      <c r="F37" s="130" t="str">
        <f t="shared" si="41"/>
        <v>15</v>
      </c>
      <c r="G37" s="131" t="str">
        <f t="shared" si="42"/>
        <v>70바1525</v>
      </c>
      <c r="H37" s="132">
        <f t="shared" si="43"/>
        <v>1</v>
      </c>
      <c r="I37" s="133">
        <f t="shared" si="44"/>
        <v>2106.433</v>
      </c>
      <c r="J37" s="134">
        <f t="shared" si="45"/>
        <v>2.4504491783545315E-2</v>
      </c>
      <c r="K37" s="134">
        <f t="shared" si="46"/>
        <v>0.32614282785227489</v>
      </c>
      <c r="L37" s="134">
        <f t="shared" si="47"/>
        <v>0.20888392842307352</v>
      </c>
      <c r="M37" s="135">
        <f t="shared" si="48"/>
        <v>12.246</v>
      </c>
      <c r="N37" s="136">
        <f t="shared" si="49"/>
        <v>0</v>
      </c>
      <c r="O37" s="136">
        <f t="shared" si="50"/>
        <v>1.329261362692286</v>
      </c>
      <c r="P37" s="228">
        <f t="shared" si="51"/>
        <v>26</v>
      </c>
      <c r="Q37" s="229">
        <f t="shared" si="52"/>
        <v>0</v>
      </c>
      <c r="R37" s="229">
        <f t="shared" si="53"/>
        <v>28</v>
      </c>
      <c r="T37">
        <v>522</v>
      </c>
      <c r="U37">
        <v>5283</v>
      </c>
      <c r="V37" t="s">
        <v>267</v>
      </c>
      <c r="W37">
        <v>2106.433</v>
      </c>
      <c r="X37">
        <v>1224.3440000000001</v>
      </c>
      <c r="Y37">
        <v>1.72</v>
      </c>
      <c r="Z37">
        <v>12.246</v>
      </c>
      <c r="AA37">
        <v>144.01996299999999</v>
      </c>
      <c r="AB37">
        <v>3.5291359999999998</v>
      </c>
      <c r="AC37">
        <v>46.971077999999999</v>
      </c>
      <c r="AD37" s="1">
        <v>440</v>
      </c>
      <c r="AE37">
        <v>0</v>
      </c>
      <c r="AF37">
        <v>28</v>
      </c>
      <c r="AG37">
        <v>66</v>
      </c>
      <c r="AH37">
        <v>14.625978999999999</v>
      </c>
      <c r="AI37">
        <v>39.200000000000003</v>
      </c>
      <c r="AJ37">
        <v>0</v>
      </c>
      <c r="AK37">
        <v>26</v>
      </c>
      <c r="AL37">
        <v>8613</v>
      </c>
      <c r="AM37" t="s">
        <v>268</v>
      </c>
      <c r="AN37" t="s">
        <v>347</v>
      </c>
      <c r="AO37">
        <v>2106.433</v>
      </c>
      <c r="AR37" t="s">
        <v>117</v>
      </c>
      <c r="AS37" t="s">
        <v>118</v>
      </c>
      <c r="AT37" t="s">
        <v>199</v>
      </c>
      <c r="AU37" t="s">
        <v>267</v>
      </c>
      <c r="AV37" t="s">
        <v>195</v>
      </c>
      <c r="AW37">
        <v>1</v>
      </c>
      <c r="BB37">
        <v>0.86</v>
      </c>
      <c r="BC37" t="s">
        <v>68</v>
      </c>
      <c r="BF37" t="s">
        <v>117</v>
      </c>
      <c r="BG37" t="s">
        <v>118</v>
      </c>
      <c r="BH37" t="s">
        <v>267</v>
      </c>
      <c r="BI37">
        <v>5283</v>
      </c>
      <c r="BJ37">
        <v>1</v>
      </c>
      <c r="BK37" t="s">
        <v>199</v>
      </c>
      <c r="BL37" t="s">
        <v>173</v>
      </c>
      <c r="BM37">
        <v>0.86</v>
      </c>
      <c r="BN37" t="s">
        <v>68</v>
      </c>
      <c r="BO37" t="s">
        <v>176</v>
      </c>
      <c r="BP37">
        <v>2106.433</v>
      </c>
    </row>
    <row r="38" spans="1:68" ht="16.5">
      <c r="A38" s="243" t="str">
        <f t="shared" si="36"/>
        <v>시영운수</v>
      </c>
      <c r="B38" s="110" t="str">
        <f t="shared" si="37"/>
        <v>전푸름</v>
      </c>
      <c r="C38" s="111" t="str">
        <f t="shared" si="38"/>
        <v>D</v>
      </c>
      <c r="D38" s="112">
        <f t="shared" si="39"/>
        <v>0.81691585302578218</v>
      </c>
      <c r="E38" s="113">
        <f t="shared" si="40"/>
        <v>4544</v>
      </c>
      <c r="F38" s="114" t="str">
        <f t="shared" si="41"/>
        <v>29</v>
      </c>
      <c r="G38" s="115" t="str">
        <f t="shared" si="42"/>
        <v>70바1530</v>
      </c>
      <c r="H38" s="116">
        <f t="shared" si="43"/>
        <v>4</v>
      </c>
      <c r="I38" s="117">
        <f t="shared" si="44"/>
        <v>612.83000000000004</v>
      </c>
      <c r="J38" s="118">
        <f t="shared" si="45"/>
        <v>4.8790325554650842E-2</v>
      </c>
      <c r="K38" s="118">
        <f t="shared" si="46"/>
        <v>0.33446170461806113</v>
      </c>
      <c r="L38" s="118">
        <f t="shared" si="47"/>
        <v>0.17949512915490429</v>
      </c>
      <c r="M38" s="119">
        <f t="shared" si="48"/>
        <v>18.731000000000002</v>
      </c>
      <c r="N38" s="120">
        <f t="shared" si="49"/>
        <v>24.31343113098249</v>
      </c>
      <c r="O38" s="120">
        <f t="shared" si="50"/>
        <v>47.321443140838404</v>
      </c>
      <c r="P38" s="230">
        <f t="shared" si="51"/>
        <v>7</v>
      </c>
      <c r="Q38" s="231">
        <f t="shared" si="52"/>
        <v>149</v>
      </c>
      <c r="R38" s="231">
        <f t="shared" si="53"/>
        <v>290</v>
      </c>
      <c r="T38">
        <v>522</v>
      </c>
      <c r="U38">
        <v>4544</v>
      </c>
      <c r="V38" t="s">
        <v>348</v>
      </c>
      <c r="W38">
        <v>612.83000000000004</v>
      </c>
      <c r="X38">
        <v>304.21699999999998</v>
      </c>
      <c r="Y38">
        <v>2.0139999999999998</v>
      </c>
      <c r="Z38">
        <v>18.731000000000002</v>
      </c>
      <c r="AA38">
        <v>35.116101</v>
      </c>
      <c r="AB38">
        <v>1.7133259999999999</v>
      </c>
      <c r="AC38">
        <v>11.744991000000001</v>
      </c>
      <c r="AD38" s="1">
        <v>110</v>
      </c>
      <c r="AE38">
        <v>149</v>
      </c>
      <c r="AF38">
        <v>290</v>
      </c>
      <c r="AG38">
        <v>73</v>
      </c>
      <c r="AH38">
        <v>17.451537999999999</v>
      </c>
      <c r="AI38">
        <v>42.6</v>
      </c>
      <c r="AJ38">
        <v>0</v>
      </c>
      <c r="AK38">
        <v>7</v>
      </c>
      <c r="AL38">
        <v>5398</v>
      </c>
      <c r="AM38" t="s">
        <v>349</v>
      </c>
      <c r="AN38" t="s">
        <v>350</v>
      </c>
      <c r="AO38">
        <v>380.04700000000003</v>
      </c>
      <c r="AR38" t="s">
        <v>117</v>
      </c>
      <c r="AS38" t="s">
        <v>120</v>
      </c>
      <c r="AT38" t="s">
        <v>210</v>
      </c>
      <c r="AU38" t="s">
        <v>348</v>
      </c>
      <c r="AV38" t="s">
        <v>195</v>
      </c>
      <c r="AW38">
        <v>4</v>
      </c>
      <c r="BB38">
        <v>0.81691585302578218</v>
      </c>
      <c r="BC38" t="s">
        <v>66</v>
      </c>
      <c r="BF38" t="s">
        <v>117</v>
      </c>
      <c r="BG38" t="s">
        <v>120</v>
      </c>
      <c r="BH38" t="s">
        <v>348</v>
      </c>
      <c r="BI38">
        <v>4544</v>
      </c>
      <c r="BJ38">
        <v>4</v>
      </c>
      <c r="BK38" t="s">
        <v>210</v>
      </c>
      <c r="BL38" t="s">
        <v>212</v>
      </c>
      <c r="BM38">
        <v>0.81691585302578218</v>
      </c>
      <c r="BN38" t="s">
        <v>66</v>
      </c>
      <c r="BO38" t="s">
        <v>178</v>
      </c>
      <c r="BP38">
        <v>612.83000000000004</v>
      </c>
    </row>
    <row r="39" spans="1:68" ht="16.5">
      <c r="A39" s="242" t="str">
        <f t="shared" si="36"/>
        <v>시영운수</v>
      </c>
      <c r="B39" s="126" t="str">
        <f t="shared" si="37"/>
        <v>정광남</v>
      </c>
      <c r="C39" s="127" t="str">
        <f t="shared" si="38"/>
        <v>S</v>
      </c>
      <c r="D39" s="128">
        <f t="shared" si="39"/>
        <v>1.0049999999999999</v>
      </c>
      <c r="E39" s="129">
        <f t="shared" si="40"/>
        <v>8383</v>
      </c>
      <c r="F39" s="130" t="str">
        <f t="shared" si="41"/>
        <v>29</v>
      </c>
      <c r="G39" s="131" t="str">
        <f t="shared" si="42"/>
        <v>70바1530</v>
      </c>
      <c r="H39" s="132">
        <f t="shared" si="43"/>
        <v>1</v>
      </c>
      <c r="I39" s="133">
        <f t="shared" si="44"/>
        <v>2488.1570000000002</v>
      </c>
      <c r="J39" s="134">
        <f t="shared" si="45"/>
        <v>6.5170899355057529E-2</v>
      </c>
      <c r="K39" s="134">
        <f t="shared" si="46"/>
        <v>0.2559385088794614</v>
      </c>
      <c r="L39" s="134">
        <f t="shared" si="47"/>
        <v>8.4801722720873315E-2</v>
      </c>
      <c r="M39" s="135">
        <f t="shared" si="48"/>
        <v>13.477</v>
      </c>
      <c r="N39" s="136">
        <f t="shared" si="49"/>
        <v>0</v>
      </c>
      <c r="O39" s="136">
        <f t="shared" si="50"/>
        <v>3.014279243632938</v>
      </c>
      <c r="P39" s="228">
        <f t="shared" si="51"/>
        <v>15</v>
      </c>
      <c r="Q39" s="229">
        <f t="shared" si="52"/>
        <v>0</v>
      </c>
      <c r="R39" s="229">
        <f t="shared" si="53"/>
        <v>75</v>
      </c>
      <c r="T39">
        <v>522</v>
      </c>
      <c r="U39">
        <v>8383</v>
      </c>
      <c r="V39" t="s">
        <v>269</v>
      </c>
      <c r="W39">
        <v>2488.1570000000002</v>
      </c>
      <c r="X39">
        <v>952.35799999999995</v>
      </c>
      <c r="Y39">
        <v>2.613</v>
      </c>
      <c r="Z39">
        <v>13.477</v>
      </c>
      <c r="AA39">
        <v>141.81885</v>
      </c>
      <c r="AB39">
        <v>9.2424619999999997</v>
      </c>
      <c r="AC39">
        <v>36.296905000000002</v>
      </c>
      <c r="AD39" s="1">
        <v>211</v>
      </c>
      <c r="AE39">
        <v>0</v>
      </c>
      <c r="AF39">
        <v>75</v>
      </c>
      <c r="AG39">
        <v>61</v>
      </c>
      <c r="AH39">
        <v>17.544613999999999</v>
      </c>
      <c r="AI39">
        <v>15.9</v>
      </c>
      <c r="AJ39">
        <v>0</v>
      </c>
      <c r="AK39">
        <v>15</v>
      </c>
      <c r="AL39">
        <v>10061</v>
      </c>
      <c r="AM39" t="s">
        <v>270</v>
      </c>
      <c r="AN39" t="s">
        <v>351</v>
      </c>
      <c r="AO39">
        <v>2488.1570000000002</v>
      </c>
      <c r="AR39" t="s">
        <v>117</v>
      </c>
      <c r="AS39" t="s">
        <v>120</v>
      </c>
      <c r="AT39" t="s">
        <v>210</v>
      </c>
      <c r="AU39" t="s">
        <v>269</v>
      </c>
      <c r="AV39" t="s">
        <v>195</v>
      </c>
      <c r="AW39">
        <v>1</v>
      </c>
      <c r="BB39">
        <v>1.0049999999999999</v>
      </c>
      <c r="BC39" t="s">
        <v>70</v>
      </c>
      <c r="BF39" t="s">
        <v>117</v>
      </c>
      <c r="BG39" t="s">
        <v>120</v>
      </c>
      <c r="BH39" t="s">
        <v>269</v>
      </c>
      <c r="BI39">
        <v>8383</v>
      </c>
      <c r="BJ39">
        <v>1</v>
      </c>
      <c r="BK39" t="s">
        <v>210</v>
      </c>
      <c r="BL39" t="s">
        <v>173</v>
      </c>
      <c r="BM39">
        <v>1.0049999999999999</v>
      </c>
      <c r="BN39" t="s">
        <v>70</v>
      </c>
      <c r="BO39" t="s">
        <v>175</v>
      </c>
      <c r="BP39">
        <v>2488.1570000000002</v>
      </c>
    </row>
    <row r="40" spans="1:68" ht="16.5">
      <c r="A40" s="243" t="str">
        <f t="shared" si="36"/>
        <v>시영운수</v>
      </c>
      <c r="B40" s="110" t="str">
        <f t="shared" si="37"/>
        <v>정순모</v>
      </c>
      <c r="C40" s="111" t="str">
        <f t="shared" si="38"/>
        <v>C</v>
      </c>
      <c r="D40" s="112">
        <f t="shared" si="39"/>
        <v>0.89758034473597093</v>
      </c>
      <c r="E40" s="113">
        <f t="shared" si="40"/>
        <v>9911</v>
      </c>
      <c r="F40" s="114" t="str">
        <f t="shared" si="41"/>
        <v>15</v>
      </c>
      <c r="G40" s="115" t="str">
        <f t="shared" si="42"/>
        <v>70바1524</v>
      </c>
      <c r="H40" s="116">
        <f t="shared" si="43"/>
        <v>4</v>
      </c>
      <c r="I40" s="117">
        <f t="shared" si="44"/>
        <v>556.02499999999998</v>
      </c>
      <c r="J40" s="118">
        <f t="shared" si="45"/>
        <v>4.3843103280755781E-2</v>
      </c>
      <c r="K40" s="118">
        <f t="shared" si="46"/>
        <v>0.3143433796817301</v>
      </c>
      <c r="L40" s="118">
        <f t="shared" si="47"/>
        <v>0.13488602131199137</v>
      </c>
      <c r="M40" s="119">
        <f t="shared" si="48"/>
        <v>13.24</v>
      </c>
      <c r="N40" s="120">
        <f t="shared" si="49"/>
        <v>0.71939211366395395</v>
      </c>
      <c r="O40" s="120">
        <f t="shared" si="50"/>
        <v>4.3163526819837239</v>
      </c>
      <c r="P40" s="230">
        <f t="shared" si="51"/>
        <v>11</v>
      </c>
      <c r="Q40" s="231">
        <f t="shared" si="52"/>
        <v>4</v>
      </c>
      <c r="R40" s="231">
        <f t="shared" si="53"/>
        <v>24</v>
      </c>
      <c r="T40">
        <v>522</v>
      </c>
      <c r="U40">
        <v>9911</v>
      </c>
      <c r="V40" t="s">
        <v>271</v>
      </c>
      <c r="W40">
        <v>556.02499999999998</v>
      </c>
      <c r="X40">
        <v>304.185</v>
      </c>
      <c r="Y40">
        <v>1.8280000000000001</v>
      </c>
      <c r="Z40">
        <v>13.24</v>
      </c>
      <c r="AA40">
        <v>38.451383999999997</v>
      </c>
      <c r="AB40">
        <v>1.6858280000000001</v>
      </c>
      <c r="AC40">
        <v>12.086938</v>
      </c>
      <c r="AD40" s="1">
        <v>75</v>
      </c>
      <c r="AE40">
        <v>4</v>
      </c>
      <c r="AF40">
        <v>24</v>
      </c>
      <c r="AG40">
        <v>71</v>
      </c>
      <c r="AH40">
        <v>14.460467</v>
      </c>
      <c r="AI40">
        <v>19.5</v>
      </c>
      <c r="AJ40">
        <v>0</v>
      </c>
      <c r="AK40">
        <v>11</v>
      </c>
      <c r="AL40">
        <v>2518</v>
      </c>
      <c r="AM40" t="s">
        <v>272</v>
      </c>
      <c r="AN40" t="s">
        <v>352</v>
      </c>
      <c r="AO40">
        <v>198.83500000000001</v>
      </c>
      <c r="AR40" t="s">
        <v>117</v>
      </c>
      <c r="AS40" t="s">
        <v>118</v>
      </c>
      <c r="AT40" t="s">
        <v>198</v>
      </c>
      <c r="AU40" t="s">
        <v>271</v>
      </c>
      <c r="AV40" t="s">
        <v>195</v>
      </c>
      <c r="AW40">
        <v>4</v>
      </c>
      <c r="BB40">
        <v>0.89758034473597093</v>
      </c>
      <c r="BC40" t="s">
        <v>68</v>
      </c>
      <c r="BF40" t="s">
        <v>117</v>
      </c>
      <c r="BG40" t="s">
        <v>118</v>
      </c>
      <c r="BH40" t="s">
        <v>271</v>
      </c>
      <c r="BI40">
        <v>9911</v>
      </c>
      <c r="BJ40">
        <v>4</v>
      </c>
      <c r="BK40" t="s">
        <v>198</v>
      </c>
      <c r="BL40" t="s">
        <v>203</v>
      </c>
      <c r="BM40">
        <v>0.89758034473597093</v>
      </c>
      <c r="BN40" t="s">
        <v>68</v>
      </c>
      <c r="BO40" t="s">
        <v>176</v>
      </c>
      <c r="BP40">
        <v>556.02499999999998</v>
      </c>
    </row>
    <row r="41" spans="1:68" ht="16.5">
      <c r="A41" s="242" t="str">
        <f t="shared" si="36"/>
        <v>시영운수</v>
      </c>
      <c r="B41" s="126" t="str">
        <f t="shared" si="37"/>
        <v>최광호</v>
      </c>
      <c r="C41" s="127" t="str">
        <f t="shared" si="38"/>
        <v>D</v>
      </c>
      <c r="D41" s="128">
        <f t="shared" si="39"/>
        <v>0.82508796120233563</v>
      </c>
      <c r="E41" s="129">
        <f t="shared" si="40"/>
        <v>1770</v>
      </c>
      <c r="F41" s="130" t="str">
        <f t="shared" si="41"/>
        <v>29</v>
      </c>
      <c r="G41" s="131" t="str">
        <f t="shared" si="42"/>
        <v>73아1024</v>
      </c>
      <c r="H41" s="132">
        <f t="shared" si="43"/>
        <v>4</v>
      </c>
      <c r="I41" s="133">
        <f t="shared" si="44"/>
        <v>7464.4750000000004</v>
      </c>
      <c r="J41" s="134">
        <f t="shared" si="45"/>
        <v>6.1278988438074868E-2</v>
      </c>
      <c r="K41" s="134">
        <f t="shared" si="46"/>
        <v>0.29482883614790939</v>
      </c>
      <c r="L41" s="134">
        <f t="shared" si="47"/>
        <v>0.13061869722920902</v>
      </c>
      <c r="M41" s="135">
        <f t="shared" si="48"/>
        <v>13.904999999999999</v>
      </c>
      <c r="N41" s="136">
        <f t="shared" si="49"/>
        <v>4.5549084161980575</v>
      </c>
      <c r="O41" s="136">
        <f t="shared" si="50"/>
        <v>9.3777526215842375</v>
      </c>
      <c r="P41" s="228">
        <f t="shared" si="51"/>
        <v>107</v>
      </c>
      <c r="Q41" s="229">
        <f t="shared" si="52"/>
        <v>340</v>
      </c>
      <c r="R41" s="229">
        <f t="shared" si="53"/>
        <v>700</v>
      </c>
      <c r="T41">
        <v>522</v>
      </c>
      <c r="U41">
        <v>1770</v>
      </c>
      <c r="V41" t="s">
        <v>273</v>
      </c>
      <c r="W41">
        <v>7464.4750000000004</v>
      </c>
      <c r="X41">
        <v>3569.9940000000001</v>
      </c>
      <c r="Y41">
        <v>2.0910000000000002</v>
      </c>
      <c r="Z41">
        <v>13.904999999999999</v>
      </c>
      <c r="AA41">
        <v>536.00736300000005</v>
      </c>
      <c r="AB41">
        <v>32.845989000000003</v>
      </c>
      <c r="AC41">
        <v>158.030427</v>
      </c>
      <c r="AD41" s="1">
        <v>975</v>
      </c>
      <c r="AE41">
        <v>340</v>
      </c>
      <c r="AF41">
        <v>700</v>
      </c>
      <c r="AG41">
        <v>72</v>
      </c>
      <c r="AH41">
        <v>13.926068000000001</v>
      </c>
      <c r="AI41">
        <v>536.1</v>
      </c>
      <c r="AJ41">
        <v>0</v>
      </c>
      <c r="AK41">
        <v>107</v>
      </c>
      <c r="AL41">
        <v>108624</v>
      </c>
      <c r="AM41" t="s">
        <v>274</v>
      </c>
      <c r="AN41" t="s">
        <v>353</v>
      </c>
      <c r="AO41">
        <v>4436.54</v>
      </c>
      <c r="AR41" t="s">
        <v>117</v>
      </c>
      <c r="AS41" t="s">
        <v>120</v>
      </c>
      <c r="AT41" t="s">
        <v>275</v>
      </c>
      <c r="AU41" t="s">
        <v>273</v>
      </c>
      <c r="AV41" t="s">
        <v>195</v>
      </c>
      <c r="AW41">
        <v>4</v>
      </c>
      <c r="BB41">
        <v>0.82508796120233563</v>
      </c>
      <c r="BC41" t="s">
        <v>66</v>
      </c>
      <c r="BF41" t="s">
        <v>117</v>
      </c>
      <c r="BG41" t="s">
        <v>120</v>
      </c>
      <c r="BH41" t="s">
        <v>273</v>
      </c>
      <c r="BI41">
        <v>1770</v>
      </c>
      <c r="BJ41">
        <v>4</v>
      </c>
      <c r="BK41" t="s">
        <v>275</v>
      </c>
      <c r="BL41" t="s">
        <v>212</v>
      </c>
      <c r="BM41">
        <v>0.82508796120233563</v>
      </c>
      <c r="BN41" t="s">
        <v>66</v>
      </c>
      <c r="BO41" t="s">
        <v>178</v>
      </c>
      <c r="BP41">
        <v>7464.4750000000004</v>
      </c>
    </row>
    <row r="42" spans="1:68" ht="16.5">
      <c r="A42" s="243" t="str">
        <f t="shared" si="36"/>
        <v>시영운수</v>
      </c>
      <c r="B42" s="110" t="str">
        <f t="shared" si="37"/>
        <v>한현희</v>
      </c>
      <c r="C42" s="111" t="str">
        <f t="shared" si="38"/>
        <v>D</v>
      </c>
      <c r="D42" s="112">
        <f t="shared" si="39"/>
        <v>0.83681818181818168</v>
      </c>
      <c r="E42" s="113">
        <f t="shared" si="40"/>
        <v>2823</v>
      </c>
      <c r="F42" s="114" t="str">
        <f t="shared" si="41"/>
        <v>예비</v>
      </c>
      <c r="G42" s="115" t="str">
        <f t="shared" si="42"/>
        <v>73아1006</v>
      </c>
      <c r="H42" s="116">
        <f t="shared" si="43"/>
        <v>1</v>
      </c>
      <c r="I42" s="117">
        <f t="shared" si="44"/>
        <v>1076.81</v>
      </c>
      <c r="J42" s="118">
        <f t="shared" si="45"/>
        <v>7.0199878324218395E-2</v>
      </c>
      <c r="K42" s="118">
        <f t="shared" si="46"/>
        <v>0.33752958293141644</v>
      </c>
      <c r="L42" s="118">
        <f t="shared" si="47"/>
        <v>0.14580102339317058</v>
      </c>
      <c r="M42" s="119">
        <f t="shared" si="48"/>
        <v>15.757</v>
      </c>
      <c r="N42" s="120">
        <f t="shared" si="49"/>
        <v>0.55720136328600223</v>
      </c>
      <c r="O42" s="120">
        <f t="shared" si="50"/>
        <v>6.5935494655510256</v>
      </c>
      <c r="P42" s="230">
        <f t="shared" si="51"/>
        <v>22</v>
      </c>
      <c r="Q42" s="231">
        <f t="shared" si="52"/>
        <v>6</v>
      </c>
      <c r="R42" s="231">
        <f t="shared" si="53"/>
        <v>71</v>
      </c>
      <c r="T42">
        <v>522</v>
      </c>
      <c r="U42">
        <v>2823</v>
      </c>
      <c r="V42" t="s">
        <v>354</v>
      </c>
      <c r="W42">
        <v>1076.81</v>
      </c>
      <c r="X42">
        <v>585.00900000000001</v>
      </c>
      <c r="Y42">
        <v>1.841</v>
      </c>
      <c r="Z42">
        <v>15.757</v>
      </c>
      <c r="AA42">
        <v>78.153597000000005</v>
      </c>
      <c r="AB42">
        <v>5.4863730000000004</v>
      </c>
      <c r="AC42">
        <v>26.379151</v>
      </c>
      <c r="AD42" s="1">
        <v>157</v>
      </c>
      <c r="AE42">
        <v>6</v>
      </c>
      <c r="AF42">
        <v>71</v>
      </c>
      <c r="AG42">
        <v>65</v>
      </c>
      <c r="AH42">
        <v>13.778124</v>
      </c>
      <c r="AI42">
        <v>9.6</v>
      </c>
      <c r="AJ42">
        <v>0</v>
      </c>
      <c r="AK42">
        <v>22</v>
      </c>
      <c r="AL42">
        <v>11026</v>
      </c>
      <c r="AM42" t="s">
        <v>355</v>
      </c>
      <c r="AN42" t="s">
        <v>356</v>
      </c>
      <c r="AO42">
        <v>1076.81</v>
      </c>
      <c r="AR42" t="s">
        <v>117</v>
      </c>
      <c r="AS42" t="s">
        <v>90</v>
      </c>
      <c r="AT42" t="s">
        <v>281</v>
      </c>
      <c r="AU42" t="s">
        <v>354</v>
      </c>
      <c r="AV42" t="s">
        <v>195</v>
      </c>
      <c r="AW42">
        <v>1</v>
      </c>
      <c r="BB42">
        <v>0.83681818181818168</v>
      </c>
      <c r="BC42" t="s">
        <v>66</v>
      </c>
      <c r="BF42" t="s">
        <v>117</v>
      </c>
      <c r="BG42" t="s">
        <v>90</v>
      </c>
      <c r="BH42" t="s">
        <v>354</v>
      </c>
      <c r="BI42">
        <v>2823</v>
      </c>
      <c r="BJ42">
        <v>1</v>
      </c>
      <c r="BK42" t="s">
        <v>281</v>
      </c>
      <c r="BL42" t="s">
        <v>173</v>
      </c>
      <c r="BM42">
        <v>0.83681818181818168</v>
      </c>
      <c r="BN42" t="s">
        <v>66</v>
      </c>
      <c r="BO42" t="s">
        <v>178</v>
      </c>
      <c r="BP42">
        <v>1076.81</v>
      </c>
    </row>
  </sheetData>
  <sortState xmlns:xlrd2="http://schemas.microsoft.com/office/spreadsheetml/2017/richdata2" ref="T4:AN20">
    <sortCondition ref="AB4:AB20"/>
    <sortCondition descending="1" ref="AD4:AD20"/>
  </sortState>
  <phoneticPr fontId="2" type="noConversion"/>
  <conditionalFormatting sqref="C5:D42">
    <cfRule type="containsText" dxfId="27" priority="1" operator="containsText" text="F">
      <formula>NOT(ISERROR(SEARCH("F",C5)))</formula>
    </cfRule>
    <cfRule type="containsText" dxfId="26" priority="2" operator="containsText" text="D">
      <formula>NOT(ISERROR(SEARCH("D",C5)))</formula>
    </cfRule>
    <cfRule type="containsText" dxfId="25" priority="3" operator="containsText" text="C">
      <formula>NOT(ISERROR(SEARCH("C",C5)))</formula>
    </cfRule>
    <cfRule type="containsText" dxfId="24" priority="4" operator="containsText" text="B">
      <formula>NOT(ISERROR(SEARCH("B",C5)))</formula>
    </cfRule>
    <cfRule type="containsText" dxfId="23" priority="5" operator="containsText" text="A">
      <formula>NOT(ISERROR(SEARCH("A",C5)))</formula>
    </cfRule>
    <cfRule type="containsText" dxfId="2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4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83" t="s">
        <v>357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84" t="s">
        <v>358</v>
      </c>
      <c r="B4" s="35"/>
      <c r="C4" s="103"/>
      <c r="D4" s="107"/>
      <c r="E4" s="11"/>
      <c r="F4" s="8"/>
      <c r="H4" s="11"/>
    </row>
    <row r="5" spans="1:18" ht="26.25">
      <c r="A5" s="285" t="s">
        <v>359</v>
      </c>
    </row>
    <row r="6" spans="1:18" ht="17.25">
      <c r="A6" s="286" t="s">
        <v>360</v>
      </c>
    </row>
    <row r="7" spans="1:18" ht="17.25">
      <c r="A7" s="286"/>
    </row>
    <row r="8" spans="1:18" ht="17.25">
      <c r="A8" s="287" t="s">
        <v>186</v>
      </c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</row>
    <row r="9" spans="1:18">
      <c r="A9" s="288"/>
      <c r="B9" s="172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</row>
    <row r="10" spans="1:18">
      <c r="A10" s="288" t="s">
        <v>361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</row>
    <row r="13" spans="1:18" ht="37.5" customHeight="1">
      <c r="A13" s="270" t="s">
        <v>0</v>
      </c>
      <c r="B13" s="271" t="s">
        <v>73</v>
      </c>
      <c r="C13" s="263" t="s">
        <v>64</v>
      </c>
      <c r="D13" s="263" t="s">
        <v>157</v>
      </c>
      <c r="E13" s="272" t="s">
        <v>143</v>
      </c>
      <c r="F13" s="271" t="s">
        <v>148</v>
      </c>
      <c r="G13" s="272" t="s">
        <v>146</v>
      </c>
      <c r="H13" s="272" t="s">
        <v>150</v>
      </c>
      <c r="I13" s="264" t="s">
        <v>152</v>
      </c>
      <c r="J13" s="272" t="s">
        <v>11</v>
      </c>
      <c r="K13" s="272" t="s">
        <v>12</v>
      </c>
      <c r="L13" s="272" t="s">
        <v>13</v>
      </c>
      <c r="M13" s="272" t="s">
        <v>105</v>
      </c>
      <c r="N13" s="272" t="s">
        <v>6</v>
      </c>
      <c r="O13" s="272" t="s">
        <v>7</v>
      </c>
      <c r="P13" s="272" t="s">
        <v>179</v>
      </c>
      <c r="Q13" s="273" t="s">
        <v>181</v>
      </c>
      <c r="R13" s="273" t="s">
        <v>182</v>
      </c>
    </row>
    <row r="14" spans="1:18" ht="16.5">
      <c r="A14" s="274" t="s">
        <v>117</v>
      </c>
      <c r="B14" s="275" t="s">
        <v>213</v>
      </c>
      <c r="C14" s="265" t="s">
        <v>69</v>
      </c>
      <c r="D14" s="266">
        <v>0.79636363636363627</v>
      </c>
      <c r="E14" s="276">
        <v>4011</v>
      </c>
      <c r="F14" s="267" t="s">
        <v>118</v>
      </c>
      <c r="G14" s="277" t="s">
        <v>204</v>
      </c>
      <c r="H14" s="278">
        <v>1</v>
      </c>
      <c r="I14" s="268">
        <v>1700.258</v>
      </c>
      <c r="J14" s="269">
        <v>7.9223089276535628E-3</v>
      </c>
      <c r="K14" s="269">
        <v>0.34281324323543499</v>
      </c>
      <c r="L14" s="269">
        <v>0.1946763373558601</v>
      </c>
      <c r="M14" s="279">
        <v>13.435</v>
      </c>
      <c r="N14" s="280">
        <v>0</v>
      </c>
      <c r="O14" s="280">
        <v>3.7641346195695005</v>
      </c>
      <c r="P14" s="281">
        <v>24</v>
      </c>
      <c r="Q14" s="282">
        <v>0</v>
      </c>
      <c r="R14" s="282">
        <v>64</v>
      </c>
    </row>
    <row r="15" spans="1:18" ht="16.5">
      <c r="A15" s="274" t="s">
        <v>117</v>
      </c>
      <c r="B15" s="275" t="s">
        <v>225</v>
      </c>
      <c r="C15" s="265" t="s">
        <v>69</v>
      </c>
      <c r="D15" s="266">
        <v>0.79887627138800854</v>
      </c>
      <c r="E15" s="276">
        <v>1761</v>
      </c>
      <c r="F15" s="267" t="s">
        <v>118</v>
      </c>
      <c r="G15" s="277" t="s">
        <v>197</v>
      </c>
      <c r="H15" s="278">
        <v>2</v>
      </c>
      <c r="I15" s="268">
        <v>4281.2040000000006</v>
      </c>
      <c r="J15" s="269">
        <v>5.0513323025868577E-2</v>
      </c>
      <c r="K15" s="269">
        <v>0.35484986204092361</v>
      </c>
      <c r="L15" s="269">
        <v>0.15486297779783445</v>
      </c>
      <c r="M15" s="279">
        <v>17.277999999999999</v>
      </c>
      <c r="N15" s="280">
        <v>4.6715830406586549E-2</v>
      </c>
      <c r="O15" s="280">
        <v>6.4000687657023576</v>
      </c>
      <c r="P15" s="281">
        <v>87</v>
      </c>
      <c r="Q15" s="282">
        <v>2</v>
      </c>
      <c r="R15" s="282">
        <v>274</v>
      </c>
    </row>
    <row r="16" spans="1:18" ht="16.5">
      <c r="A16" s="274" t="s">
        <v>117</v>
      </c>
      <c r="B16" s="275" t="s">
        <v>282</v>
      </c>
      <c r="C16" s="265" t="s">
        <v>66</v>
      </c>
      <c r="D16" s="266">
        <v>0.80818181818181811</v>
      </c>
      <c r="E16" s="276">
        <v>7121</v>
      </c>
      <c r="F16" s="267" t="s">
        <v>90</v>
      </c>
      <c r="G16" s="277" t="s">
        <v>281</v>
      </c>
      <c r="H16" s="278">
        <v>1</v>
      </c>
      <c r="I16" s="268">
        <v>517.61099999999999</v>
      </c>
      <c r="J16" s="269">
        <v>2.6376947422061044E-2</v>
      </c>
      <c r="K16" s="269">
        <v>0.43678379026113673</v>
      </c>
      <c r="L16" s="269">
        <v>0.16035207907096255</v>
      </c>
      <c r="M16" s="279">
        <v>15.590999999999999</v>
      </c>
      <c r="N16" s="280">
        <v>0</v>
      </c>
      <c r="O16" s="280">
        <v>10.818935455390244</v>
      </c>
      <c r="P16" s="281">
        <v>21</v>
      </c>
      <c r="Q16" s="282">
        <v>0</v>
      </c>
      <c r="R16" s="282">
        <v>56</v>
      </c>
    </row>
    <row r="17" spans="1:18" ht="16.5">
      <c r="A17" s="274" t="s">
        <v>117</v>
      </c>
      <c r="B17" s="275" t="s">
        <v>229</v>
      </c>
      <c r="C17" s="265" t="s">
        <v>66</v>
      </c>
      <c r="D17" s="266">
        <v>0.83889797471586569</v>
      </c>
      <c r="E17" s="276">
        <v>1868</v>
      </c>
      <c r="F17" s="267" t="s">
        <v>118</v>
      </c>
      <c r="G17" s="277" t="s">
        <v>198</v>
      </c>
      <c r="H17" s="278">
        <v>4</v>
      </c>
      <c r="I17" s="268">
        <v>748.20900000000006</v>
      </c>
      <c r="J17" s="269">
        <v>3.0001014156600891E-2</v>
      </c>
      <c r="K17" s="269">
        <v>0.35012883770061015</v>
      </c>
      <c r="L17" s="269">
        <v>0.16015720828190719</v>
      </c>
      <c r="M17" s="279">
        <v>14.301</v>
      </c>
      <c r="N17" s="280">
        <v>0</v>
      </c>
      <c r="O17" s="280">
        <v>9.6229796754650092</v>
      </c>
      <c r="P17" s="281">
        <v>17</v>
      </c>
      <c r="Q17" s="282">
        <v>0</v>
      </c>
      <c r="R17" s="282">
        <v>84</v>
      </c>
    </row>
    <row r="18" spans="1:18" ht="16.5">
      <c r="A18" s="274" t="s">
        <v>117</v>
      </c>
      <c r="B18" s="275" t="s">
        <v>233</v>
      </c>
      <c r="C18" s="265" t="s">
        <v>66</v>
      </c>
      <c r="D18" s="266">
        <v>0.81574654831395255</v>
      </c>
      <c r="E18" s="276">
        <v>2060</v>
      </c>
      <c r="F18" s="267" t="s">
        <v>118</v>
      </c>
      <c r="G18" s="277" t="s">
        <v>204</v>
      </c>
      <c r="H18" s="278">
        <v>2</v>
      </c>
      <c r="I18" s="268">
        <v>2307.5349999999999</v>
      </c>
      <c r="J18" s="269">
        <v>1.2619786890866899E-2</v>
      </c>
      <c r="K18" s="269">
        <v>0.33799021617536912</v>
      </c>
      <c r="L18" s="269">
        <v>0.20758081675900908</v>
      </c>
      <c r="M18" s="279">
        <v>13.542999999999999</v>
      </c>
      <c r="N18" s="280">
        <v>0.43336287423592712</v>
      </c>
      <c r="O18" s="280">
        <v>1.9067966466380792</v>
      </c>
      <c r="P18" s="281">
        <v>21</v>
      </c>
      <c r="Q18" s="282">
        <v>10</v>
      </c>
      <c r="R18" s="282">
        <v>44</v>
      </c>
    </row>
    <row r="19" spans="1:18" ht="16.5">
      <c r="A19" s="274" t="s">
        <v>117</v>
      </c>
      <c r="B19" s="275" t="s">
        <v>278</v>
      </c>
      <c r="C19" s="265" t="s">
        <v>66</v>
      </c>
      <c r="D19" s="266">
        <v>0.84950000000000003</v>
      </c>
      <c r="E19" s="276">
        <v>5515</v>
      </c>
      <c r="F19" s="267" t="s">
        <v>119</v>
      </c>
      <c r="G19" s="277" t="s">
        <v>207</v>
      </c>
      <c r="H19" s="278">
        <v>1</v>
      </c>
      <c r="I19" s="268">
        <v>1203.4970000000001</v>
      </c>
      <c r="J19" s="269">
        <v>3.9576547626286512E-2</v>
      </c>
      <c r="K19" s="269">
        <v>0.3466000056792975</v>
      </c>
      <c r="L19" s="269">
        <v>9.9709430102443125E-2</v>
      </c>
      <c r="M19" s="279">
        <v>14.179</v>
      </c>
      <c r="N19" s="280">
        <v>8.3091191752035942E-2</v>
      </c>
      <c r="O19" s="280">
        <v>7.7274808329393423</v>
      </c>
      <c r="P19" s="281">
        <v>25</v>
      </c>
      <c r="Q19" s="282">
        <v>1</v>
      </c>
      <c r="R19" s="282">
        <v>93</v>
      </c>
    </row>
    <row r="20" spans="1:18" ht="16.5">
      <c r="A20" s="274" t="s">
        <v>117</v>
      </c>
      <c r="B20" s="275" t="s">
        <v>235</v>
      </c>
      <c r="C20" s="265" t="s">
        <v>66</v>
      </c>
      <c r="D20" s="266">
        <v>0.81492272310217906</v>
      </c>
      <c r="E20" s="276">
        <v>165</v>
      </c>
      <c r="F20" s="267" t="s">
        <v>120</v>
      </c>
      <c r="G20" s="277" t="s">
        <v>212</v>
      </c>
      <c r="H20" s="278">
        <v>2</v>
      </c>
      <c r="I20" s="268">
        <v>1045.2920000000001</v>
      </c>
      <c r="J20" s="269">
        <v>1.5165733100348546E-2</v>
      </c>
      <c r="K20" s="269">
        <v>0.41687977002309784</v>
      </c>
      <c r="L20" s="269">
        <v>5.4530217393800012E-2</v>
      </c>
      <c r="M20" s="279">
        <v>13.111000000000001</v>
      </c>
      <c r="N20" s="280">
        <v>0</v>
      </c>
      <c r="O20" s="280">
        <v>0.47833524029649127</v>
      </c>
      <c r="P20" s="281">
        <v>28</v>
      </c>
      <c r="Q20" s="282">
        <v>421</v>
      </c>
      <c r="R20" s="282">
        <v>490</v>
      </c>
    </row>
    <row r="21" spans="1:18" ht="16.5">
      <c r="A21" s="274" t="s">
        <v>117</v>
      </c>
      <c r="B21" s="275" t="s">
        <v>237</v>
      </c>
      <c r="C21" s="265" t="s">
        <v>66</v>
      </c>
      <c r="D21" s="266">
        <v>0.83411815863694927</v>
      </c>
      <c r="E21" s="276">
        <v>5174</v>
      </c>
      <c r="F21" s="267" t="s">
        <v>118</v>
      </c>
      <c r="G21" s="277" t="s">
        <v>203</v>
      </c>
      <c r="H21" s="278">
        <v>4</v>
      </c>
      <c r="I21" s="268">
        <v>458.55499999999995</v>
      </c>
      <c r="J21" s="269">
        <v>2.3900031652268925E-2</v>
      </c>
      <c r="K21" s="269">
        <v>0.34302452289712149</v>
      </c>
      <c r="L21" s="269">
        <v>0.2006302406472506</v>
      </c>
      <c r="M21" s="279">
        <v>13.308999999999999</v>
      </c>
      <c r="N21" s="280">
        <v>0</v>
      </c>
      <c r="O21" s="280">
        <v>6.1061377588293668</v>
      </c>
      <c r="P21" s="281">
        <v>5</v>
      </c>
      <c r="Q21" s="282">
        <v>0</v>
      </c>
      <c r="R21" s="282">
        <v>28</v>
      </c>
    </row>
    <row r="22" spans="1:18" ht="16.5">
      <c r="A22" s="274" t="s">
        <v>117</v>
      </c>
      <c r="B22" s="275" t="s">
        <v>239</v>
      </c>
      <c r="C22" s="265" t="s">
        <v>66</v>
      </c>
      <c r="D22" s="266">
        <v>0.80142857142857138</v>
      </c>
      <c r="E22" s="276">
        <v>6427</v>
      </c>
      <c r="F22" s="267" t="s">
        <v>118</v>
      </c>
      <c r="G22" s="277" t="s">
        <v>205</v>
      </c>
      <c r="H22" s="278">
        <v>1</v>
      </c>
      <c r="I22" s="268">
        <v>1154.979</v>
      </c>
      <c r="J22" s="269">
        <v>3.2967166897777671E-2</v>
      </c>
      <c r="K22" s="269">
        <v>0.36536713246203367</v>
      </c>
      <c r="L22" s="269">
        <v>0.18008985444757003</v>
      </c>
      <c r="M22" s="279">
        <v>15.182</v>
      </c>
      <c r="N22" s="280">
        <v>8.6581660792100973E-2</v>
      </c>
      <c r="O22" s="280">
        <v>4.9351546651497555</v>
      </c>
      <c r="P22" s="281">
        <v>24</v>
      </c>
      <c r="Q22" s="282">
        <v>1</v>
      </c>
      <c r="R22" s="282">
        <v>57</v>
      </c>
    </row>
    <row r="23" spans="1:18" ht="16.5">
      <c r="A23" s="274" t="s">
        <v>117</v>
      </c>
      <c r="B23" s="275" t="s">
        <v>331</v>
      </c>
      <c r="C23" s="265" t="s">
        <v>66</v>
      </c>
      <c r="D23" s="266">
        <v>0.83664539828751328</v>
      </c>
      <c r="E23" s="276">
        <v>1257</v>
      </c>
      <c r="F23" s="267" t="s">
        <v>118</v>
      </c>
      <c r="G23" s="277" t="s">
        <v>203</v>
      </c>
      <c r="H23" s="278">
        <v>2</v>
      </c>
      <c r="I23" s="268">
        <v>2463.7829999999999</v>
      </c>
      <c r="J23" s="269">
        <v>1.6597893716487469E-2</v>
      </c>
      <c r="K23" s="269">
        <v>0.35094102490900825</v>
      </c>
      <c r="L23" s="269">
        <v>0.23256918324381654</v>
      </c>
      <c r="M23" s="279">
        <v>14.24</v>
      </c>
      <c r="N23" s="280">
        <v>4.0587990094906899E-2</v>
      </c>
      <c r="O23" s="280">
        <v>5.8852585637615</v>
      </c>
      <c r="P23" s="281">
        <v>1</v>
      </c>
      <c r="Q23" s="282">
        <v>1</v>
      </c>
      <c r="R23" s="282">
        <v>145</v>
      </c>
    </row>
    <row r="24" spans="1:18" ht="16.5">
      <c r="A24" s="274" t="s">
        <v>117</v>
      </c>
      <c r="B24" s="275" t="s">
        <v>276</v>
      </c>
      <c r="C24" s="265" t="s">
        <v>66</v>
      </c>
      <c r="D24" s="266">
        <v>0.81538461538461537</v>
      </c>
      <c r="E24" s="276">
        <v>8481</v>
      </c>
      <c r="F24" s="267" t="s">
        <v>120</v>
      </c>
      <c r="G24" s="277" t="s">
        <v>212</v>
      </c>
      <c r="H24" s="278">
        <v>1</v>
      </c>
      <c r="I24" s="268">
        <v>1116.9469999999999</v>
      </c>
      <c r="J24" s="269">
        <v>4.8235018239345943E-2</v>
      </c>
      <c r="K24" s="269">
        <v>0.33242454424594226</v>
      </c>
      <c r="L24" s="269">
        <v>0.11280750116164869</v>
      </c>
      <c r="M24" s="279">
        <v>12.395</v>
      </c>
      <c r="N24" s="280">
        <v>0</v>
      </c>
      <c r="O24" s="280">
        <v>0</v>
      </c>
      <c r="P24" s="281">
        <v>14</v>
      </c>
      <c r="Q24" s="282">
        <v>627</v>
      </c>
      <c r="R24" s="282">
        <v>554</v>
      </c>
    </row>
    <row r="25" spans="1:18" ht="16.5">
      <c r="A25" s="274" t="s">
        <v>117</v>
      </c>
      <c r="B25" s="275" t="s">
        <v>249</v>
      </c>
      <c r="C25" s="265" t="s">
        <v>66</v>
      </c>
      <c r="D25" s="266">
        <v>0.84099999999999997</v>
      </c>
      <c r="E25" s="276">
        <v>6556</v>
      </c>
      <c r="F25" s="267" t="s">
        <v>119</v>
      </c>
      <c r="G25" s="277" t="s">
        <v>208</v>
      </c>
      <c r="H25" s="278">
        <v>1</v>
      </c>
      <c r="I25" s="268">
        <v>742.61800000000005</v>
      </c>
      <c r="J25" s="269">
        <v>2.5391595401492065E-2</v>
      </c>
      <c r="K25" s="269">
        <v>0.42097848055678366</v>
      </c>
      <c r="L25" s="269">
        <v>0.17640294202402848</v>
      </c>
      <c r="M25" s="279">
        <v>15.872</v>
      </c>
      <c r="N25" s="280">
        <v>0.94261114058641182</v>
      </c>
      <c r="O25" s="280">
        <v>19.660175217945159</v>
      </c>
      <c r="P25" s="281">
        <v>28</v>
      </c>
      <c r="Q25" s="282">
        <v>7</v>
      </c>
      <c r="R25" s="282">
        <v>146</v>
      </c>
    </row>
    <row r="26" spans="1:18" ht="16.5">
      <c r="A26" s="274" t="s">
        <v>117</v>
      </c>
      <c r="B26" s="275" t="s">
        <v>251</v>
      </c>
      <c r="C26" s="265" t="s">
        <v>66</v>
      </c>
      <c r="D26" s="266">
        <v>0.82000000000000006</v>
      </c>
      <c r="E26" s="276">
        <v>5310</v>
      </c>
      <c r="F26" s="267" t="s">
        <v>120</v>
      </c>
      <c r="G26" s="277" t="s">
        <v>211</v>
      </c>
      <c r="H26" s="278">
        <v>1</v>
      </c>
      <c r="I26" s="268">
        <v>5907.8249999999998</v>
      </c>
      <c r="J26" s="269">
        <v>5.762191910663407E-2</v>
      </c>
      <c r="K26" s="269">
        <v>0.27630610970355551</v>
      </c>
      <c r="L26" s="269">
        <v>0.10562262761676251</v>
      </c>
      <c r="M26" s="279">
        <v>14.516999999999999</v>
      </c>
      <c r="N26" s="280">
        <v>6.7706812574847772E-2</v>
      </c>
      <c r="O26" s="280">
        <v>5.5350319279938054</v>
      </c>
      <c r="P26" s="281">
        <v>73</v>
      </c>
      <c r="Q26" s="282">
        <v>4</v>
      </c>
      <c r="R26" s="282">
        <v>327</v>
      </c>
    </row>
    <row r="27" spans="1:18" ht="16.5">
      <c r="A27" s="274" t="s">
        <v>117</v>
      </c>
      <c r="B27" s="275" t="s">
        <v>253</v>
      </c>
      <c r="C27" s="265" t="s">
        <v>66</v>
      </c>
      <c r="D27" s="266">
        <v>0.83709367009064484</v>
      </c>
      <c r="E27" s="276">
        <v>1288</v>
      </c>
      <c r="F27" s="267" t="s">
        <v>119</v>
      </c>
      <c r="G27" s="277" t="s">
        <v>209</v>
      </c>
      <c r="H27" s="278">
        <v>7</v>
      </c>
      <c r="I27" s="268">
        <v>4266.8450000000003</v>
      </c>
      <c r="J27" s="269">
        <v>3.6463843602715644E-2</v>
      </c>
      <c r="K27" s="269">
        <v>0.36396911867311527</v>
      </c>
      <c r="L27" s="269">
        <v>0.14554079184971563</v>
      </c>
      <c r="M27" s="279">
        <v>15.662000000000001</v>
      </c>
      <c r="N27" s="280">
        <v>0.30467476554690875</v>
      </c>
      <c r="O27" s="280">
        <v>8.7886951600069843</v>
      </c>
      <c r="P27" s="281">
        <v>108</v>
      </c>
      <c r="Q27" s="282">
        <v>13</v>
      </c>
      <c r="R27" s="282">
        <v>375</v>
      </c>
    </row>
    <row r="28" spans="1:18" ht="16.5">
      <c r="A28" s="274" t="s">
        <v>117</v>
      </c>
      <c r="B28" s="275" t="s">
        <v>255</v>
      </c>
      <c r="C28" s="265" t="s">
        <v>66</v>
      </c>
      <c r="D28" s="266">
        <v>0.82531391244368679</v>
      </c>
      <c r="E28" s="276">
        <v>7828</v>
      </c>
      <c r="F28" s="267" t="s">
        <v>118</v>
      </c>
      <c r="G28" s="277" t="s">
        <v>201</v>
      </c>
      <c r="H28" s="278">
        <v>6</v>
      </c>
      <c r="I28" s="268">
        <v>5573.6320000000005</v>
      </c>
      <c r="J28" s="269">
        <v>5.0706352453253438E-2</v>
      </c>
      <c r="K28" s="269">
        <v>0.35514484897890081</v>
      </c>
      <c r="L28" s="269">
        <v>0.15268320549329414</v>
      </c>
      <c r="M28" s="279">
        <v>16.651</v>
      </c>
      <c r="N28" s="280">
        <v>1.1841470696307181</v>
      </c>
      <c r="O28" s="280">
        <v>8.199321376079368</v>
      </c>
      <c r="P28" s="281">
        <v>126</v>
      </c>
      <c r="Q28" s="282">
        <v>66</v>
      </c>
      <c r="R28" s="282">
        <v>457</v>
      </c>
    </row>
    <row r="29" spans="1:18" ht="16.5">
      <c r="A29" s="274" t="s">
        <v>117</v>
      </c>
      <c r="B29" s="275" t="s">
        <v>257</v>
      </c>
      <c r="C29" s="265" t="s">
        <v>66</v>
      </c>
      <c r="D29" s="266">
        <v>0.79999999999999993</v>
      </c>
      <c r="E29" s="276">
        <v>7790</v>
      </c>
      <c r="F29" s="267" t="s">
        <v>118</v>
      </c>
      <c r="G29" s="277" t="s">
        <v>206</v>
      </c>
      <c r="H29" s="278">
        <v>1</v>
      </c>
      <c r="I29" s="268">
        <v>3333.8470000000002</v>
      </c>
      <c r="J29" s="269">
        <v>4.9276765692818296E-2</v>
      </c>
      <c r="K29" s="269">
        <v>0.31683599900149317</v>
      </c>
      <c r="L29" s="269">
        <v>0.16227499342351343</v>
      </c>
      <c r="M29" s="279">
        <v>14.132</v>
      </c>
      <c r="N29" s="280">
        <v>2.9995377712294533E-2</v>
      </c>
      <c r="O29" s="280">
        <v>5.5791402544867834</v>
      </c>
      <c r="P29" s="281">
        <v>31</v>
      </c>
      <c r="Q29" s="282">
        <v>1</v>
      </c>
      <c r="R29" s="282">
        <v>186</v>
      </c>
    </row>
    <row r="30" spans="1:18" ht="16.5">
      <c r="A30" s="274" t="s">
        <v>117</v>
      </c>
      <c r="B30" s="275" t="s">
        <v>259</v>
      </c>
      <c r="C30" s="265" t="s">
        <v>66</v>
      </c>
      <c r="D30" s="266">
        <v>0.84844007777529085</v>
      </c>
      <c r="E30" s="276">
        <v>4863</v>
      </c>
      <c r="F30" s="267" t="s">
        <v>118</v>
      </c>
      <c r="G30" s="277" t="s">
        <v>200</v>
      </c>
      <c r="H30" s="278">
        <v>3</v>
      </c>
      <c r="I30" s="268">
        <v>532.91499999999996</v>
      </c>
      <c r="J30" s="269">
        <v>3.9325919967381898E-2</v>
      </c>
      <c r="K30" s="269">
        <v>0.36310656154923981</v>
      </c>
      <c r="L30" s="269">
        <v>0.15291570736400811</v>
      </c>
      <c r="M30" s="279">
        <v>16.760999999999999</v>
      </c>
      <c r="N30" s="280">
        <v>0.93823592880665774</v>
      </c>
      <c r="O30" s="280">
        <v>11.446478331441226</v>
      </c>
      <c r="P30" s="281">
        <v>14</v>
      </c>
      <c r="Q30" s="282">
        <v>5</v>
      </c>
      <c r="R30" s="282">
        <v>61</v>
      </c>
    </row>
    <row r="31" spans="1:18" ht="16.5">
      <c r="A31" s="274" t="s">
        <v>117</v>
      </c>
      <c r="B31" s="275" t="s">
        <v>261</v>
      </c>
      <c r="C31" s="265" t="s">
        <v>69</v>
      </c>
      <c r="D31" s="266">
        <v>0.79095238095238096</v>
      </c>
      <c r="E31" s="276">
        <v>5945</v>
      </c>
      <c r="F31" s="267" t="s">
        <v>118</v>
      </c>
      <c r="G31" s="277" t="s">
        <v>205</v>
      </c>
      <c r="H31" s="278">
        <v>1</v>
      </c>
      <c r="I31" s="268">
        <v>3128.0230000000001</v>
      </c>
      <c r="J31" s="269">
        <v>3.6208916921570924E-2</v>
      </c>
      <c r="K31" s="269">
        <v>0.37302901327007354</v>
      </c>
      <c r="L31" s="269">
        <v>0.12915506056061607</v>
      </c>
      <c r="M31" s="279">
        <v>16.108000000000001</v>
      </c>
      <c r="N31" s="280">
        <v>9.5907223188576293E-2</v>
      </c>
      <c r="O31" s="280">
        <v>4.5396085642592778</v>
      </c>
      <c r="P31" s="281">
        <v>52</v>
      </c>
      <c r="Q31" s="282">
        <v>3</v>
      </c>
      <c r="R31" s="282">
        <v>142</v>
      </c>
    </row>
    <row r="32" spans="1:18" ht="16.5">
      <c r="A32" s="274" t="s">
        <v>117</v>
      </c>
      <c r="B32" s="275" t="s">
        <v>348</v>
      </c>
      <c r="C32" s="265" t="s">
        <v>66</v>
      </c>
      <c r="D32" s="266">
        <v>0.81691585302578218</v>
      </c>
      <c r="E32" s="276">
        <v>4544</v>
      </c>
      <c r="F32" s="267" t="s">
        <v>120</v>
      </c>
      <c r="G32" s="277" t="s">
        <v>210</v>
      </c>
      <c r="H32" s="278">
        <v>4</v>
      </c>
      <c r="I32" s="268">
        <v>612.83000000000004</v>
      </c>
      <c r="J32" s="269">
        <v>4.8790325554650842E-2</v>
      </c>
      <c r="K32" s="269">
        <v>0.33446170461806113</v>
      </c>
      <c r="L32" s="269">
        <v>0.17949512915490429</v>
      </c>
      <c r="M32" s="279">
        <v>18.731000000000002</v>
      </c>
      <c r="N32" s="280">
        <v>0</v>
      </c>
      <c r="O32" s="280">
        <v>15.501852063378097</v>
      </c>
      <c r="P32" s="281">
        <v>7</v>
      </c>
      <c r="Q32" s="282">
        <v>149</v>
      </c>
      <c r="R32" s="282">
        <v>290</v>
      </c>
    </row>
    <row r="33" spans="1:18" ht="16.5">
      <c r="A33" s="274" t="s">
        <v>117</v>
      </c>
      <c r="B33" s="275" t="s">
        <v>273</v>
      </c>
      <c r="C33" s="265" t="s">
        <v>66</v>
      </c>
      <c r="D33" s="266">
        <v>0.82508796120233563</v>
      </c>
      <c r="E33" s="276">
        <v>1770</v>
      </c>
      <c r="F33" s="267" t="s">
        <v>120</v>
      </c>
      <c r="G33" s="277" t="s">
        <v>275</v>
      </c>
      <c r="H33" s="278">
        <v>4</v>
      </c>
      <c r="I33" s="268">
        <v>7464.4750000000004</v>
      </c>
      <c r="J33" s="269">
        <v>6.1278988438074868E-2</v>
      </c>
      <c r="K33" s="269">
        <v>0.29482883614790939</v>
      </c>
      <c r="L33" s="269">
        <v>0.13061869722920902</v>
      </c>
      <c r="M33" s="279">
        <v>13.904999999999999</v>
      </c>
      <c r="N33" s="280">
        <v>2.6793578918812105E-2</v>
      </c>
      <c r="O33" s="280">
        <v>2.0363119978297202</v>
      </c>
      <c r="P33" s="281">
        <v>107</v>
      </c>
      <c r="Q33" s="282">
        <v>340</v>
      </c>
      <c r="R33" s="282">
        <v>700</v>
      </c>
    </row>
    <row r="34" spans="1:18" ht="16.5">
      <c r="A34" s="274" t="s">
        <v>117</v>
      </c>
      <c r="B34" s="275" t="s">
        <v>354</v>
      </c>
      <c r="C34" s="265" t="s">
        <v>66</v>
      </c>
      <c r="D34" s="266">
        <v>0.83681818181818168</v>
      </c>
      <c r="E34" s="276">
        <v>2823</v>
      </c>
      <c r="F34" s="267" t="s">
        <v>90</v>
      </c>
      <c r="G34" s="277" t="s">
        <v>281</v>
      </c>
      <c r="H34" s="278">
        <v>1</v>
      </c>
      <c r="I34" s="268">
        <v>1076.81</v>
      </c>
      <c r="J34" s="269">
        <v>7.0199878324218395E-2</v>
      </c>
      <c r="K34" s="269">
        <v>0.33752958293141644</v>
      </c>
      <c r="L34" s="269">
        <v>0.14580102339317058</v>
      </c>
      <c r="M34" s="279">
        <v>15.757</v>
      </c>
      <c r="N34" s="280">
        <v>0.55720136328600223</v>
      </c>
      <c r="O34" s="280">
        <v>6.5935494655510256</v>
      </c>
      <c r="P34" s="281">
        <v>22</v>
      </c>
      <c r="Q34" s="282">
        <v>6</v>
      </c>
      <c r="R34" s="282">
        <v>71</v>
      </c>
    </row>
  </sheetData>
  <phoneticPr fontId="2" type="noConversion"/>
  <conditionalFormatting sqref="C14:D34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M16"/>
  <sheetViews>
    <sheetView showGridLines="0" workbookViewId="0"/>
  </sheetViews>
  <sheetFormatPr defaultRowHeight="13.5"/>
  <cols>
    <col min="1" max="11" width="9.140625" style="249"/>
    <col min="12" max="12" width="0" style="249" hidden="1" customWidth="1"/>
    <col min="13" max="16384" width="9.140625" style="249"/>
  </cols>
  <sheetData>
    <row r="1" spans="1:13">
      <c r="A1" s="244"/>
      <c r="B1" s="245"/>
      <c r="C1" s="246"/>
      <c r="D1" s="247"/>
      <c r="E1" s="247"/>
      <c r="F1" s="248"/>
      <c r="G1" s="247"/>
      <c r="H1" s="247"/>
      <c r="I1" s="247"/>
      <c r="J1" s="247"/>
      <c r="K1" s="247"/>
      <c r="L1" s="247"/>
      <c r="M1" s="247"/>
    </row>
    <row r="2" spans="1:13" ht="41.25">
      <c r="A2" s="293" t="s">
        <v>284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</row>
    <row r="4" spans="1:13" ht="17.25">
      <c r="A4" s="250" t="s">
        <v>189</v>
      </c>
      <c r="B4" s="251"/>
      <c r="C4" s="251"/>
      <c r="D4" s="251"/>
      <c r="E4" s="251"/>
      <c r="F4" s="251"/>
      <c r="G4" s="251"/>
      <c r="H4" s="251"/>
      <c r="I4" s="251"/>
      <c r="J4" s="251"/>
      <c r="K4" s="251"/>
      <c r="L4" s="251"/>
      <c r="M4" s="251"/>
    </row>
    <row r="5" spans="1:13" ht="26.25">
      <c r="A5" s="252" t="s">
        <v>190</v>
      </c>
    </row>
    <row r="6" spans="1:13" ht="26.25">
      <c r="A6" s="252" t="s">
        <v>191</v>
      </c>
    </row>
    <row r="7" spans="1:13" ht="26.25">
      <c r="A7" s="252"/>
    </row>
    <row r="8" spans="1:13" ht="17.25">
      <c r="A8" s="253" t="s">
        <v>192</v>
      </c>
    </row>
    <row r="9" spans="1:13" ht="40.5">
      <c r="A9" s="270" t="s">
        <v>0</v>
      </c>
      <c r="B9" s="271" t="s">
        <v>73</v>
      </c>
      <c r="C9" s="263" t="s">
        <v>64</v>
      </c>
      <c r="D9" s="263" t="s">
        <v>157</v>
      </c>
      <c r="E9" s="272" t="s">
        <v>143</v>
      </c>
      <c r="F9" s="271" t="s">
        <v>148</v>
      </c>
      <c r="G9" s="272" t="s">
        <v>146</v>
      </c>
      <c r="H9" s="272" t="s">
        <v>150</v>
      </c>
      <c r="I9" s="264" t="s">
        <v>152</v>
      </c>
      <c r="J9" s="272" t="s">
        <v>11</v>
      </c>
      <c r="K9" s="272" t="s">
        <v>12</v>
      </c>
      <c r="L9" s="272" t="s">
        <v>13</v>
      </c>
      <c r="M9" s="272" t="s">
        <v>179</v>
      </c>
    </row>
    <row r="10" spans="1:13" ht="16.5">
      <c r="A10" s="274" t="s">
        <v>117</v>
      </c>
      <c r="B10" s="275" t="s">
        <v>225</v>
      </c>
      <c r="C10" s="265" t="s">
        <v>69</v>
      </c>
      <c r="D10" s="266">
        <v>0.79887627138800854</v>
      </c>
      <c r="E10" s="276">
        <v>1761</v>
      </c>
      <c r="F10" s="267" t="s">
        <v>118</v>
      </c>
      <c r="G10" s="277" t="s">
        <v>197</v>
      </c>
      <c r="H10" s="278">
        <v>2</v>
      </c>
      <c r="I10" s="268">
        <v>4281.2040000000006</v>
      </c>
      <c r="J10" s="269">
        <v>5.0513323025868577E-2</v>
      </c>
      <c r="K10" s="269">
        <v>0.35484986204092361</v>
      </c>
      <c r="L10" s="269">
        <v>0.15486297779783445</v>
      </c>
      <c r="M10" s="289">
        <v>87</v>
      </c>
    </row>
    <row r="11" spans="1:13" ht="16.5">
      <c r="A11" s="274" t="s">
        <v>117</v>
      </c>
      <c r="B11" s="275" t="s">
        <v>251</v>
      </c>
      <c r="C11" s="265" t="s">
        <v>66</v>
      </c>
      <c r="D11" s="266">
        <v>0.82000000000000006</v>
      </c>
      <c r="E11" s="276">
        <v>5310</v>
      </c>
      <c r="F11" s="267" t="s">
        <v>120</v>
      </c>
      <c r="G11" s="277" t="s">
        <v>211</v>
      </c>
      <c r="H11" s="278">
        <v>1</v>
      </c>
      <c r="I11" s="268">
        <v>5907.8249999999998</v>
      </c>
      <c r="J11" s="269">
        <v>5.762191910663407E-2</v>
      </c>
      <c r="K11" s="269">
        <v>0.27630610970355551</v>
      </c>
      <c r="L11" s="269">
        <v>0.10562262761676251</v>
      </c>
      <c r="M11" s="289">
        <v>73</v>
      </c>
    </row>
    <row r="12" spans="1:13" ht="16.5">
      <c r="A12" s="274" t="s">
        <v>117</v>
      </c>
      <c r="B12" s="275" t="s">
        <v>253</v>
      </c>
      <c r="C12" s="265" t="s">
        <v>66</v>
      </c>
      <c r="D12" s="266">
        <v>0.83709367009064484</v>
      </c>
      <c r="E12" s="276">
        <v>1288</v>
      </c>
      <c r="F12" s="267" t="s">
        <v>119</v>
      </c>
      <c r="G12" s="277" t="s">
        <v>209</v>
      </c>
      <c r="H12" s="278">
        <v>7</v>
      </c>
      <c r="I12" s="268">
        <v>4266.8450000000003</v>
      </c>
      <c r="J12" s="269">
        <v>3.6463843602715644E-2</v>
      </c>
      <c r="K12" s="269">
        <v>0.36396911867311527</v>
      </c>
      <c r="L12" s="269">
        <v>0.14554079184971563</v>
      </c>
      <c r="M12" s="289">
        <v>108</v>
      </c>
    </row>
    <row r="13" spans="1:13" ht="16.5">
      <c r="A13" s="274" t="s">
        <v>117</v>
      </c>
      <c r="B13" s="275" t="s">
        <v>255</v>
      </c>
      <c r="C13" s="265" t="s">
        <v>66</v>
      </c>
      <c r="D13" s="266">
        <v>0.82531391244368679</v>
      </c>
      <c r="E13" s="276">
        <v>7828</v>
      </c>
      <c r="F13" s="267" t="s">
        <v>118</v>
      </c>
      <c r="G13" s="277" t="s">
        <v>201</v>
      </c>
      <c r="H13" s="278">
        <v>6</v>
      </c>
      <c r="I13" s="268">
        <v>5573.6320000000005</v>
      </c>
      <c r="J13" s="269">
        <v>5.0706352453253438E-2</v>
      </c>
      <c r="K13" s="269">
        <v>0.35514484897890081</v>
      </c>
      <c r="L13" s="269">
        <v>0.15268320549329414</v>
      </c>
      <c r="M13" s="289">
        <v>126</v>
      </c>
    </row>
    <row r="14" spans="1:13" ht="16.5">
      <c r="A14" s="274" t="s">
        <v>117</v>
      </c>
      <c r="B14" s="275" t="s">
        <v>257</v>
      </c>
      <c r="C14" s="265" t="s">
        <v>66</v>
      </c>
      <c r="D14" s="266">
        <v>0.79999999999999993</v>
      </c>
      <c r="E14" s="276">
        <v>7790</v>
      </c>
      <c r="F14" s="267" t="s">
        <v>118</v>
      </c>
      <c r="G14" s="277" t="s">
        <v>206</v>
      </c>
      <c r="H14" s="278">
        <v>1</v>
      </c>
      <c r="I14" s="268">
        <v>3333.8470000000002</v>
      </c>
      <c r="J14" s="269">
        <v>4.9276765692818296E-2</v>
      </c>
      <c r="K14" s="269">
        <v>0.31683599900149317</v>
      </c>
      <c r="L14" s="269">
        <v>0.16227499342351343</v>
      </c>
      <c r="M14" s="289">
        <v>31</v>
      </c>
    </row>
    <row r="15" spans="1:13" ht="16.5">
      <c r="A15" s="274" t="s">
        <v>117</v>
      </c>
      <c r="B15" s="275" t="s">
        <v>261</v>
      </c>
      <c r="C15" s="265" t="s">
        <v>69</v>
      </c>
      <c r="D15" s="266">
        <v>0.79095238095238096</v>
      </c>
      <c r="E15" s="276">
        <v>5945</v>
      </c>
      <c r="F15" s="267" t="s">
        <v>118</v>
      </c>
      <c r="G15" s="277" t="s">
        <v>205</v>
      </c>
      <c r="H15" s="278">
        <v>1</v>
      </c>
      <c r="I15" s="268">
        <v>3128.0230000000001</v>
      </c>
      <c r="J15" s="269">
        <v>3.6208916921570924E-2</v>
      </c>
      <c r="K15" s="269">
        <v>0.37302901327007354</v>
      </c>
      <c r="L15" s="269">
        <v>0.12915506056061607</v>
      </c>
      <c r="M15" s="289">
        <v>52</v>
      </c>
    </row>
    <row r="16" spans="1:13" ht="16.5">
      <c r="A16" s="274" t="s">
        <v>117</v>
      </c>
      <c r="B16" s="275" t="s">
        <v>273</v>
      </c>
      <c r="C16" s="265" t="s">
        <v>66</v>
      </c>
      <c r="D16" s="266">
        <v>0.82508796120233563</v>
      </c>
      <c r="E16" s="276">
        <v>1770</v>
      </c>
      <c r="F16" s="267" t="s">
        <v>120</v>
      </c>
      <c r="G16" s="277" t="s">
        <v>275</v>
      </c>
      <c r="H16" s="278">
        <v>4</v>
      </c>
      <c r="I16" s="268">
        <v>7464.4750000000004</v>
      </c>
      <c r="J16" s="269">
        <v>6.1278988438074868E-2</v>
      </c>
      <c r="K16" s="269">
        <v>0.29482883614790939</v>
      </c>
      <c r="L16" s="269">
        <v>0.13061869722920902</v>
      </c>
      <c r="M16" s="289">
        <v>107</v>
      </c>
    </row>
  </sheetData>
  <mergeCells count="1">
    <mergeCell ref="A2:M2"/>
  </mergeCells>
  <phoneticPr fontId="2" type="noConversion"/>
  <conditionalFormatting sqref="C10:D16">
    <cfRule type="containsText" dxfId="15" priority="1" operator="containsText" text="F">
      <formula>NOT(ISERROR(SEARCH("F",C10)))</formula>
    </cfRule>
    <cfRule type="containsText" dxfId="14" priority="2" operator="containsText" text="D">
      <formula>NOT(ISERROR(SEARCH("D",C10)))</formula>
    </cfRule>
    <cfRule type="containsText" dxfId="13" priority="3" operator="containsText" text="C">
      <formula>NOT(ISERROR(SEARCH("C",C10)))</formula>
    </cfRule>
    <cfRule type="containsText" dxfId="12" priority="4" operator="containsText" text="B">
      <formula>NOT(ISERROR(SEARCH("B",C10)))</formula>
    </cfRule>
    <cfRule type="containsText" dxfId="11" priority="5" operator="containsText" text="A">
      <formula>NOT(ISERROR(SEARCH("A",C10)))</formula>
    </cfRule>
    <cfRule type="containsText" dxfId="1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2024-08-02T02:16:25Z</dcterms:modified>
</cp:coreProperties>
</file>