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10\유카연료절감\★이정현\유정씌♥\"/>
    </mc:Choice>
  </mc:AlternateContent>
  <xr:revisionPtr revIDLastSave="0" documentId="13_ncr:1_{44AD0C5A-E832-4BED-A404-09E792AADCC6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운전자별!$A$4:$BR$99</definedName>
    <definedName name="_xlnm._FilterDatabase" localSheetId="3" hidden="1">차량별!$A$4:$AY$4</definedName>
    <definedName name="_xlnm.Print_Area" localSheetId="4">운전자별!$A$1:$R$99</definedName>
    <definedName name="_xlnm.Print_Area" localSheetId="1">종합!$A$1:$L$111</definedName>
    <definedName name="_xlnm.Print_Area" localSheetId="3">차량별!$A$1:$T$50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7" l="1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F33" i="60" l="1"/>
  <c r="F25" i="60"/>
  <c r="F38" i="60"/>
  <c r="F46" i="60"/>
  <c r="F30" i="60"/>
  <c r="F22" i="60"/>
  <c r="F14" i="60"/>
  <c r="F47" i="60"/>
  <c r="F39" i="60"/>
  <c r="F31" i="60"/>
  <c r="F23" i="60"/>
  <c r="F15" i="60"/>
  <c r="F49" i="60"/>
  <c r="F41" i="60"/>
  <c r="F17" i="60"/>
  <c r="F16" i="60"/>
  <c r="F29" i="60"/>
  <c r="F21" i="60"/>
  <c r="F13" i="60"/>
  <c r="F50" i="60"/>
  <c r="F42" i="60"/>
  <c r="F34" i="60"/>
  <c r="F26" i="60"/>
  <c r="F18" i="60"/>
  <c r="F45" i="60"/>
  <c r="F37" i="60"/>
  <c r="F43" i="60"/>
  <c r="F35" i="60"/>
  <c r="F19" i="60"/>
  <c r="F48" i="60"/>
  <c r="F40" i="60"/>
  <c r="F44" i="60"/>
  <c r="F36" i="60"/>
  <c r="F28" i="60"/>
  <c r="F20" i="60"/>
  <c r="F12" i="60"/>
  <c r="F27" i="60"/>
  <c r="F11" i="60"/>
  <c r="F32" i="60"/>
  <c r="F24" i="60"/>
  <c r="J47" i="12" a="1"/>
  <c r="J47" i="12" l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00" i="12" l="1"/>
  <c r="B101" i="12" l="1"/>
  <c r="B102" i="12"/>
  <c r="B103" i="12"/>
  <c r="J103" i="12" s="1"/>
  <c r="U61" i="12"/>
  <c r="J10" i="12" l="1"/>
  <c r="J29" i="12" s="1"/>
  <c r="N23" i="12"/>
  <c r="K25" i="12"/>
  <c r="D25" i="12" l="1"/>
  <c r="G47" i="12" a="1"/>
  <c r="F47" i="12" a="1"/>
  <c r="D47" i="12" a="1"/>
  <c r="H47" i="12" a="1"/>
  <c r="I47" i="12" a="1"/>
  <c r="N47" i="12" a="1"/>
  <c r="E47" i="12" a="1"/>
  <c r="N47" i="12" l="1"/>
  <c r="K47" i="12" s="1" a="1"/>
  <c r="K47" i="12" s="1"/>
  <c r="E47" i="12"/>
  <c r="F47" i="12"/>
  <c r="G47" i="12"/>
  <c r="D47" i="12"/>
  <c r="I47" i="12"/>
  <c r="H47" i="12"/>
  <c r="E25" i="12" l="1"/>
  <c r="F25" i="12" l="1"/>
  <c r="G25" i="12" l="1"/>
  <c r="H25" i="12" l="1"/>
  <c r="I25" i="12" l="1"/>
  <c r="J25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I101" i="12" l="1"/>
  <c r="D100" i="12"/>
  <c r="J101" i="12"/>
  <c r="G100" i="12"/>
  <c r="D102" i="12"/>
  <c r="G103" i="12"/>
  <c r="D101" i="12"/>
  <c r="I102" i="12"/>
  <c r="H102" i="12"/>
  <c r="H103" i="12"/>
  <c r="H101" i="12"/>
  <c r="F103" i="12"/>
  <c r="E102" i="12"/>
  <c r="E100" i="12"/>
  <c r="F101" i="12"/>
  <c r="F102" i="12"/>
  <c r="E101" i="12"/>
  <c r="I100" i="12"/>
  <c r="H100" i="12"/>
  <c r="F100" i="12"/>
  <c r="E103" i="12"/>
  <c r="I103" i="12"/>
  <c r="G101" i="12"/>
  <c r="J100" i="12"/>
  <c r="G102" i="12"/>
  <c r="J102" i="12"/>
  <c r="D10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<sst xmlns="http://schemas.openxmlformats.org/spreadsheetml/2006/main" count="2731" uniqueCount="611">
  <si>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</si>
  <si>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</si>
  <si>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</si>
  <si>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</si>
  <si>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</si>
  <si>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</si>
  <si>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</si>
  <si>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</si>
  <si>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</si>
  <si>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</si>
  <si>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</si>
  <si>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</si>
  <si>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</si>
  <si>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</si>
  <si>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</si>
  <si>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</si>
  <si>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</si>
  <si>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</si>
  <si>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</si>
  <si>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</si>
  <si>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</si>
  <si>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</si>
  <si>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</si>
  <si>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</si>
  <si>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</si>
  <si>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</si>
  <si>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</si>
  <si>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</si>
  <si>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</si>
  <si>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</si>
  <si>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</si>
  <si>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</si>
  <si>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</si>
  <si>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</si>
  <si>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</si>
  <si>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</si>
  <si>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</si>
  <si>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</si>
  <si>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</si>
  <si>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</si>
  <si>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</si>
  <si>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</si>
  <si>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</si>
  <si>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</si>
  <si>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</si>
  <si>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</si>
  <si>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</si>
  <si>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</si>
  <si>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</si>
  <si>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</si>
  <si>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</si>
  <si>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</si>
  <si>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</si>
  <si>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</si>
  <si>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</si>
  <si>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</si>
  <si>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</si>
  <si>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</si>
  <si>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</si>
  <si>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</si>
  <si>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</si>
  <si>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</si>
  <si>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</si>
  <si>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</si>
  <si>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</si>
  <si>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</si>
  <si>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</si>
  <si>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</si>
  <si>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</si>
  <si>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</si>
  <si>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</si>
  <si>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</si>
  <si>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</si>
  <si>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</si>
  <si>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</si>
  <si>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</si>
  <si>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</si>
  <si>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</si>
  <si>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</si>
  <si>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</si>
  <si>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</si>
  <si>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</si>
  <si>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</si>
  <si>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</si>
  <si>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</si>
  <si>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</si>
  <si>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</si>
  <si>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</si>
  <si>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</si>
  <si>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</si>
  <si>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</si>
  <si>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</si>
  <si>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</si>
  <si>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</si>
  <si>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</si>
  <si>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</si>
  <si>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</si>
  <si>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</si>
  <si>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</si>
  <si>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</si>
  <si>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</si>
  <si>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</si>
  <si>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</si>
  <si>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</si>
  <si>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</si>
  <si>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</si>
  <si>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</si>
  <si>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</si>
  <si>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</si>
  <si>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</si>
  <si>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</si>
  <si>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</si>
  <si>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</si>
  <si>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</si>
  <si>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</si>
  <si>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</si>
  <si>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</si>
  <si>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</si>
  <si>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</si>
  <si>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신동아교통</t>
  </si>
  <si>
    <t>11</t>
  </si>
  <si>
    <t>1</t>
  </si>
  <si>
    <t>516</t>
  </si>
  <si>
    <t>518</t>
  </si>
  <si>
    <t>520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</si>
  <si>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</si>
  <si>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</si>
  <si>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</si>
  <si>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</si>
  <si>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</si>
  <si>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</si>
  <si>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</si>
  <si>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</si>
  <si>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</si>
  <si>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</si>
  <si>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</si>
  <si>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</si>
  <si>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</si>
  <si>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</si>
  <si>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</si>
  <si>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</si>
  <si>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</si>
  <si>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</si>
  <si>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</si>
  <si>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</si>
  <si>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</si>
  <si>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</si>
  <si>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</si>
  <si>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</si>
  <si>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</si>
  <si>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</si>
  <si>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</si>
  <si>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</si>
  <si>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</si>
  <si>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</si>
  <si>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</si>
  <si>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</si>
  <si>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</si>
  <si>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</si>
  <si>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</si>
  <si>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</si>
  <si>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</si>
  <si>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</si>
  <si>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</si>
  <si>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</si>
  <si>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</si>
  <si>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</si>
  <si>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</si>
  <si>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</si>
  <si>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</si>
  <si>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</si>
  <si>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</si>
  <si>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</si>
  <si>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</si>
  <si>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</si>
  <si>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</si>
  <si>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</si>
  <si>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</si>
  <si>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</si>
  <si>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</si>
  <si>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</si>
  <si>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</si>
  <si>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</si>
  <si>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</si>
  <si>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</si>
  <si>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</si>
  <si>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</si>
  <si>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A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</si>
  <si>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</si>
  <si>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</si>
  <si>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</si>
  <si>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</si>
  <si>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</si>
  <si>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</si>
  <si>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NEW</t>
  </si>
  <si>
    <t>new</t>
  </si>
  <si>
    <t>예비예비</t>
  </si>
  <si>
    <t>신동아교통</t>
    <phoneticPr fontId="2" type="noConversion"/>
  </si>
  <si>
    <t>70바2411</t>
  </si>
  <si>
    <t>저상</t>
  </si>
  <si>
    <t>신동아교통1C6</t>
  </si>
  <si>
    <t>70바2415</t>
  </si>
  <si>
    <t>신동아교통1D6</t>
  </si>
  <si>
    <t>70바2451</t>
  </si>
  <si>
    <t>신동아교통1D4</t>
  </si>
  <si>
    <t>70바2468</t>
  </si>
  <si>
    <t>신동아교통1D2</t>
  </si>
  <si>
    <t>70바2503</t>
  </si>
  <si>
    <t>신동아교통1C4</t>
  </si>
  <si>
    <t>70바2535</t>
  </si>
  <si>
    <t>70바2536</t>
  </si>
  <si>
    <t>신동아교통1D5</t>
  </si>
  <si>
    <t>70바2537</t>
  </si>
  <si>
    <t>신동아교통1C3</t>
  </si>
  <si>
    <t>70바2538</t>
  </si>
  <si>
    <t>신동아교통1C1</t>
  </si>
  <si>
    <t>70바2539</t>
  </si>
  <si>
    <t>70바2540</t>
  </si>
  <si>
    <t>신동아교통1D7</t>
  </si>
  <si>
    <t>70바2542</t>
  </si>
  <si>
    <t>신동아교통1D1</t>
  </si>
  <si>
    <t>70바3701</t>
  </si>
  <si>
    <t>신동아교통1C5</t>
  </si>
  <si>
    <t>70바3703</t>
  </si>
  <si>
    <t>70바3705</t>
  </si>
  <si>
    <t>신동아교통1D3</t>
  </si>
  <si>
    <t>70바3706</t>
  </si>
  <si>
    <t>신동아교통1C7</t>
  </si>
  <si>
    <t>70바3707</t>
  </si>
  <si>
    <t>70바3718</t>
  </si>
  <si>
    <t>70바3727</t>
  </si>
  <si>
    <t>신동아교통1C2</t>
  </si>
  <si>
    <t>70바3728</t>
  </si>
  <si>
    <t>70바3734</t>
  </si>
  <si>
    <t>신동아교통1F1</t>
  </si>
  <si>
    <t>중형</t>
  </si>
  <si>
    <t>WC</t>
  </si>
  <si>
    <t>516516</t>
  </si>
  <si>
    <t>70바3725</t>
  </si>
  <si>
    <t>71바6411</t>
  </si>
  <si>
    <t>71바6415</t>
  </si>
  <si>
    <t>71바6781</t>
  </si>
  <si>
    <t>71바6783</t>
  </si>
  <si>
    <t>71바6789</t>
  </si>
  <si>
    <t>70바3722</t>
  </si>
  <si>
    <t>70바6414</t>
  </si>
  <si>
    <t>71바6402</t>
  </si>
  <si>
    <t>71바6403</t>
  </si>
  <si>
    <t>71바6404</t>
  </si>
  <si>
    <t>71바6406</t>
  </si>
  <si>
    <t>71바6407</t>
  </si>
  <si>
    <t>71바6409</t>
  </si>
  <si>
    <t>71바6410</t>
  </si>
  <si>
    <t>70바3723</t>
  </si>
  <si>
    <t>71바6401</t>
  </si>
  <si>
    <t>71바6408</t>
  </si>
  <si>
    <t>71바6413</t>
  </si>
  <si>
    <t>71바6414</t>
  </si>
  <si>
    <t>71바6780</t>
  </si>
  <si>
    <t>70바3709</t>
  </si>
  <si>
    <t>70바3717</t>
  </si>
  <si>
    <t>71바6405</t>
  </si>
  <si>
    <t>71바6782</t>
  </si>
  <si>
    <t>강문호</t>
  </si>
  <si>
    <t>5232834</t>
  </si>
  <si>
    <t>고근석</t>
  </si>
  <si>
    <t>5238960</t>
  </si>
  <si>
    <t>권대원</t>
  </si>
  <si>
    <t>5231954</t>
  </si>
  <si>
    <t>권병석</t>
  </si>
  <si>
    <t>5231452</t>
  </si>
  <si>
    <t>권영구</t>
  </si>
  <si>
    <t>5232621</t>
  </si>
  <si>
    <t>김공태</t>
  </si>
  <si>
    <t>5236680</t>
  </si>
  <si>
    <t>김광성</t>
  </si>
  <si>
    <t>5238281</t>
  </si>
  <si>
    <t>김기화</t>
  </si>
  <si>
    <t>5236620</t>
  </si>
  <si>
    <t>김대성</t>
  </si>
  <si>
    <t>5232636</t>
  </si>
  <si>
    <t>김동수</t>
  </si>
  <si>
    <t>5239997</t>
  </si>
  <si>
    <t>김동진</t>
  </si>
  <si>
    <t>5235945</t>
  </si>
  <si>
    <t>김봉재</t>
  </si>
  <si>
    <t>5234000</t>
  </si>
  <si>
    <t>김상훈</t>
  </si>
  <si>
    <t>5234692</t>
  </si>
  <si>
    <t>김성준</t>
  </si>
  <si>
    <t>5233855</t>
  </si>
  <si>
    <t>김영섭</t>
  </si>
  <si>
    <t>5235419</t>
  </si>
  <si>
    <t>김영환</t>
  </si>
  <si>
    <t>5234854</t>
  </si>
  <si>
    <t>김용배</t>
  </si>
  <si>
    <t>5236095</t>
  </si>
  <si>
    <t>김윤성</t>
  </si>
  <si>
    <t>5233898</t>
  </si>
  <si>
    <t>김은철</t>
  </si>
  <si>
    <t>5231558</t>
  </si>
  <si>
    <t>김정구</t>
  </si>
  <si>
    <t>523895</t>
  </si>
  <si>
    <t>김정섭</t>
  </si>
  <si>
    <t>5232503</t>
  </si>
  <si>
    <t>김준</t>
  </si>
  <si>
    <t>5238414</t>
  </si>
  <si>
    <t>김진선</t>
  </si>
  <si>
    <t>5235062</t>
  </si>
  <si>
    <t>김진수</t>
  </si>
  <si>
    <t>5232003</t>
  </si>
  <si>
    <t>김태형</t>
  </si>
  <si>
    <t>5239005</t>
  </si>
  <si>
    <t>김현수</t>
  </si>
  <si>
    <t>5239704</t>
  </si>
  <si>
    <t>김현철</t>
  </si>
  <si>
    <t>5238528</t>
  </si>
  <si>
    <t>김형구</t>
  </si>
  <si>
    <t>5237724</t>
  </si>
  <si>
    <t>류달하</t>
  </si>
  <si>
    <t>523528</t>
  </si>
  <si>
    <t>류제인</t>
  </si>
  <si>
    <t>5234905</t>
  </si>
  <si>
    <t>문종철</t>
  </si>
  <si>
    <t>5239124</t>
  </si>
  <si>
    <t>민병철</t>
  </si>
  <si>
    <t>5232390</t>
  </si>
  <si>
    <t>박기환</t>
  </si>
  <si>
    <t>5237474</t>
  </si>
  <si>
    <t>박동우</t>
  </si>
  <si>
    <t>5238729</t>
  </si>
  <si>
    <t>박영자</t>
  </si>
  <si>
    <t>5236652</t>
  </si>
  <si>
    <t>박용우</t>
  </si>
  <si>
    <t>5231346</t>
  </si>
  <si>
    <t>박정식</t>
  </si>
  <si>
    <t>523691</t>
  </si>
  <si>
    <t>박정훈</t>
  </si>
  <si>
    <t>5235582</t>
  </si>
  <si>
    <t>박종운</t>
  </si>
  <si>
    <t>5237600</t>
  </si>
  <si>
    <t>박주철</t>
  </si>
  <si>
    <t>5232322</t>
  </si>
  <si>
    <t>박준순</t>
  </si>
  <si>
    <t>5233323</t>
  </si>
  <si>
    <t>박효열</t>
  </si>
  <si>
    <t>5231580</t>
  </si>
  <si>
    <t>배시운</t>
  </si>
  <si>
    <t>523931</t>
  </si>
  <si>
    <t>백경우</t>
  </si>
  <si>
    <t>523245</t>
  </si>
  <si>
    <t>백병문</t>
  </si>
  <si>
    <t>5239715</t>
  </si>
  <si>
    <t>변우현</t>
  </si>
  <si>
    <t>5239974</t>
  </si>
  <si>
    <t>서상혁</t>
  </si>
  <si>
    <t>5231676</t>
  </si>
  <si>
    <t>서영준</t>
  </si>
  <si>
    <t>5231515</t>
  </si>
  <si>
    <t>서영환</t>
  </si>
  <si>
    <t>5231495</t>
  </si>
  <si>
    <t>손윤규</t>
  </si>
  <si>
    <t>5231902</t>
  </si>
  <si>
    <t>신영준</t>
  </si>
  <si>
    <t>5231621</t>
  </si>
  <si>
    <t>신정희</t>
  </si>
  <si>
    <t>5235697</t>
  </si>
  <si>
    <t>안경철</t>
  </si>
  <si>
    <t>5238739</t>
  </si>
  <si>
    <t>안학순</t>
  </si>
  <si>
    <t>5232981</t>
  </si>
  <si>
    <t>양문우</t>
  </si>
  <si>
    <t>523278</t>
  </si>
  <si>
    <t>여덕재</t>
  </si>
  <si>
    <t>5233065</t>
  </si>
  <si>
    <t>오규대</t>
  </si>
  <si>
    <t>523272</t>
  </si>
  <si>
    <t>유치영</t>
  </si>
  <si>
    <t>523832</t>
  </si>
  <si>
    <t>윤성영</t>
  </si>
  <si>
    <t>5238829</t>
  </si>
  <si>
    <t>이기은</t>
  </si>
  <si>
    <t>5235683</t>
  </si>
  <si>
    <t>이병옥</t>
  </si>
  <si>
    <t>5231071</t>
  </si>
  <si>
    <t>이성림</t>
  </si>
  <si>
    <t>5235286</t>
  </si>
  <si>
    <t>이영준</t>
  </si>
  <si>
    <t>5235581</t>
  </si>
  <si>
    <t>이장만</t>
  </si>
  <si>
    <t>5232433</t>
  </si>
  <si>
    <t>이재오</t>
  </si>
  <si>
    <t>5238612</t>
  </si>
  <si>
    <t>이정규</t>
  </si>
  <si>
    <t>5233653</t>
  </si>
  <si>
    <t>이찬호</t>
  </si>
  <si>
    <t>5238035</t>
  </si>
  <si>
    <t>이춘학</t>
  </si>
  <si>
    <t>5238014</t>
  </si>
  <si>
    <t>이현규</t>
  </si>
  <si>
    <t>5233670</t>
  </si>
  <si>
    <t>임상록</t>
  </si>
  <si>
    <t>5237773</t>
  </si>
  <si>
    <t>장경화</t>
  </si>
  <si>
    <t>5236148</t>
  </si>
  <si>
    <t>장귀덕</t>
  </si>
  <si>
    <t>5236217</t>
  </si>
  <si>
    <t>전기하</t>
  </si>
  <si>
    <t>5236371</t>
  </si>
  <si>
    <t>전희재</t>
  </si>
  <si>
    <t>5234152</t>
  </si>
  <si>
    <t>조병호</t>
  </si>
  <si>
    <t>5233435</t>
  </si>
  <si>
    <t>조완석</t>
  </si>
  <si>
    <t>5231</t>
  </si>
  <si>
    <t>조운제</t>
  </si>
  <si>
    <t>52329</t>
  </si>
  <si>
    <t>조학철</t>
  </si>
  <si>
    <t>5235002</t>
  </si>
  <si>
    <t>최상락</t>
  </si>
  <si>
    <t>5231065</t>
  </si>
  <si>
    <t>최재욱</t>
  </si>
  <si>
    <t>5236048</t>
  </si>
  <si>
    <t>추현식</t>
  </si>
  <si>
    <t>5236976</t>
  </si>
  <si>
    <t>한상준</t>
  </si>
  <si>
    <t>5238222</t>
  </si>
  <si>
    <t>허상근</t>
  </si>
  <si>
    <t>5233608</t>
  </si>
  <si>
    <t>허행기</t>
  </si>
  <si>
    <t>5235700</t>
  </si>
  <si>
    <t>홍기경</t>
  </si>
  <si>
    <t>5232123</t>
  </si>
  <si>
    <t>홍용현</t>
  </si>
  <si>
    <t>5233894</t>
  </si>
  <si>
    <t>홍종완</t>
  </si>
  <si>
    <t>5233261</t>
  </si>
  <si>
    <t>황병성</t>
  </si>
  <si>
    <t>5234641</t>
  </si>
  <si>
    <t>황태범</t>
  </si>
  <si>
    <t>5235557</t>
  </si>
  <si>
    <t>88</t>
  </si>
  <si>
    <t>송도버스8S1</t>
  </si>
  <si>
    <t>=</t>
  </si>
  <si>
    <t>1515</t>
  </si>
  <si>
    <t>시영운수15A1</t>
  </si>
  <si>
    <t>▽</t>
  </si>
  <si>
    <t>시영운수15C1</t>
  </si>
  <si>
    <t>시영운수15A4</t>
  </si>
  <si>
    <t>시영운수15D4</t>
  </si>
  <si>
    <t>시영운수15A5</t>
  </si>
  <si>
    <t>시영운수15A3</t>
  </si>
  <si>
    <t>시영운수15B1</t>
  </si>
  <si>
    <t>시영운수15A2</t>
  </si>
  <si>
    <t>시영운수15D3</t>
  </si>
  <si>
    <t>시영운수15B2</t>
  </si>
  <si>
    <t>시영운수15C2</t>
  </si>
  <si>
    <t>시영운수15D5</t>
  </si>
  <si>
    <t>시영운수15D1</t>
  </si>
  <si>
    <t>시영운수15D2</t>
  </si>
  <si>
    <t>4531945319</t>
  </si>
  <si>
    <t>시영운수45319C1</t>
  </si>
  <si>
    <t>시영운수45319C3</t>
  </si>
  <si>
    <t>시영운수45319C2</t>
  </si>
  <si>
    <t>2929</t>
  </si>
  <si>
    <t>시영운수29S1</t>
  </si>
  <si>
    <t>시영운수29C2</t>
  </si>
  <si>
    <t>▲</t>
  </si>
  <si>
    <t>시영운수29C1</t>
  </si>
  <si>
    <t>시영운수29D1</t>
  </si>
  <si>
    <t>시영운수예비C1</t>
  </si>
  <si>
    <t>신동아교통1C8</t>
  </si>
  <si>
    <t>신동아교통1C9</t>
  </si>
  <si>
    <t>신동아교통1B2</t>
  </si>
  <si>
    <t>신동아교통1B3</t>
  </si>
  <si>
    <t>신동아교통1B1</t>
  </si>
  <si>
    <t>신동아교통1D8</t>
  </si>
  <si>
    <t>신동아교통516C1</t>
  </si>
  <si>
    <t>신동아교통516C4</t>
  </si>
  <si>
    <t>52328342202.158</t>
  </si>
  <si>
    <t>52389601836.762</t>
  </si>
  <si>
    <t>52319544583.371</t>
  </si>
  <si>
    <t>52314521856.915</t>
  </si>
  <si>
    <t>5232621527.92</t>
  </si>
  <si>
    <t>52366802023.82</t>
  </si>
  <si>
    <t>5238281512.426</t>
  </si>
  <si>
    <t>52366202232.407</t>
  </si>
  <si>
    <t>52326361322.911</t>
  </si>
  <si>
    <t>5239997997.342</t>
  </si>
  <si>
    <t>5235945564.118</t>
  </si>
  <si>
    <t>52340001101.855</t>
  </si>
  <si>
    <t>52346921928.659</t>
  </si>
  <si>
    <t>52338551859.617</t>
  </si>
  <si>
    <t>52354191192.428</t>
  </si>
  <si>
    <t>52348541278.416</t>
  </si>
  <si>
    <t>52360952537.935</t>
  </si>
  <si>
    <t>52338981422.154</t>
  </si>
  <si>
    <t>52315581127.254</t>
  </si>
  <si>
    <t>5238951732.035</t>
  </si>
  <si>
    <t>5232503290.226</t>
  </si>
  <si>
    <t>52384141176.157</t>
  </si>
  <si>
    <t>5235062414</t>
  </si>
  <si>
    <t>52320031242.219</t>
  </si>
  <si>
    <t>52390051437.756</t>
  </si>
  <si>
    <t>5239704352.293</t>
  </si>
  <si>
    <t>52385281929.077</t>
  </si>
  <si>
    <t>52377241438.008</t>
  </si>
  <si>
    <t>5235281266.877</t>
  </si>
  <si>
    <t>5234905499.815</t>
  </si>
  <si>
    <t>52391241004.682</t>
  </si>
  <si>
    <t>5232390482.279</t>
  </si>
  <si>
    <t>5237474165.034</t>
  </si>
  <si>
    <t>52387291380.578</t>
  </si>
  <si>
    <t>52366521836.919</t>
  </si>
  <si>
    <t>52313461700.126</t>
  </si>
  <si>
    <t>5236911987.066</t>
  </si>
  <si>
    <t>52355821916.207</t>
  </si>
  <si>
    <t>5237600203.961</t>
  </si>
  <si>
    <t>5232322250.115</t>
  </si>
  <si>
    <t>52333231877.005</t>
  </si>
  <si>
    <t>52315801401.806</t>
  </si>
  <si>
    <t>5239311263.789</t>
  </si>
  <si>
    <t>5232451495.08</t>
  </si>
  <si>
    <t>백동혁</t>
  </si>
  <si>
    <t>5233165</t>
  </si>
  <si>
    <t>5233165271.54</t>
  </si>
  <si>
    <t>52397151512.894</t>
  </si>
  <si>
    <t>5239974264.718</t>
  </si>
  <si>
    <t>52316762626.89</t>
  </si>
  <si>
    <t>52315151332.596</t>
  </si>
  <si>
    <t>5231495798.247</t>
  </si>
  <si>
    <t>52319022308.197</t>
  </si>
  <si>
    <t>신동혁</t>
  </si>
  <si>
    <t>5232426</t>
  </si>
  <si>
    <t>52324261094.367</t>
  </si>
  <si>
    <t>5231621458.471</t>
  </si>
  <si>
    <t>52356971182.838</t>
  </si>
  <si>
    <t>52387391478.021</t>
  </si>
  <si>
    <t>52329812066.637</t>
  </si>
  <si>
    <t>5232781170.497</t>
  </si>
  <si>
    <t>양미경</t>
  </si>
  <si>
    <t>5236828</t>
  </si>
  <si>
    <t>5236828870.207</t>
  </si>
  <si>
    <t>52330651856.445</t>
  </si>
  <si>
    <t>5232721924.615</t>
  </si>
  <si>
    <t>523832847.196</t>
  </si>
  <si>
    <t>5238829141.328</t>
  </si>
  <si>
    <t>52356831683.598</t>
  </si>
  <si>
    <t>52310711973.139</t>
  </si>
  <si>
    <t>5235286538.2</t>
  </si>
  <si>
    <t>이안수</t>
  </si>
  <si>
    <t>5232282</t>
  </si>
  <si>
    <t>5232282266.651</t>
  </si>
  <si>
    <t>52355811795.724</t>
  </si>
  <si>
    <t>52324331287.913</t>
  </si>
  <si>
    <t>5238612293.835</t>
  </si>
  <si>
    <t>52336531399.735</t>
  </si>
  <si>
    <t>52380351695.77</t>
  </si>
  <si>
    <t>이철우</t>
  </si>
  <si>
    <t>5237400</t>
  </si>
  <si>
    <t>5237400204.945</t>
  </si>
  <si>
    <t>52380141785.227</t>
  </si>
  <si>
    <t>5233670796.002</t>
  </si>
  <si>
    <t>52377731129.96</t>
  </si>
  <si>
    <t>52361482077.314</t>
  </si>
  <si>
    <t>52362171318.294</t>
  </si>
  <si>
    <t>5236371595.902</t>
  </si>
  <si>
    <t>52341521675.207</t>
  </si>
  <si>
    <t>5233435409.098</t>
  </si>
  <si>
    <t>5231273.294</t>
  </si>
  <si>
    <t>523291033.786</t>
  </si>
  <si>
    <t>5235002958.812</t>
  </si>
  <si>
    <t>진규학</t>
  </si>
  <si>
    <t>5234889</t>
  </si>
  <si>
    <t>5234889126.131</t>
  </si>
  <si>
    <t>52310652239.652</t>
  </si>
  <si>
    <t>52360481491.039</t>
  </si>
  <si>
    <t>52369762038.759</t>
  </si>
  <si>
    <t>52382222116.654</t>
  </si>
  <si>
    <t>52336081942.235</t>
  </si>
  <si>
    <t>52357001526.162</t>
  </si>
  <si>
    <t>52321231767.121</t>
  </si>
  <si>
    <t>52338941864.311</t>
  </si>
  <si>
    <t>52332611746.488</t>
  </si>
  <si>
    <t>5234641967.566</t>
  </si>
  <si>
    <t>52355571500.721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</si>
  <si>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</si>
  <si>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</si>
  <si>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</si>
  <si>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</si>
  <si>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</si>
  <si>
    <t>분석기간: 24.07.01-24.07.30</t>
  </si>
  <si>
    <t>24'07</t>
  </si>
  <si>
    <t>개선율(유카전)</t>
  </si>
  <si>
    <t>11위/(32개사)</t>
  </si>
  <si>
    <t>인천전체</t>
  </si>
  <si>
    <t>1%(1명)</t>
  </si>
  <si>
    <t>5%(5명)</t>
  </si>
  <si>
    <t>12%(13명)</t>
  </si>
  <si>
    <t>29%(25명)</t>
  </si>
  <si>
    <t>37%(36명)</t>
  </si>
  <si>
    <t>16%(15명)</t>
  </si>
  <si>
    <t>0%(0명)</t>
  </si>
  <si>
    <t>33%(2명)</t>
  </si>
  <si>
    <t>22%(2명)</t>
  </si>
  <si>
    <t>5%(1명)</t>
  </si>
  <si>
    <t>56%(5명)</t>
  </si>
  <si>
    <t>38%(8명)</t>
  </si>
  <si>
    <t>67%(4명)</t>
  </si>
  <si>
    <t>43%(9명)</t>
  </si>
  <si>
    <t>14%(3명)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</si>
</sst>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28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77" fontId="27" fillId="0" borderId="0" xfId="1" applyNumberFormat="1" applyFont="1" applyFill="1" applyBorder="1">
      <alignment vertical="center"/>
    </xf>
    <xf numFmtId="9" fontId="27" fillId="0" borderId="0" xfId="2" applyFont="1" applyFill="1" applyBorder="1">
      <alignment vertical="center"/>
    </xf>
    <xf numFmtId="0" fontId="27" fillId="0" borderId="0" xfId="0" quotePrefix="1" applyFont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8" xfId="1" applyNumberFormat="1" applyFont="1" applyBorder="1" applyAlignment="1">
      <alignment horizontal="center" vertical="center" wrapText="1"/>
    </xf>
    <xf numFmtId="177" fontId="44" fillId="10" borderId="28" xfId="1" applyNumberFormat="1" applyFont="1" applyFill="1" applyBorder="1" applyAlignment="1">
      <alignment horizontal="center" vertical="center" wrapText="1"/>
    </xf>
    <xf numFmtId="9" fontId="44" fillId="0" borderId="29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10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10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10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4" fontId="42" fillId="9" borderId="27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9" fontId="67" fillId="15" borderId="0" xfId="563" applyFont="1" applyFill="1" applyBorder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9" fontId="76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5" fillId="16" borderId="0" xfId="562" applyNumberFormat="1" applyFont="1" applyFill="1" applyAlignment="1">
      <alignment horizontal="right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184" fontId="10" fillId="0" borderId="0" xfId="1" applyNumberFormat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50" xfId="2" applyNumberFormat="1" applyFont="1" applyFill="1" applyBorder="1" applyAlignment="1">
      <alignment horizontal="center" vertical="center"/>
    </xf>
    <xf numFmtId="188" fontId="54" fillId="10" borderId="51" xfId="2" applyNumberFormat="1" applyFont="1" applyFill="1" applyBorder="1" applyAlignment="1">
      <alignment horizontal="center"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신동아교통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A43-445A-A7D8-262F2455B9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1.8025798211869086</c:v>
                </c:pt>
                <c:pt idx="1">
                  <c:v>2.1458088314185924</c:v>
                </c:pt>
                <c:pt idx="2">
                  <c:v>2.1464053110778827</c:v>
                </c:pt>
                <c:pt idx="3">
                  <c:v>2.1105265819972874</c:v>
                </c:pt>
                <c:pt idx="4">
                  <c:v>2.0410802591658737</c:v>
                </c:pt>
                <c:pt idx="5">
                  <c:v>1.85</c:v>
                </c:pt>
                <c:pt idx="6">
                  <c:v>1.9259739965357277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000000000000002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9.5238095238095247E-3</c:v>
                </c:pt>
                <c:pt idx="1">
                  <c:v>4.7619047619047616E-2</c:v>
                </c:pt>
                <c:pt idx="2">
                  <c:v>0.12380952380952381</c:v>
                </c:pt>
                <c:pt idx="3">
                  <c:v>0.2857142857142857</c:v>
                </c:pt>
                <c:pt idx="4">
                  <c:v>0.37142857142857144</c:v>
                </c:pt>
                <c:pt idx="5">
                  <c:v>0.16190476190476191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4"/>
                <c:pt idx="0">
                  <c:v> 518 </c:v>
                </c:pt>
                <c:pt idx="1">
                  <c:v> 516 </c:v>
                </c:pt>
                <c:pt idx="2">
                  <c:v> 520 </c:v>
                </c:pt>
                <c:pt idx="3">
                  <c:v> 1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4"/>
                <c:pt idx="0">
                  <c:v> 518 </c:v>
                </c:pt>
                <c:pt idx="1">
                  <c:v> 516 </c:v>
                </c:pt>
                <c:pt idx="2">
                  <c:v> 520 </c:v>
                </c:pt>
                <c:pt idx="3">
                  <c:v> 1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0.22222222222222221</c:v>
                </c:pt>
                <c:pt idx="1">
                  <c:v>0.66666666666666663</c:v>
                </c:pt>
                <c:pt idx="2">
                  <c:v>0.66666666666666663</c:v>
                </c:pt>
                <c:pt idx="3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4"/>
                <c:pt idx="0">
                  <c:v> 518 </c:v>
                </c:pt>
                <c:pt idx="1">
                  <c:v> 516 </c:v>
                </c:pt>
                <c:pt idx="2">
                  <c:v> 520 </c:v>
                </c:pt>
                <c:pt idx="3">
                  <c:v> 1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0.55555555555555558</c:v>
                </c:pt>
                <c:pt idx="1">
                  <c:v>0</c:v>
                </c:pt>
                <c:pt idx="2">
                  <c:v>0.33333333333333331</c:v>
                </c:pt>
                <c:pt idx="3">
                  <c:v>0.38095238095238093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4"/>
                <c:pt idx="0">
                  <c:v> 518 </c:v>
                </c:pt>
                <c:pt idx="1">
                  <c:v> 516 </c:v>
                </c:pt>
                <c:pt idx="2">
                  <c:v> 520 </c:v>
                </c:pt>
                <c:pt idx="3">
                  <c:v> 1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0.22222222222222221</c:v>
                </c:pt>
                <c:pt idx="1">
                  <c:v>0</c:v>
                </c:pt>
                <c:pt idx="2">
                  <c:v>0</c:v>
                </c:pt>
                <c:pt idx="3">
                  <c:v>4.7619047619047616E-2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4"/>
                <c:pt idx="0">
                  <c:v> 518 </c:v>
                </c:pt>
                <c:pt idx="1">
                  <c:v> 516 </c:v>
                </c:pt>
                <c:pt idx="2">
                  <c:v> 520 </c:v>
                </c:pt>
                <c:pt idx="3">
                  <c:v> 1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</c:v>
                </c:pt>
                <c:pt idx="1">
                  <c:v>0.33333333333333331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4"/>
                <c:pt idx="0">
                  <c:v> 518 </c:v>
                </c:pt>
                <c:pt idx="1">
                  <c:v> 516 </c:v>
                </c:pt>
                <c:pt idx="2">
                  <c:v> 520 </c:v>
                </c:pt>
                <c:pt idx="3">
                  <c:v> 1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4"/>
                <c:pt idx="0">
                  <c:v> 518 </c:v>
                </c:pt>
                <c:pt idx="1">
                  <c:v> 516 </c:v>
                </c:pt>
                <c:pt idx="2">
                  <c:v> 520 </c:v>
                </c:pt>
                <c:pt idx="3">
                  <c:v> 1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19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728381</xdr:colOff>
      <xdr:row>8</xdr:row>
      <xdr:rowOff>414619</xdr:rowOff>
    </xdr:from>
    <xdr:to>
      <xdr:col>2</xdr:col>
      <xdr:colOff>358587</xdr:colOff>
      <xdr:row>15</xdr:row>
      <xdr:rowOff>78442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29234" y="2599766"/>
          <a:ext cx="560294" cy="2286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235320</xdr:colOff>
      <xdr:row>11</xdr:row>
      <xdr:rowOff>11207</xdr:rowOff>
    </xdr:from>
    <xdr:to>
      <xdr:col>2</xdr:col>
      <xdr:colOff>336177</xdr:colOff>
      <xdr:row>12</xdr:row>
      <xdr:rowOff>201708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36173" y="3653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459439</xdr:colOff>
      <xdr:row>7</xdr:row>
      <xdr:rowOff>11208</xdr:rowOff>
    </xdr:from>
    <xdr:to>
      <xdr:col>3</xdr:col>
      <xdr:colOff>369795</xdr:colOff>
      <xdr:row>8</xdr:row>
      <xdr:rowOff>358591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490380" y="2061884"/>
          <a:ext cx="78441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649939</xdr:colOff>
      <xdr:row>8</xdr:row>
      <xdr:rowOff>302559</xdr:rowOff>
    </xdr:from>
    <xdr:to>
      <xdr:col>3</xdr:col>
      <xdr:colOff>168088</xdr:colOff>
      <xdr:row>8</xdr:row>
      <xdr:rowOff>313765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1680880" y="2487706"/>
          <a:ext cx="392208" cy="112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432547</xdr:colOff>
      <xdr:row>8</xdr:row>
      <xdr:rowOff>376518</xdr:rowOff>
    </xdr:from>
    <xdr:to>
      <xdr:col>3</xdr:col>
      <xdr:colOff>818030</xdr:colOff>
      <xdr:row>8</xdr:row>
      <xdr:rowOff>627530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4A748D8-29E6-4F15-AF16-C1D1249673E0}"/>
            </a:ext>
          </a:extLst>
        </xdr:cNvPr>
        <xdr:cNvCxnSpPr/>
      </xdr:nvCxnSpPr>
      <xdr:spPr>
        <a:xfrm>
          <a:off x="2337547" y="2561665"/>
          <a:ext cx="385483" cy="2510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219637</xdr:colOff>
      <xdr:row>7</xdr:row>
      <xdr:rowOff>129988</xdr:rowOff>
    </xdr:from>
    <xdr:to>
      <xdr:col>4</xdr:col>
      <xdr:colOff>376523</xdr:colOff>
      <xdr:row>8</xdr:row>
      <xdr:rowOff>477371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E5ACD13-AB40-4E1E-B338-1BC5DE22CE41}"/>
            </a:ext>
          </a:extLst>
        </xdr:cNvPr>
        <xdr:cNvSpPr txBox="1"/>
      </xdr:nvSpPr>
      <xdr:spPr>
        <a:xfrm>
          <a:off x="2124637" y="218066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44FF54-148D-418F-AEEE-15691142CE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123265</xdr:colOff>
      <xdr:row>8</xdr:row>
      <xdr:rowOff>349626</xdr:rowOff>
    </xdr:from>
    <xdr:to>
      <xdr:col>5</xdr:col>
      <xdr:colOff>259979</xdr:colOff>
      <xdr:row>8</xdr:row>
      <xdr:rowOff>831480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D84B3D0C-EB81-40C3-9794-C58615850B21}"/>
            </a:ext>
          </a:extLst>
        </xdr:cNvPr>
        <xdr:cNvSpPr txBox="1"/>
      </xdr:nvSpPr>
      <xdr:spPr>
        <a:xfrm>
          <a:off x="2902324" y="2534773"/>
          <a:ext cx="1010773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E96136-DB79-4B4F-9EBF-77C829CE687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257735</xdr:colOff>
      <xdr:row>8</xdr:row>
      <xdr:rowOff>635377</xdr:rowOff>
    </xdr:from>
    <xdr:to>
      <xdr:col>4</xdr:col>
      <xdr:colOff>694765</xdr:colOff>
      <xdr:row>9</xdr:row>
      <xdr:rowOff>156882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>
          <a:off x="3036794" y="2820524"/>
          <a:ext cx="437030" cy="39556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826993</xdr:colOff>
      <xdr:row>10</xdr:row>
      <xdr:rowOff>233084</xdr:rowOff>
    </xdr:from>
    <xdr:to>
      <xdr:col>6</xdr:col>
      <xdr:colOff>109821</xdr:colOff>
      <xdr:row>12</xdr:row>
      <xdr:rowOff>132232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606052" y="358364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32D9BBB-C986-49A9-9DA3-8135A0B1705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-9.4%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33617</xdr:colOff>
      <xdr:row>10</xdr:row>
      <xdr:rowOff>78441</xdr:rowOff>
    </xdr:from>
    <xdr:to>
      <xdr:col>5</xdr:col>
      <xdr:colOff>459441</xdr:colOff>
      <xdr:row>14</xdr:row>
      <xdr:rowOff>44823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>
          <a:off x="3686735" y="3429000"/>
          <a:ext cx="425824" cy="113179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419099</xdr:colOff>
      <xdr:row>13</xdr:row>
      <xdr:rowOff>172570</xdr:rowOff>
    </xdr:from>
    <xdr:to>
      <xdr:col>6</xdr:col>
      <xdr:colOff>575986</xdr:colOff>
      <xdr:row>15</xdr:row>
      <xdr:rowOff>71718</xdr:rowOff>
    </xdr:to>
    <xdr:sp macro="" textlink="$K$17">
      <xdr:nvSpPr>
        <xdr:cNvPr id="14" name="TextBox 13">
          <a:extLst>
            <a:ext uri="{FF2B5EF4-FFF2-40B4-BE49-F238E27FC236}">
              <a16:creationId xmlns:a16="http://schemas.microsoft.com/office/drawing/2014/main" id="{48524A84-DDBA-49B9-AE6F-CF0783B2D11E}"/>
            </a:ext>
          </a:extLst>
        </xdr:cNvPr>
        <xdr:cNvSpPr txBox="1"/>
      </xdr:nvSpPr>
      <xdr:spPr>
        <a:xfrm>
          <a:off x="4072217" y="439718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CC07FB6-83FE-4956-BF57-C7D58F597A8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4.1%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667870</xdr:colOff>
      <xdr:row>12</xdr:row>
      <xdr:rowOff>257735</xdr:rowOff>
    </xdr:from>
    <xdr:to>
      <xdr:col>6</xdr:col>
      <xdr:colOff>112059</xdr:colOff>
      <xdr:row>14</xdr:row>
      <xdr:rowOff>208429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9543D2F9-F517-4ADF-80F3-42B151CCFA2B}"/>
            </a:ext>
          </a:extLst>
        </xdr:cNvPr>
        <xdr:cNvCxnSpPr/>
      </xdr:nvCxnSpPr>
      <xdr:spPr>
        <a:xfrm flipV="1">
          <a:off x="4320988" y="4191000"/>
          <a:ext cx="318247" cy="5334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B2" sqref="B2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" bestFit="1" customWidth="1"/>
    <col min="27" max="29" width="9.140625" style="4"/>
    <col min="30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2" t="s">
        <v>112</v>
      </c>
      <c r="C2" s="60"/>
      <c r="D2" s="60"/>
      <c r="E2" s="60"/>
      <c r="F2" s="60"/>
      <c r="G2" s="60"/>
      <c r="H2" s="60"/>
      <c r="I2" s="60"/>
      <c r="J2" s="60"/>
      <c r="K2" s="68" t="s">
        <v>591</v>
      </c>
      <c r="L2" s="61"/>
    </row>
    <row r="3" spans="1:28" ht="15.75" customHeight="1">
      <c r="B3" s="64"/>
      <c r="C3" s="64"/>
      <c r="D3" s="64"/>
      <c r="E3" s="64"/>
      <c r="F3" s="64"/>
      <c r="G3" s="64"/>
    </row>
    <row r="4" spans="1:28" ht="16.5" customHeight="1">
      <c r="B4" s="65" t="s">
        <v>114</v>
      </c>
      <c r="C4" s="284" t="s">
        <v>38</v>
      </c>
      <c r="D4" s="284"/>
      <c r="E4" s="65" t="s">
        <v>113</v>
      </c>
      <c r="F4" s="65" t="s">
        <v>64</v>
      </c>
      <c r="G4" s="97" t="s">
        <v>116</v>
      </c>
      <c r="H4" s="39"/>
      <c r="I4" s="39"/>
      <c r="J4" s="101" t="s">
        <v>35</v>
      </c>
      <c r="K4" s="101" t="s">
        <v>36</v>
      </c>
    </row>
    <row r="5" spans="1:28" ht="48.75" customHeight="1">
      <c r="B5" s="67" t="s">
        <v>592</v>
      </c>
      <c r="C5" s="285" t="s">
        <v>197</v>
      </c>
      <c r="D5" s="285"/>
      <c r="E5" s="66">
        <v>4</v>
      </c>
      <c r="F5" s="67">
        <v>47</v>
      </c>
      <c r="G5" s="98" t="s">
        <v>67</v>
      </c>
      <c r="H5" s="39"/>
      <c r="I5" s="39"/>
      <c r="J5" s="100" t="s">
        <v>50</v>
      </c>
      <c r="K5" s="99"/>
    </row>
    <row r="6" spans="1:28" ht="15.75" customHeight="1">
      <c r="B6" s="53"/>
      <c r="C6" s="53"/>
      <c r="D6" s="53"/>
      <c r="E6" s="53"/>
      <c r="F6" s="53"/>
      <c r="G6" s="53"/>
      <c r="H6" s="53"/>
      <c r="I6" s="53"/>
      <c r="M6" s="248"/>
    </row>
    <row r="7" spans="1:28" ht="16.5" customHeight="1">
      <c r="B7" s="55" t="s">
        <v>130</v>
      </c>
      <c r="C7" s="55"/>
      <c r="D7" s="54"/>
      <c r="E7" s="54"/>
      <c r="F7" s="54"/>
      <c r="G7" s="54"/>
      <c r="H7" s="54"/>
      <c r="I7" s="54"/>
      <c r="J7" s="54"/>
      <c r="K7" s="54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3"/>
      <c r="P9" s="283"/>
    </row>
    <row r="10" spans="1:28" ht="23.25" customHeight="1" thickBot="1">
      <c r="G10" s="6"/>
      <c r="H10" s="206" t="s">
        <v>92</v>
      </c>
      <c r="I10" s="207" t="s">
        <v>93</v>
      </c>
      <c r="J10" s="208" t="str">
        <f>C5</f>
        <v>신동아교통</v>
      </c>
      <c r="K10" s="209" t="s">
        <v>94</v>
      </c>
      <c r="X10" s="248"/>
      <c r="Z10" s="20"/>
      <c r="AA10" s="20"/>
      <c r="AB10" s="20"/>
    </row>
    <row r="11" spans="1:28" ht="23.25" customHeight="1" thickTop="1">
      <c r="G11" s="6"/>
      <c r="H11" s="243">
        <v>1</v>
      </c>
      <c r="I11" s="203">
        <v>2.0099999999999998</v>
      </c>
      <c r="J11" s="204">
        <v>1.8025798211869086</v>
      </c>
      <c r="K11" s="205"/>
      <c r="M11" s="2"/>
      <c r="Y11" s="249"/>
      <c r="Z11" s="50"/>
      <c r="AA11" s="51"/>
      <c r="AB11" s="20"/>
    </row>
    <row r="12" spans="1:28" ht="23.25" customHeight="1">
      <c r="G12" s="6"/>
      <c r="H12" s="244">
        <v>2</v>
      </c>
      <c r="I12" s="197">
        <v>2.3662575846193561</v>
      </c>
      <c r="J12" s="204">
        <v>2.1458088314185924</v>
      </c>
      <c r="K12" s="245">
        <v>0.19040988154726191</v>
      </c>
      <c r="M12" s="251"/>
      <c r="Y12" s="249"/>
      <c r="Z12" s="50"/>
      <c r="AA12" s="51"/>
      <c r="AB12" s="20"/>
    </row>
    <row r="13" spans="1:28" ht="23.25" customHeight="1">
      <c r="G13" s="6"/>
      <c r="H13" s="244">
        <v>3</v>
      </c>
      <c r="I13" s="197">
        <v>2.37</v>
      </c>
      <c r="J13" s="204">
        <v>2.1464053110778827</v>
      </c>
      <c r="K13" s="247">
        <v>2.7797427737130675E-4</v>
      </c>
      <c r="M13" s="251"/>
      <c r="Y13" s="249"/>
      <c r="Z13" s="50"/>
      <c r="AA13" s="51"/>
      <c r="AB13" s="20"/>
    </row>
    <row r="14" spans="1:28" ht="23.25" customHeight="1">
      <c r="G14" s="6"/>
      <c r="H14" s="244">
        <v>4</v>
      </c>
      <c r="I14" s="197">
        <v>2.33</v>
      </c>
      <c r="J14" s="204">
        <v>2.1105265819972874</v>
      </c>
      <c r="K14" s="247">
        <v>-1.6715728802673246E-2</v>
      </c>
      <c r="M14" s="251"/>
      <c r="Y14" s="249"/>
      <c r="Z14" s="50"/>
      <c r="AA14" s="51"/>
      <c r="AB14" s="20"/>
    </row>
    <row r="15" spans="1:28" ht="23.25" customHeight="1">
      <c r="G15" s="6"/>
      <c r="H15" s="244">
        <v>5</v>
      </c>
      <c r="I15" s="197">
        <v>2.29</v>
      </c>
      <c r="J15" s="204">
        <v>2.0410802591658737</v>
      </c>
      <c r="K15" s="247">
        <v>-3.2904737340807899E-2</v>
      </c>
      <c r="M15" s="251"/>
      <c r="Y15" s="249"/>
      <c r="Z15" s="50"/>
      <c r="AA15" s="51"/>
      <c r="AB15" s="20"/>
    </row>
    <row r="16" spans="1:28" ht="23.25" customHeight="1">
      <c r="G16" s="6"/>
      <c r="H16" s="244">
        <v>6</v>
      </c>
      <c r="I16" s="197">
        <v>2.0664933427553414</v>
      </c>
      <c r="J16" s="204">
        <v>1.85</v>
      </c>
      <c r="K16" s="247">
        <v>-9.3617219757914927E-2</v>
      </c>
      <c r="M16" s="251"/>
      <c r="Y16" s="249"/>
      <c r="Z16" s="50"/>
      <c r="AA16" s="51"/>
      <c r="AB16" s="20"/>
    </row>
    <row r="17" spans="2:28" ht="23.25" customHeight="1">
      <c r="G17" s="6"/>
      <c r="H17" s="244">
        <v>7</v>
      </c>
      <c r="I17" s="197">
        <v>2.13</v>
      </c>
      <c r="J17" s="204">
        <v>1.9259739965357277</v>
      </c>
      <c r="K17" s="247">
        <v>4.1067025154447379E-2</v>
      </c>
      <c r="M17" s="2"/>
      <c r="Y17" s="249"/>
      <c r="Z17" s="50"/>
      <c r="AA17" s="51"/>
      <c r="AB17" s="20"/>
    </row>
    <row r="18" spans="2:28" ht="23.25" customHeight="1">
      <c r="G18" s="6"/>
      <c r="H18" s="246" t="s">
        <v>593</v>
      </c>
      <c r="I18" s="198">
        <v>5.9701492537313383E-2</v>
      </c>
      <c r="J18" s="199">
        <v>6.8454208739322286E-2</v>
      </c>
      <c r="K18" s="200">
        <v>8.7527162020089033E-3</v>
      </c>
      <c r="M18" s="251"/>
      <c r="Y18" s="249"/>
      <c r="Z18" s="50"/>
      <c r="AA18" s="51"/>
      <c r="AB18" s="20"/>
    </row>
    <row r="19" spans="2:28" ht="23.25" customHeight="1">
      <c r="H19" s="201" t="s">
        <v>109</v>
      </c>
      <c r="I19" s="202"/>
      <c r="J19" s="286" t="s">
        <v>594</v>
      </c>
      <c r="K19" s="287"/>
      <c r="M19" s="251"/>
      <c r="X19" s="2"/>
      <c r="Y19" s="2"/>
      <c r="AB19" s="20"/>
    </row>
    <row r="20" spans="2:28" ht="9" customHeight="1">
      <c r="M20" s="251"/>
      <c r="X20" s="2"/>
      <c r="Y20" s="2"/>
      <c r="AB20" s="51"/>
    </row>
    <row r="21" spans="2:28" ht="16.5" customHeight="1">
      <c r="B21" s="55" t="s">
        <v>131</v>
      </c>
      <c r="C21" s="55"/>
      <c r="D21" s="54"/>
      <c r="E21" s="54"/>
      <c r="F21" s="54"/>
      <c r="G21" s="54"/>
      <c r="H21" s="54"/>
      <c r="I21" s="54"/>
      <c r="J21" s="54"/>
      <c r="K21" s="54"/>
      <c r="M21" s="251"/>
      <c r="X21" s="2"/>
      <c r="Y21" s="2"/>
      <c r="AB21" s="51"/>
    </row>
    <row r="22" spans="2:28" ht="27.75" customHeight="1">
      <c r="B22" s="59" t="s">
        <v>62</v>
      </c>
      <c r="C22" s="59" t="s">
        <v>101</v>
      </c>
      <c r="D22" s="59" t="s">
        <v>103</v>
      </c>
      <c r="E22" s="59" t="s">
        <v>104</v>
      </c>
      <c r="F22" s="59" t="s">
        <v>105</v>
      </c>
      <c r="G22" s="59" t="s">
        <v>106</v>
      </c>
      <c r="H22" s="59" t="s">
        <v>6</v>
      </c>
      <c r="I22" s="59" t="s">
        <v>7</v>
      </c>
      <c r="J22" s="59" t="s">
        <v>107</v>
      </c>
      <c r="K22" s="59" t="s">
        <v>72</v>
      </c>
      <c r="M22" s="251"/>
      <c r="X22" s="2"/>
      <c r="Y22" s="2"/>
      <c r="AB22" s="51"/>
    </row>
    <row r="23" spans="2:28" ht="23.25" customHeight="1">
      <c r="B23" s="79" t="s">
        <v>595</v>
      </c>
      <c r="C23" s="80">
        <v>7</v>
      </c>
      <c r="D23" s="81">
        <v>2.0966943106046632E-2</v>
      </c>
      <c r="E23" s="81">
        <v>0.34918580012920813</v>
      </c>
      <c r="F23" s="81">
        <v>0.17214696080935904</v>
      </c>
      <c r="G23" s="82">
        <v>13.642531811268087</v>
      </c>
      <c r="H23" s="83">
        <v>0.23169009484557068</v>
      </c>
      <c r="I23" s="83">
        <v>13.887296246282647</v>
      </c>
      <c r="J23" s="84">
        <v>2.1318458931757065</v>
      </c>
      <c r="K23" s="85" t="s">
        <v>69</v>
      </c>
      <c r="M23" s="251"/>
      <c r="N23" s="252" t="str">
        <f>C5</f>
        <v>신동아교통</v>
      </c>
      <c r="Y23" s="2"/>
    </row>
    <row r="24" spans="2:28" ht="22.5" customHeight="1">
      <c r="B24" s="239" t="s">
        <v>119</v>
      </c>
      <c r="C24" s="72">
        <v>7</v>
      </c>
      <c r="D24" s="73">
        <v>1.497666239981245E-2</v>
      </c>
      <c r="E24" s="73">
        <v>0.3447922475794023</v>
      </c>
      <c r="F24" s="73">
        <v>0.17433371024134373</v>
      </c>
      <c r="G24" s="74">
        <v>11.130543478260867</v>
      </c>
      <c r="H24" s="75">
        <v>0.21714477326263573</v>
      </c>
      <c r="I24" s="75">
        <v>13.482983861771029</v>
      </c>
      <c r="J24" s="76">
        <v>1.9259739965357277</v>
      </c>
      <c r="K24" s="77" t="s">
        <v>67</v>
      </c>
      <c r="M24" s="251"/>
      <c r="N24" s="40" t="s">
        <v>67</v>
      </c>
      <c r="O24" s="40">
        <v>95</v>
      </c>
      <c r="Y24" s="2"/>
    </row>
    <row r="25" spans="2:28" ht="22.5" customHeight="1">
      <c r="B25" s="56" t="s">
        <v>108</v>
      </c>
      <c r="C25" s="56"/>
      <c r="D25" s="70">
        <f>D24/D23-1</f>
        <v>-0.28570119525466975</v>
      </c>
      <c r="E25" s="70">
        <f t="shared" ref="E25:J25" si="0">E24/E23-1</f>
        <v>-1.2582277252339846E-2</v>
      </c>
      <c r="F25" s="70">
        <f t="shared" si="0"/>
        <v>1.2702805914804216E-2</v>
      </c>
      <c r="G25" s="70">
        <f t="shared" si="0"/>
        <v>-0.1841291900769062</v>
      </c>
      <c r="H25" s="70">
        <f t="shared" si="0"/>
        <v>-6.2779212001401685E-2</v>
      </c>
      <c r="I25" s="70">
        <f t="shared" si="0"/>
        <v>-2.9113830175535038E-2</v>
      </c>
      <c r="J25" s="70">
        <f t="shared" si="0"/>
        <v>-9.656978363164026E-2</v>
      </c>
      <c r="K25" s="71" t="str">
        <f>J19</f>
        <v>11위/(32개사)</v>
      </c>
      <c r="M25" s="2" t="s">
        <v>71</v>
      </c>
      <c r="N25" s="253">
        <v>9.5238095238095247E-3</v>
      </c>
      <c r="O25" s="40">
        <v>1</v>
      </c>
      <c r="X25" s="2"/>
      <c r="Y25" s="2"/>
    </row>
    <row r="26" spans="2:28" ht="22.5" customHeight="1">
      <c r="M26" s="2" t="s">
        <v>66</v>
      </c>
      <c r="N26" s="253">
        <v>4.7619047619047616E-2</v>
      </c>
      <c r="O26" s="40">
        <v>5</v>
      </c>
      <c r="X26" s="2"/>
      <c r="Y26" s="2"/>
    </row>
    <row r="27" spans="2:28" ht="17.25" customHeight="1">
      <c r="B27" s="55" t="s">
        <v>132</v>
      </c>
      <c r="C27" s="55"/>
      <c r="D27" s="54"/>
      <c r="E27" s="54"/>
      <c r="F27" s="54"/>
      <c r="G27" s="54"/>
      <c r="H27" s="54"/>
      <c r="I27" s="54"/>
      <c r="J27" s="54"/>
      <c r="K27" s="54"/>
      <c r="M27" s="2" t="s">
        <v>68</v>
      </c>
      <c r="N27" s="253">
        <v>0.12380952380952381</v>
      </c>
      <c r="O27" s="40">
        <v>13</v>
      </c>
      <c r="X27" s="2"/>
      <c r="Y27" s="2"/>
    </row>
    <row r="28" spans="2:28" ht="22.5" customHeight="1">
      <c r="B28" s="63"/>
      <c r="C28" s="63"/>
      <c r="M28" s="2" t="s">
        <v>69</v>
      </c>
      <c r="N28" s="253">
        <v>0.2857142857142857</v>
      </c>
      <c r="O28" s="40">
        <v>25</v>
      </c>
      <c r="X28" s="2"/>
      <c r="Y28" s="2"/>
    </row>
    <row r="29" spans="2:28" ht="22.5" customHeight="1" thickBot="1">
      <c r="H29" s="210" t="s">
        <v>92</v>
      </c>
      <c r="I29" s="211" t="s">
        <v>93</v>
      </c>
      <c r="J29" s="212" t="str">
        <f>J10</f>
        <v>신동아교통</v>
      </c>
      <c r="K29" s="213" t="s">
        <v>117</v>
      </c>
      <c r="M29" s="2" t="s">
        <v>67</v>
      </c>
      <c r="N29" s="253">
        <v>0.37142857142857144</v>
      </c>
      <c r="O29" s="40">
        <v>36</v>
      </c>
      <c r="X29" s="2"/>
      <c r="Y29" s="2"/>
    </row>
    <row r="30" spans="2:28" ht="22.5" customHeight="1" thickTop="1">
      <c r="H30" s="218" t="s">
        <v>111</v>
      </c>
      <c r="I30" s="219" t="s">
        <v>69</v>
      </c>
      <c r="J30" s="220" t="s">
        <v>67</v>
      </c>
      <c r="K30" s="221"/>
      <c r="M30" s="2" t="s">
        <v>70</v>
      </c>
      <c r="N30" s="253">
        <v>0.16190476190476191</v>
      </c>
      <c r="O30" s="40">
        <v>15</v>
      </c>
      <c r="X30" s="2"/>
      <c r="Z30" s="20"/>
      <c r="AA30" s="20"/>
      <c r="AB30" s="20"/>
    </row>
    <row r="31" spans="2:28" ht="21" customHeight="1">
      <c r="H31" s="214" t="s">
        <v>95</v>
      </c>
      <c r="I31" s="215">
        <v>4.5564191905655319E-2</v>
      </c>
      <c r="J31" s="216" t="s">
        <v>596</v>
      </c>
      <c r="K31" s="217">
        <v>-3.6040382381845794E-2</v>
      </c>
      <c r="M31" s="2"/>
      <c r="X31" s="2"/>
      <c r="Z31" s="20"/>
      <c r="AA31" s="20"/>
      <c r="AB31" s="20"/>
    </row>
    <row r="32" spans="2:28" ht="21" customHeight="1">
      <c r="H32" s="189" t="s">
        <v>96</v>
      </c>
      <c r="I32" s="181">
        <v>6.968641114982578E-2</v>
      </c>
      <c r="J32" s="190" t="s">
        <v>597</v>
      </c>
      <c r="K32" s="191">
        <v>-2.2067363530778164E-2</v>
      </c>
      <c r="L32" s="4"/>
      <c r="M32" s="2"/>
      <c r="X32" s="2"/>
      <c r="Z32" s="20"/>
      <c r="AA32" s="20"/>
      <c r="AB32" s="20"/>
    </row>
    <row r="33" spans="2:28" ht="21" customHeight="1">
      <c r="H33" s="188" t="s">
        <v>97</v>
      </c>
      <c r="I33" s="181">
        <v>0.13669257571696597</v>
      </c>
      <c r="J33" s="190" t="s">
        <v>598</v>
      </c>
      <c r="K33" s="191">
        <v>-1.2883051907442156E-2</v>
      </c>
      <c r="L33" s="4"/>
      <c r="M33" s="2"/>
      <c r="X33" s="2"/>
      <c r="Z33" s="20"/>
      <c r="AA33" s="20"/>
      <c r="AB33" s="20"/>
    </row>
    <row r="34" spans="2:28" ht="21" customHeight="1">
      <c r="H34" s="188" t="s">
        <v>100</v>
      </c>
      <c r="I34" s="181">
        <v>0.22728491021173949</v>
      </c>
      <c r="J34" s="190" t="s">
        <v>599</v>
      </c>
      <c r="K34" s="191">
        <v>5.8429375502546205E-2</v>
      </c>
      <c r="L34" s="4"/>
      <c r="M34" s="2"/>
      <c r="X34" s="2"/>
      <c r="Z34" s="20"/>
      <c r="AA34" s="20"/>
      <c r="AB34" s="20"/>
    </row>
    <row r="35" spans="2:28" ht="21" customHeight="1">
      <c r="H35" s="192" t="s">
        <v>98</v>
      </c>
      <c r="I35" s="181">
        <v>0.24658268560707586</v>
      </c>
      <c r="J35" s="190" t="s">
        <v>600</v>
      </c>
      <c r="K35" s="191">
        <v>0.12484588582149558</v>
      </c>
      <c r="L35" s="4"/>
      <c r="M35" s="2"/>
      <c r="X35" s="2"/>
      <c r="Z35" s="20"/>
      <c r="AA35" s="20"/>
      <c r="AB35" s="20"/>
    </row>
    <row r="36" spans="2:28" ht="21" customHeight="1">
      <c r="H36" s="193" t="s">
        <v>99</v>
      </c>
      <c r="I36" s="194">
        <v>0.27418922540873758</v>
      </c>
      <c r="J36" s="195" t="s">
        <v>601</v>
      </c>
      <c r="K36" s="196">
        <v>-0.11228446350397567</v>
      </c>
      <c r="L36" s="4"/>
      <c r="M36" s="2"/>
      <c r="X36" s="2"/>
      <c r="Z36" s="20"/>
      <c r="AA36" s="20"/>
      <c r="AB36" s="20"/>
    </row>
    <row r="37" spans="2:28" ht="22.5" customHeight="1">
      <c r="L37" s="4"/>
      <c r="M37" s="2"/>
      <c r="X37" s="2"/>
      <c r="Z37" s="20"/>
      <c r="AA37" s="20"/>
      <c r="AB37" s="20"/>
    </row>
    <row r="38" spans="2:28" ht="18" customHeight="1">
      <c r="B38" s="55" t="s">
        <v>133</v>
      </c>
      <c r="C38" s="55"/>
      <c r="D38" s="54"/>
      <c r="E38" s="54"/>
      <c r="F38" s="54"/>
      <c r="G38" s="54"/>
      <c r="H38" s="54"/>
      <c r="I38" s="54"/>
      <c r="J38" s="54"/>
      <c r="K38" s="54"/>
      <c r="L38" s="4"/>
      <c r="M38" s="2"/>
      <c r="X38" s="2"/>
      <c r="Z38" s="20"/>
      <c r="AA38" s="20"/>
      <c r="AB38" s="20"/>
    </row>
    <row r="39" spans="2:28" ht="30.75" customHeight="1">
      <c r="B39" s="59" t="s">
        <v>62</v>
      </c>
      <c r="C39" s="59" t="s">
        <v>102</v>
      </c>
      <c r="D39" s="59" t="s">
        <v>103</v>
      </c>
      <c r="E39" s="59" t="s">
        <v>104</v>
      </c>
      <c r="F39" s="59" t="s">
        <v>105</v>
      </c>
      <c r="G39" s="59" t="s">
        <v>106</v>
      </c>
      <c r="H39" s="59" t="s">
        <v>6</v>
      </c>
      <c r="I39" s="59" t="s">
        <v>7</v>
      </c>
      <c r="J39" s="59" t="s">
        <v>107</v>
      </c>
      <c r="K39" s="59" t="s">
        <v>72</v>
      </c>
      <c r="L39" s="4"/>
      <c r="M39" s="2"/>
      <c r="N39" s="40" t="s">
        <v>126</v>
      </c>
      <c r="X39" s="2"/>
      <c r="Z39" s="20"/>
      <c r="AA39" s="20"/>
      <c r="AB39" s="20"/>
    </row>
    <row r="40" spans="2:28" ht="22.5" customHeight="1">
      <c r="B40" s="241" t="s">
        <v>119</v>
      </c>
      <c r="C40" s="80">
        <v>1</v>
      </c>
      <c r="D40" s="81">
        <v>4.5400501429335778E-2</v>
      </c>
      <c r="E40" s="81">
        <v>0.42203860139799132</v>
      </c>
      <c r="F40" s="81">
        <v>0.19555727079582466</v>
      </c>
      <c r="G40" s="82">
        <v>12.791386363636366</v>
      </c>
      <c r="H40" s="83">
        <v>2.7704864805327722</v>
      </c>
      <c r="I40" s="83">
        <v>37.220149098886061</v>
      </c>
      <c r="J40" s="84">
        <v>1.8025798211869086</v>
      </c>
      <c r="K40" s="86" t="s">
        <v>76</v>
      </c>
      <c r="L40" s="4"/>
      <c r="M40" s="2"/>
      <c r="N40" s="40">
        <v>1</v>
      </c>
      <c r="X40" s="2"/>
      <c r="Z40" s="20"/>
      <c r="AA40" s="20"/>
      <c r="AB40" s="20"/>
    </row>
    <row r="41" spans="2:28" ht="22.5" customHeight="1">
      <c r="B41" s="239" t="s">
        <v>119</v>
      </c>
      <c r="C41" s="72">
        <v>2</v>
      </c>
      <c r="D41" s="73">
        <v>3.7732374898791075E-2</v>
      </c>
      <c r="E41" s="73">
        <v>0.35226826852155818</v>
      </c>
      <c r="F41" s="73">
        <v>0.17094252964790929</v>
      </c>
      <c r="G41" s="74">
        <v>8.8349782608695655</v>
      </c>
      <c r="H41" s="75">
        <v>0.15325583187720437</v>
      </c>
      <c r="I41" s="75">
        <v>12.537735051664436</v>
      </c>
      <c r="J41" s="76">
        <v>2.1458088314185924</v>
      </c>
      <c r="K41" s="77" t="s">
        <v>187</v>
      </c>
      <c r="M41" s="2"/>
      <c r="N41" s="40">
        <v>5</v>
      </c>
      <c r="X41" s="2"/>
      <c r="Z41" s="20"/>
      <c r="AA41" s="20"/>
      <c r="AB41" s="20"/>
    </row>
    <row r="42" spans="2:28" ht="22.5" customHeight="1">
      <c r="B42" s="239" t="s">
        <v>119</v>
      </c>
      <c r="C42" s="72">
        <v>3</v>
      </c>
      <c r="D42" s="73">
        <v>1.4764748193290626E-2</v>
      </c>
      <c r="E42" s="73">
        <v>0.34611809803620375</v>
      </c>
      <c r="F42" s="73">
        <v>0.1867004801819527</v>
      </c>
      <c r="G42" s="74">
        <v>8.6954468085106367</v>
      </c>
      <c r="H42" s="75">
        <v>0.19410174290195237</v>
      </c>
      <c r="I42" s="75">
        <v>14.850053156485631</v>
      </c>
      <c r="J42" s="76">
        <v>2.1464053110778827</v>
      </c>
      <c r="K42" s="77" t="s">
        <v>118</v>
      </c>
      <c r="M42" s="2"/>
      <c r="N42" s="40">
        <v>4</v>
      </c>
      <c r="X42" s="2"/>
      <c r="Z42" s="20"/>
      <c r="AA42" s="20"/>
      <c r="AB42" s="20"/>
    </row>
    <row r="43" spans="2:28" ht="22.5" customHeight="1">
      <c r="B43" s="239" t="s">
        <v>119</v>
      </c>
      <c r="C43" s="72">
        <v>4</v>
      </c>
      <c r="D43" s="73">
        <v>1.2844745255908572E-2</v>
      </c>
      <c r="E43" s="73">
        <v>0.34547236747939647</v>
      </c>
      <c r="F43" s="73">
        <v>0.19391720507870028</v>
      </c>
      <c r="G43" s="74">
        <v>9.0521276595744684</v>
      </c>
      <c r="H43" s="75">
        <v>0.30285645258042304</v>
      </c>
      <c r="I43" s="75">
        <v>15.60277574417003</v>
      </c>
      <c r="J43" s="76">
        <v>2.1105265819972874</v>
      </c>
      <c r="K43" s="77" t="s">
        <v>118</v>
      </c>
      <c r="M43" s="2"/>
      <c r="N43" s="40">
        <v>4</v>
      </c>
      <c r="X43" s="2"/>
      <c r="Z43" s="20"/>
      <c r="AA43" s="20"/>
      <c r="AB43" s="20"/>
    </row>
    <row r="44" spans="2:28" ht="22.5" customHeight="1">
      <c r="B44" s="239" t="s">
        <v>119</v>
      </c>
      <c r="C44" s="72">
        <v>5</v>
      </c>
      <c r="D44" s="73">
        <v>1.2629534200365077E-2</v>
      </c>
      <c r="E44" s="73">
        <v>0.34872865299141814</v>
      </c>
      <c r="F44" s="73">
        <v>0.19529184574870956</v>
      </c>
      <c r="G44" s="74">
        <v>9.7305744680851074</v>
      </c>
      <c r="H44" s="75">
        <v>0.21576404612517466</v>
      </c>
      <c r="I44" s="75">
        <v>17.601692429486061</v>
      </c>
      <c r="J44" s="76">
        <v>2.0410802591658737</v>
      </c>
      <c r="K44" s="77" t="s">
        <v>118</v>
      </c>
      <c r="M44" s="2"/>
      <c r="N44" s="40">
        <v>4</v>
      </c>
      <c r="X44" s="2"/>
      <c r="Z44" s="20"/>
      <c r="AA44" s="20"/>
      <c r="AB44" s="20"/>
    </row>
    <row r="45" spans="2:28" ht="22.5" customHeight="1">
      <c r="B45" s="239" t="s">
        <v>119</v>
      </c>
      <c r="C45" s="72">
        <v>6</v>
      </c>
      <c r="D45" s="73">
        <v>1.3427480305085039E-2</v>
      </c>
      <c r="E45" s="73">
        <v>0.343930214503812</v>
      </c>
      <c r="F45" s="73">
        <v>0.18278408213951261</v>
      </c>
      <c r="G45" s="74">
        <v>10.521702127659577</v>
      </c>
      <c r="H45" s="75">
        <v>0.2495737624523596</v>
      </c>
      <c r="I45" s="75">
        <v>15.865578398078791</v>
      </c>
      <c r="J45" s="76">
        <v>1.85</v>
      </c>
      <c r="K45" s="77" t="s">
        <v>67</v>
      </c>
      <c r="M45" s="2"/>
      <c r="N45" s="40">
        <v>2</v>
      </c>
      <c r="X45" s="2"/>
      <c r="Z45" s="20"/>
      <c r="AA45" s="20"/>
      <c r="AB45" s="20"/>
    </row>
    <row r="46" spans="2:28" ht="22.5" customHeight="1">
      <c r="B46" s="239" t="s">
        <v>119</v>
      </c>
      <c r="C46" s="72">
        <v>7</v>
      </c>
      <c r="D46" s="73">
        <v>1.497666239981245E-2</v>
      </c>
      <c r="E46" s="73">
        <v>0.3447922475794023</v>
      </c>
      <c r="F46" s="73">
        <v>0.17433371024134373</v>
      </c>
      <c r="G46" s="74">
        <v>11.130543478260867</v>
      </c>
      <c r="H46" s="75">
        <v>0.21714477326263573</v>
      </c>
      <c r="I46" s="75">
        <v>13.482983861771029</v>
      </c>
      <c r="J46" s="76">
        <v>1.9259739965357277</v>
      </c>
      <c r="K46" s="77" t="s">
        <v>67</v>
      </c>
      <c r="M46" s="2"/>
      <c r="N46" s="40">
        <v>2</v>
      </c>
      <c r="X46" s="2"/>
      <c r="Z46" s="20"/>
      <c r="AA46" s="20"/>
      <c r="AB46" s="20"/>
    </row>
    <row r="47" spans="2:28" ht="25.5" customHeight="1">
      <c r="B47" s="56" t="s">
        <v>108</v>
      </c>
      <c r="C47" s="56"/>
      <c r="D47" s="70" cm="1">
        <f t="array" aca="1" ref="D47" ca="1">(INDIRECT(ADDRESS(ROW()-1,COLUMN()))/INDIRECT(ADDRESS(ROW()-2,COLUMN())))-1</f>
        <v>0.11537399866010078</v>
      </c>
      <c r="E47" s="70" cm="1">
        <f t="array" aca="1" ref="E47" ca="1">(INDIRECT(ADDRESS(ROW()-1,COLUMN()))/INDIRECT(ADDRESS(ROW()-2,COLUMN())))-1</f>
        <v>2.5064185675980344E-3</v>
      </c>
      <c r="F47" s="70" cm="1">
        <f t="array" aca="1" ref="F47" ca="1">(INDIRECT(ADDRESS(ROW()-1,COLUMN()))/INDIRECT(ADDRESS(ROW()-2,COLUMN())))-1</f>
        <v>-4.6231443128176841E-2</v>
      </c>
      <c r="G47" s="70" cm="1">
        <f t="array" aca="1" ref="G47" ca="1">(INDIRECT(ADDRESS(ROW()-1,COLUMN()))/INDIRECT(ADDRESS(ROW()-2,COLUMN())))-1</f>
        <v>5.786529054084899E-2</v>
      </c>
      <c r="H47" s="70" cm="1">
        <f t="array" aca="1" ref="H47" ca="1">(INDIRECT(ADDRESS(ROW()-1,COLUMN()))/INDIRECT(ADDRESS(ROW()-2,COLUMN())))-1</f>
        <v>-0.12993749371356356</v>
      </c>
      <c r="I47" s="70" cm="1">
        <f t="array" aca="1" ref="I47" ca="1">(INDIRECT(ADDRESS(ROW()-1,COLUMN()))/INDIRECT(ADDRESS(ROW()-2,COLUMN())))-1</f>
        <v>-0.1501738213714463</v>
      </c>
      <c r="J47" s="70" cm="1">
        <f t="array" aca="1" ref="J47" ca="1">(INDIRECT(ADDRESS(ROW()-1,COLUMN()))/INDIRECT(ADDRESS(ROW()-2,COLUMN())))-1</f>
        <v>4.1067025154447379E-2</v>
      </c>
      <c r="K47" s="78" t="str" cm="1">
        <f t="array" aca="1" ref="K47" ca="1">_xlfn.IFS(N47=0,"등급유지",N47&gt;0,N47&amp;"등급 상승",N47&lt;0,N47&amp;"등급 하락")</f>
        <v>등급유지</v>
      </c>
      <c r="M47" s="254"/>
      <c r="N47" s="40" cm="1">
        <f t="array" aca="1" ref="N47" ca="1">(INDIRECT(ADDRESS(ROW()-1,COLUMN()))-INDIRECT(ADDRESS(ROW()-2,COLUMN())))</f>
        <v>0</v>
      </c>
      <c r="O47" s="40" t="s">
        <v>127</v>
      </c>
      <c r="X47" s="250"/>
      <c r="Z47" s="52"/>
      <c r="AA47" s="20"/>
      <c r="AB47" s="20"/>
    </row>
    <row r="48" spans="2:28" ht="25.5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54"/>
      <c r="N48" s="2"/>
      <c r="O48" s="2"/>
      <c r="X48" s="250"/>
      <c r="Z48" s="52"/>
      <c r="AA48" s="20"/>
      <c r="AB48" s="20"/>
    </row>
    <row r="49" spans="2:28" ht="18" customHeight="1">
      <c r="B49" s="55" t="s">
        <v>134</v>
      </c>
      <c r="C49" s="55"/>
      <c r="D49" s="54"/>
      <c r="E49" s="54"/>
      <c r="F49" s="54"/>
      <c r="G49" s="54"/>
      <c r="H49" s="54"/>
      <c r="I49" s="54"/>
      <c r="J49" s="54"/>
      <c r="K49" s="54"/>
      <c r="M49" s="254"/>
      <c r="X49" s="250"/>
      <c r="Z49" s="52"/>
      <c r="AA49" s="20"/>
      <c r="AB49" s="20"/>
    </row>
    <row r="50" spans="2:28" ht="21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54"/>
      <c r="X50" s="250"/>
      <c r="Z50" s="52"/>
      <c r="AA50" s="20"/>
      <c r="AB50" s="20"/>
    </row>
    <row r="51" spans="2:28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54"/>
      <c r="N51" s="250"/>
      <c r="P51" s="255"/>
      <c r="AA51" s="282"/>
    </row>
    <row r="52" spans="2:28" ht="25.5" customHeight="1">
      <c r="B52" s="48"/>
      <c r="C52" s="48"/>
      <c r="D52" s="49"/>
      <c r="M52" s="254"/>
      <c r="N52" s="250"/>
      <c r="P52" s="255"/>
      <c r="AA52" s="282"/>
    </row>
    <row r="53" spans="2:28" ht="25.5" customHeight="1">
      <c r="B53" s="48"/>
      <c r="C53" s="48"/>
      <c r="D53" s="49"/>
      <c r="M53" s="254"/>
      <c r="N53" s="250"/>
      <c r="P53" s="255"/>
      <c r="AA53" s="282"/>
    </row>
    <row r="54" spans="2:28" ht="25.5" customHeight="1">
      <c r="B54" s="48"/>
      <c r="C54" s="48"/>
      <c r="D54" s="49"/>
      <c r="M54" s="254"/>
      <c r="N54" s="250"/>
      <c r="P54" s="255"/>
      <c r="AA54" s="282"/>
    </row>
    <row r="55" spans="2:28" ht="25.5" customHeight="1">
      <c r="B55" s="48"/>
      <c r="C55" s="48"/>
      <c r="D55" s="49"/>
      <c r="M55" s="254"/>
      <c r="N55" s="250"/>
      <c r="P55" s="255"/>
      <c r="AA55" s="282"/>
    </row>
    <row r="56" spans="2:28" ht="25.5" customHeight="1">
      <c r="B56" s="48"/>
      <c r="C56" s="48"/>
      <c r="D56" s="49"/>
      <c r="M56" s="254"/>
      <c r="N56" s="250"/>
      <c r="P56" s="255"/>
      <c r="AA56" s="282"/>
    </row>
    <row r="57" spans="2:28" ht="25.5" customHeight="1">
      <c r="B57" s="48"/>
      <c r="C57" s="48"/>
      <c r="D57" s="49"/>
      <c r="M57" s="254"/>
      <c r="N57" s="250"/>
      <c r="P57" s="255"/>
      <c r="AA57" s="282"/>
    </row>
    <row r="58" spans="2:28" ht="25.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54"/>
      <c r="N58" s="250"/>
      <c r="P58" s="255"/>
      <c r="AA58" s="282"/>
    </row>
    <row r="59" spans="2:28" ht="25.5" customHeight="1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254"/>
      <c r="N59" s="250"/>
      <c r="P59" s="255"/>
      <c r="AA59" s="282"/>
    </row>
    <row r="60" spans="2:28" ht="25.5" customHeight="1" thickBot="1">
      <c r="B60" s="222" t="s">
        <v>92</v>
      </c>
      <c r="C60" s="223" t="s">
        <v>123</v>
      </c>
      <c r="D60" s="223" t="s">
        <v>122</v>
      </c>
      <c r="E60" s="223" t="s">
        <v>124</v>
      </c>
      <c r="F60" s="223" t="s">
        <v>121</v>
      </c>
      <c r="G60" s="223" t="s">
        <v>177</v>
      </c>
      <c r="H60" s="223" t="s">
        <v>177</v>
      </c>
      <c r="I60" s="223" t="s">
        <v>177</v>
      </c>
      <c r="J60" s="223" t="s">
        <v>177</v>
      </c>
      <c r="K60" s="224" t="s">
        <v>177</v>
      </c>
      <c r="M60" s="256">
        <v>1</v>
      </c>
      <c r="N60" s="257">
        <v>2</v>
      </c>
      <c r="O60" s="257">
        <v>3</v>
      </c>
      <c r="P60" s="256">
        <v>4</v>
      </c>
      <c r="Q60" s="257"/>
      <c r="R60" s="257"/>
      <c r="S60" s="256"/>
      <c r="T60" s="257"/>
      <c r="U60" s="258"/>
      <c r="AA60" s="282"/>
    </row>
    <row r="61" spans="2:28" ht="25.5" customHeight="1" thickTop="1">
      <c r="B61" s="227" t="s">
        <v>111</v>
      </c>
      <c r="C61" s="228" t="s">
        <v>69</v>
      </c>
      <c r="D61" s="229" t="s">
        <v>69</v>
      </c>
      <c r="E61" s="229" t="s">
        <v>67</v>
      </c>
      <c r="F61" s="229" t="s">
        <v>67</v>
      </c>
      <c r="G61" s="229" t="s">
        <v>177</v>
      </c>
      <c r="H61" s="229" t="s">
        <v>177</v>
      </c>
      <c r="I61" s="229" t="s">
        <v>177</v>
      </c>
      <c r="J61" s="229" t="s">
        <v>177</v>
      </c>
      <c r="K61" s="229" t="s">
        <v>177</v>
      </c>
      <c r="M61" s="256" t="s">
        <v>123</v>
      </c>
      <c r="N61" s="256" t="s">
        <v>122</v>
      </c>
      <c r="O61" s="256" t="s">
        <v>124</v>
      </c>
      <c r="P61" s="256" t="s">
        <v>121</v>
      </c>
      <c r="Q61" s="256"/>
      <c r="R61" s="256"/>
      <c r="S61" s="256"/>
      <c r="T61" s="256"/>
      <c r="U61" s="254" t="str">
        <f t="shared" ref="U61" si="1">K60</f>
        <v/>
      </c>
      <c r="AA61" s="282"/>
    </row>
    <row r="62" spans="2:28" ht="25.5" customHeight="1">
      <c r="B62" s="225" t="s">
        <v>95</v>
      </c>
      <c r="C62" s="215" t="s">
        <v>602</v>
      </c>
      <c r="D62" s="215" t="s">
        <v>602</v>
      </c>
      <c r="E62" s="215" t="s">
        <v>602</v>
      </c>
      <c r="F62" s="215" t="s">
        <v>602</v>
      </c>
      <c r="G62" s="215" t="s">
        <v>177</v>
      </c>
      <c r="H62" s="215" t="s">
        <v>177</v>
      </c>
      <c r="I62" s="215" t="s">
        <v>177</v>
      </c>
      <c r="J62" s="215" t="s">
        <v>177</v>
      </c>
      <c r="K62" s="226" t="s">
        <v>177</v>
      </c>
      <c r="M62" s="254"/>
      <c r="N62" s="250"/>
      <c r="P62" s="255"/>
      <c r="AA62" s="282"/>
    </row>
    <row r="63" spans="2:28" ht="25.5" customHeight="1">
      <c r="B63" s="180" t="s">
        <v>96</v>
      </c>
      <c r="C63" s="182" t="s">
        <v>602</v>
      </c>
      <c r="D63" s="182" t="s">
        <v>603</v>
      </c>
      <c r="E63" s="182" t="s">
        <v>602</v>
      </c>
      <c r="F63" s="182" t="s">
        <v>602</v>
      </c>
      <c r="G63" s="182" t="s">
        <v>177</v>
      </c>
      <c r="H63" s="182" t="s">
        <v>177</v>
      </c>
      <c r="I63" s="182" t="s">
        <v>177</v>
      </c>
      <c r="J63" s="182" t="s">
        <v>177</v>
      </c>
      <c r="K63" s="183" t="s">
        <v>177</v>
      </c>
      <c r="M63" s="259">
        <v>0</v>
      </c>
      <c r="N63" s="259">
        <v>0</v>
      </c>
      <c r="O63" s="259">
        <v>0</v>
      </c>
      <c r="P63" s="259">
        <v>0</v>
      </c>
      <c r="Q63" s="259"/>
      <c r="R63" s="259"/>
      <c r="S63" s="259"/>
      <c r="T63" s="259"/>
      <c r="AA63" s="282"/>
    </row>
    <row r="64" spans="2:28" ht="25.5" customHeight="1">
      <c r="B64" s="179" t="s">
        <v>97</v>
      </c>
      <c r="C64" s="182" t="s">
        <v>604</v>
      </c>
      <c r="D64" s="182" t="s">
        <v>602</v>
      </c>
      <c r="E64" s="182" t="s">
        <v>602</v>
      </c>
      <c r="F64" s="182" t="s">
        <v>605</v>
      </c>
      <c r="G64" s="182" t="s">
        <v>177</v>
      </c>
      <c r="H64" s="182" t="s">
        <v>177</v>
      </c>
      <c r="I64" s="182" t="s">
        <v>177</v>
      </c>
      <c r="J64" s="182" t="s">
        <v>177</v>
      </c>
      <c r="K64" s="183" t="s">
        <v>177</v>
      </c>
      <c r="M64" s="259">
        <v>0</v>
      </c>
      <c r="N64" s="259">
        <v>0.33333333333333331</v>
      </c>
      <c r="O64" s="259">
        <v>0</v>
      </c>
      <c r="P64" s="259">
        <v>0</v>
      </c>
      <c r="Q64" s="259"/>
      <c r="R64" s="259"/>
      <c r="S64" s="259"/>
      <c r="T64" s="259"/>
      <c r="AA64" s="282"/>
    </row>
    <row r="65" spans="2:27" ht="25.5" customHeight="1">
      <c r="B65" s="179" t="s">
        <v>100</v>
      </c>
      <c r="C65" s="182" t="s">
        <v>606</v>
      </c>
      <c r="D65" s="182" t="s">
        <v>602</v>
      </c>
      <c r="E65" s="182" t="s">
        <v>603</v>
      </c>
      <c r="F65" s="182" t="s">
        <v>607</v>
      </c>
      <c r="G65" s="182" t="s">
        <v>177</v>
      </c>
      <c r="H65" s="182" t="s">
        <v>177</v>
      </c>
      <c r="I65" s="182" t="s">
        <v>177</v>
      </c>
      <c r="J65" s="182" t="s">
        <v>177</v>
      </c>
      <c r="K65" s="183" t="s">
        <v>177</v>
      </c>
      <c r="M65" s="259">
        <v>0.22222222222222221</v>
      </c>
      <c r="N65" s="259">
        <v>0</v>
      </c>
      <c r="O65" s="259">
        <v>0</v>
      </c>
      <c r="P65" s="259">
        <v>4.7619047619047616E-2</v>
      </c>
      <c r="Q65" s="259"/>
      <c r="R65" s="259"/>
      <c r="S65" s="259"/>
      <c r="T65" s="259"/>
      <c r="AA65" s="282"/>
    </row>
    <row r="66" spans="2:27" ht="25.5" customHeight="1">
      <c r="B66" s="184" t="s">
        <v>98</v>
      </c>
      <c r="C66" s="182" t="s">
        <v>604</v>
      </c>
      <c r="D66" s="182" t="s">
        <v>608</v>
      </c>
      <c r="E66" s="182" t="s">
        <v>608</v>
      </c>
      <c r="F66" s="182" t="s">
        <v>609</v>
      </c>
      <c r="G66" s="182" t="s">
        <v>177</v>
      </c>
      <c r="H66" s="182" t="s">
        <v>177</v>
      </c>
      <c r="I66" s="182" t="s">
        <v>177</v>
      </c>
      <c r="J66" s="182" t="s">
        <v>177</v>
      </c>
      <c r="K66" s="183" t="s">
        <v>177</v>
      </c>
      <c r="M66" s="259">
        <v>0.55555555555555558</v>
      </c>
      <c r="N66" s="259">
        <v>0</v>
      </c>
      <c r="O66" s="259">
        <v>0.33333333333333331</v>
      </c>
      <c r="P66" s="259">
        <v>0.38095238095238093</v>
      </c>
      <c r="Q66" s="259"/>
      <c r="R66" s="259"/>
      <c r="S66" s="259"/>
      <c r="T66" s="259"/>
      <c r="AA66" s="282"/>
    </row>
    <row r="67" spans="2:27" ht="25.5" customHeight="1">
      <c r="B67" s="185" t="s">
        <v>99</v>
      </c>
      <c r="C67" s="186" t="s">
        <v>602</v>
      </c>
      <c r="D67" s="186" t="s">
        <v>602</v>
      </c>
      <c r="E67" s="186" t="s">
        <v>602</v>
      </c>
      <c r="F67" s="186" t="s">
        <v>610</v>
      </c>
      <c r="G67" s="186" t="s">
        <v>177</v>
      </c>
      <c r="H67" s="186" t="s">
        <v>177</v>
      </c>
      <c r="I67" s="186" t="s">
        <v>177</v>
      </c>
      <c r="J67" s="186" t="s">
        <v>177</v>
      </c>
      <c r="K67" s="187" t="s">
        <v>177</v>
      </c>
      <c r="M67" s="259">
        <v>0.22222222222222221</v>
      </c>
      <c r="N67" s="259">
        <v>0.66666666666666663</v>
      </c>
      <c r="O67" s="259">
        <v>0.66666666666666663</v>
      </c>
      <c r="P67" s="259">
        <v>0.42857142857142855</v>
      </c>
      <c r="Q67" s="259"/>
      <c r="R67" s="259"/>
      <c r="S67" s="259"/>
      <c r="T67" s="259"/>
      <c r="AA67" s="282"/>
    </row>
    <row r="68" spans="2:27" ht="15.75" customHeight="1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259">
        <v>0</v>
      </c>
      <c r="N68" s="259">
        <v>0</v>
      </c>
      <c r="O68" s="259">
        <v>0</v>
      </c>
      <c r="P68" s="259">
        <v>0.14285714285714285</v>
      </c>
      <c r="Q68" s="259"/>
      <c r="R68" s="259"/>
      <c r="S68" s="259"/>
      <c r="T68" s="259"/>
      <c r="AA68" s="282"/>
    </row>
    <row r="69" spans="2:27" ht="17.25" customHeight="1">
      <c r="B69" s="55" t="s">
        <v>135</v>
      </c>
      <c r="C69" s="55"/>
      <c r="D69" s="54"/>
      <c r="E69" s="54"/>
      <c r="F69" s="54"/>
      <c r="G69" s="54"/>
      <c r="H69" s="54"/>
      <c r="I69" s="54"/>
      <c r="J69" s="54"/>
      <c r="K69" s="54"/>
      <c r="M69" s="254"/>
      <c r="N69" s="250"/>
      <c r="P69" s="255"/>
      <c r="AA69" s="282"/>
    </row>
    <row r="70" spans="2:27" ht="30.75" customHeight="1">
      <c r="B70" s="59" t="s">
        <v>75</v>
      </c>
      <c r="C70" s="59" t="s">
        <v>102</v>
      </c>
      <c r="D70" s="59" t="s">
        <v>103</v>
      </c>
      <c r="E70" s="59" t="s">
        <v>104</v>
      </c>
      <c r="F70" s="59" t="s">
        <v>105</v>
      </c>
      <c r="G70" s="59" t="s">
        <v>106</v>
      </c>
      <c r="H70" s="59" t="s">
        <v>6</v>
      </c>
      <c r="I70" s="59" t="s">
        <v>7</v>
      </c>
      <c r="J70" s="59" t="s">
        <v>107</v>
      </c>
      <c r="K70" s="59" t="s">
        <v>110</v>
      </c>
      <c r="M70" s="254"/>
      <c r="N70" s="250"/>
      <c r="P70" s="255"/>
      <c r="AA70" s="282"/>
    </row>
    <row r="71" spans="2:27" ht="17.25">
      <c r="B71" s="90" t="s">
        <v>123</v>
      </c>
      <c r="C71" s="69">
        <v>1</v>
      </c>
      <c r="D71" s="91">
        <v>4.1163958918510837E-2</v>
      </c>
      <c r="E71" s="91">
        <v>0.45387585747384868</v>
      </c>
      <c r="F71" s="91">
        <v>0.15582916592149049</v>
      </c>
      <c r="G71" s="92">
        <v>12.607749999999999</v>
      </c>
      <c r="H71" s="93">
        <v>2.4306495542991504</v>
      </c>
      <c r="I71" s="93">
        <v>22.094381453207323</v>
      </c>
      <c r="J71" s="94">
        <v>1.7407182612621928</v>
      </c>
      <c r="K71" s="77"/>
      <c r="M71" s="254"/>
      <c r="N71" s="250"/>
      <c r="P71" s="255"/>
      <c r="AA71" s="282"/>
    </row>
    <row r="72" spans="2:27" ht="17.25">
      <c r="B72" s="90" t="s">
        <v>123</v>
      </c>
      <c r="C72" s="69">
        <v>2</v>
      </c>
      <c r="D72" s="91">
        <v>3.1208152000219088E-2</v>
      </c>
      <c r="E72" s="91">
        <v>0.37488738775018865</v>
      </c>
      <c r="F72" s="91">
        <v>0.12579236653471701</v>
      </c>
      <c r="G72" s="92">
        <v>8.1407777777777763</v>
      </c>
      <c r="H72" s="93">
        <v>9.0548215113583685E-2</v>
      </c>
      <c r="I72" s="93">
        <v>6.1851396169894084</v>
      </c>
      <c r="J72" s="94">
        <v>2.1288600902048804</v>
      </c>
      <c r="K72" s="77"/>
      <c r="M72" s="254"/>
      <c r="N72" s="250"/>
      <c r="P72" s="255"/>
      <c r="AA72" s="282"/>
    </row>
    <row r="73" spans="2:27" ht="17.25">
      <c r="B73" s="90" t="s">
        <v>123</v>
      </c>
      <c r="C73" s="69">
        <v>3</v>
      </c>
      <c r="D73" s="91">
        <v>1.2974435697968056E-2</v>
      </c>
      <c r="E73" s="91">
        <v>0.36964328687809334</v>
      </c>
      <c r="F73" s="91">
        <v>0.15373557063373083</v>
      </c>
      <c r="G73" s="92">
        <v>8.0888888888888886</v>
      </c>
      <c r="H73" s="93">
        <v>9.4708159559461685E-2</v>
      </c>
      <c r="I73" s="93">
        <v>7.0370365068018623</v>
      </c>
      <c r="J73" s="94">
        <v>2.1690259665590954</v>
      </c>
      <c r="K73" s="77"/>
      <c r="M73" s="254"/>
      <c r="N73" s="250"/>
      <c r="P73" s="255"/>
      <c r="AA73" s="282"/>
    </row>
    <row r="74" spans="2:27" ht="17.25">
      <c r="B74" s="90" t="s">
        <v>123</v>
      </c>
      <c r="C74" s="69">
        <v>4</v>
      </c>
      <c r="D74" s="91">
        <v>1.2880297103908972E-2</v>
      </c>
      <c r="E74" s="91">
        <v>0.36915614115070838</v>
      </c>
      <c r="F74" s="91">
        <v>0.15887971434764431</v>
      </c>
      <c r="G74" s="92">
        <v>8.6171111111111109</v>
      </c>
      <c r="H74" s="93">
        <v>0.1013663679568747</v>
      </c>
      <c r="I74" s="93">
        <v>6.1205978366341487</v>
      </c>
      <c r="J74" s="94">
        <v>2.0997821507985548</v>
      </c>
      <c r="K74" s="77"/>
      <c r="M74" s="254"/>
      <c r="N74" s="250"/>
      <c r="P74" s="255"/>
      <c r="AA74" s="282"/>
    </row>
    <row r="75" spans="2:27" ht="17.25">
      <c r="B75" s="90" t="s">
        <v>123</v>
      </c>
      <c r="C75" s="69">
        <v>5</v>
      </c>
      <c r="D75" s="91">
        <v>1.2022412035435878E-2</v>
      </c>
      <c r="E75" s="91">
        <v>0.37282468003130376</v>
      </c>
      <c r="F75" s="91">
        <v>0.16433283714150818</v>
      </c>
      <c r="G75" s="92">
        <v>9.2153333333333354</v>
      </c>
      <c r="H75" s="93">
        <v>8.8938445955663914E-2</v>
      </c>
      <c r="I75" s="93">
        <v>7.0439249196885827</v>
      </c>
      <c r="J75" s="94">
        <v>2.0357496397494761</v>
      </c>
      <c r="K75" s="77"/>
      <c r="M75" s="254"/>
      <c r="N75" s="250"/>
      <c r="P75" s="255"/>
      <c r="AA75" s="282"/>
    </row>
    <row r="76" spans="2:27" ht="17.25">
      <c r="B76" s="90" t="s">
        <v>123</v>
      </c>
      <c r="C76" s="69">
        <v>6</v>
      </c>
      <c r="D76" s="91">
        <v>1.1465235738373694E-2</v>
      </c>
      <c r="E76" s="91">
        <v>0.36975620657412739</v>
      </c>
      <c r="F76" s="91">
        <v>0.1445025655206317</v>
      </c>
      <c r="G76" s="92">
        <v>10.11188888888889</v>
      </c>
      <c r="H76" s="93">
        <v>0.27204248215401317</v>
      </c>
      <c r="I76" s="93">
        <v>7.3291445192081195</v>
      </c>
      <c r="J76" s="94">
        <v>1.9385730029385602</v>
      </c>
      <c r="K76" s="77"/>
      <c r="M76" s="254"/>
      <c r="N76" s="250"/>
      <c r="P76" s="255"/>
      <c r="AA76" s="282"/>
    </row>
    <row r="77" spans="2:27" ht="17.25">
      <c r="B77" s="90" t="s">
        <v>123</v>
      </c>
      <c r="C77" s="69">
        <v>7</v>
      </c>
      <c r="D77" s="91">
        <v>1.3195310110001216E-2</v>
      </c>
      <c r="E77" s="91">
        <v>0.36596543541179105</v>
      </c>
      <c r="F77" s="91">
        <v>0.12893405048367806</v>
      </c>
      <c r="G77" s="92">
        <v>10.916444444444444</v>
      </c>
      <c r="H77" s="93">
        <v>0.45679492171360231</v>
      </c>
      <c r="I77" s="93">
        <v>8.1869438227121751</v>
      </c>
      <c r="J77" s="94">
        <v>1.8726537588947678</v>
      </c>
      <c r="K77" s="77" t="s">
        <v>69</v>
      </c>
    </row>
    <row r="78" spans="2:27" ht="20.25" customHeight="1">
      <c r="B78" s="90" t="s">
        <v>122</v>
      </c>
      <c r="C78" s="69">
        <v>1</v>
      </c>
      <c r="D78" s="91">
        <v>3.1746312955770052E-2</v>
      </c>
      <c r="E78" s="91">
        <v>0.4799538912005073</v>
      </c>
      <c r="F78" s="91">
        <v>0.23356254260326248</v>
      </c>
      <c r="G78" s="92">
        <v>12.744166666666667</v>
      </c>
      <c r="H78" s="93">
        <v>6.6137297893908311</v>
      </c>
      <c r="I78" s="93">
        <v>27.136300967426976</v>
      </c>
      <c r="J78" s="94">
        <v>1.743769988537901</v>
      </c>
      <c r="K78" s="77"/>
    </row>
    <row r="79" spans="2:27" ht="20.25" customHeight="1">
      <c r="B79" s="90" t="s">
        <v>122</v>
      </c>
      <c r="C79" s="69">
        <v>2</v>
      </c>
      <c r="D79" s="91">
        <v>4.6518016635665696E-2</v>
      </c>
      <c r="E79" s="91">
        <v>0.3837729206926162</v>
      </c>
      <c r="F79" s="91">
        <v>0.16604240121473127</v>
      </c>
      <c r="G79" s="92">
        <v>8.099499999999999</v>
      </c>
      <c r="H79" s="93">
        <v>0.27416701954960787</v>
      </c>
      <c r="I79" s="93">
        <v>5.8046298670268541</v>
      </c>
      <c r="J79" s="94">
        <v>2.0921130073086807</v>
      </c>
      <c r="K79" s="77"/>
    </row>
    <row r="80" spans="2:27" ht="20.25" customHeight="1">
      <c r="B80" s="90" t="s">
        <v>122</v>
      </c>
      <c r="C80" s="69">
        <v>3</v>
      </c>
      <c r="D80" s="91">
        <v>1.7102536200663293E-2</v>
      </c>
      <c r="E80" s="91">
        <v>0.35621501768667413</v>
      </c>
      <c r="F80" s="91">
        <v>0.19298356754179896</v>
      </c>
      <c r="G80" s="92">
        <v>7.269857142857143</v>
      </c>
      <c r="H80" s="93">
        <v>0.53836006295793359</v>
      </c>
      <c r="I80" s="93">
        <v>4.640151018827904</v>
      </c>
      <c r="J80" s="94">
        <v>2.1897888493262587</v>
      </c>
      <c r="K80" s="77"/>
    </row>
    <row r="81" spans="2:11" ht="20.25" customHeight="1">
      <c r="B81" s="90" t="s">
        <v>122</v>
      </c>
      <c r="C81" s="69">
        <v>4</v>
      </c>
      <c r="D81" s="91">
        <v>1.6150549612398594E-2</v>
      </c>
      <c r="E81" s="91">
        <v>0.35522048496241893</v>
      </c>
      <c r="F81" s="91">
        <v>0.20567852492479283</v>
      </c>
      <c r="G81" s="92">
        <v>7.7985714285714289</v>
      </c>
      <c r="H81" s="93">
        <v>1.259657951692511</v>
      </c>
      <c r="I81" s="93">
        <v>7.5546673509058673</v>
      </c>
      <c r="J81" s="94">
        <v>2.1379940292218444</v>
      </c>
      <c r="K81" s="77"/>
    </row>
    <row r="82" spans="2:11" ht="20.25" customHeight="1">
      <c r="B82" s="90" t="s">
        <v>122</v>
      </c>
      <c r="C82" s="69">
        <v>5</v>
      </c>
      <c r="D82" s="91">
        <v>1.5289440598216256E-2</v>
      </c>
      <c r="E82" s="91">
        <v>0.35945327409630756</v>
      </c>
      <c r="F82" s="91">
        <v>0.2097106665513632</v>
      </c>
      <c r="G82" s="92">
        <v>8.4271428571428579</v>
      </c>
      <c r="H82" s="93">
        <v>0.84170250483190867</v>
      </c>
      <c r="I82" s="93">
        <v>6.3826398435902263</v>
      </c>
      <c r="J82" s="94">
        <v>2.0660169358379896</v>
      </c>
      <c r="K82" s="77"/>
    </row>
    <row r="83" spans="2:11" ht="20.25" customHeight="1">
      <c r="B83" s="90" t="s">
        <v>122</v>
      </c>
      <c r="C83" s="69">
        <v>6</v>
      </c>
      <c r="D83" s="91">
        <v>1.6563432316814751E-2</v>
      </c>
      <c r="E83" s="91">
        <v>0.35702858022223355</v>
      </c>
      <c r="F83" s="91">
        <v>0.19905761189480053</v>
      </c>
      <c r="G83" s="92">
        <v>9.3048571428571432</v>
      </c>
      <c r="H83" s="93">
        <v>0.99791414934068867</v>
      </c>
      <c r="I83" s="93">
        <v>6.1695604601343623</v>
      </c>
      <c r="J83" s="94">
        <v>1.9679753370949147</v>
      </c>
      <c r="K83" s="77"/>
    </row>
    <row r="84" spans="2:11" ht="20.25" customHeight="1">
      <c r="B84" s="90" t="s">
        <v>122</v>
      </c>
      <c r="C84" s="69">
        <v>7</v>
      </c>
      <c r="D84" s="91">
        <v>1.7698871700719716E-2</v>
      </c>
      <c r="E84" s="91">
        <v>0.3597910165552855</v>
      </c>
      <c r="F84" s="91">
        <v>0.18666116215551526</v>
      </c>
      <c r="G84" s="92">
        <v>10.087166666666667</v>
      </c>
      <c r="H84" s="93">
        <v>0.50261594266573284</v>
      </c>
      <c r="I84" s="93">
        <v>7.0799521578948914</v>
      </c>
      <c r="J84" s="94">
        <v>1.9145527648929326</v>
      </c>
      <c r="K84" s="77" t="s">
        <v>69</v>
      </c>
    </row>
    <row r="85" spans="2:11" ht="20.25" customHeight="1">
      <c r="B85" s="90" t="s">
        <v>124</v>
      </c>
      <c r="C85" s="69">
        <v>1</v>
      </c>
      <c r="D85" s="91">
        <v>3.8429368113613166E-2</v>
      </c>
      <c r="E85" s="91">
        <v>0.44419916088186123</v>
      </c>
      <c r="F85" s="91">
        <v>0.19555741541721872</v>
      </c>
      <c r="G85" s="92">
        <v>7.6119999999999992</v>
      </c>
      <c r="H85" s="93">
        <v>0.33592684856945548</v>
      </c>
      <c r="I85" s="93">
        <v>6.9044964768472008</v>
      </c>
      <c r="J85" s="94">
        <v>2.2234597379538505</v>
      </c>
      <c r="K85" s="77"/>
    </row>
    <row r="86" spans="2:11" ht="20.25" customHeight="1">
      <c r="B86" s="90" t="s">
        <v>124</v>
      </c>
      <c r="C86" s="69">
        <v>2</v>
      </c>
      <c r="D86" s="91">
        <v>5.4032085571164665E-2</v>
      </c>
      <c r="E86" s="91">
        <v>0.32456068795810838</v>
      </c>
      <c r="F86" s="91">
        <v>0.1916213319152679</v>
      </c>
      <c r="G86" s="92">
        <v>5.1991666666666667</v>
      </c>
      <c r="H86" s="93">
        <v>0.10645629550848217</v>
      </c>
      <c r="I86" s="93">
        <v>1.6526072540840564</v>
      </c>
      <c r="J86" s="94">
        <v>2.5743379300534666</v>
      </c>
      <c r="K86" s="77"/>
    </row>
    <row r="87" spans="2:11" ht="20.25" customHeight="1">
      <c r="B87" s="90" t="s">
        <v>124</v>
      </c>
      <c r="C87" s="69">
        <v>3</v>
      </c>
      <c r="D87" s="91">
        <v>1.5012798543140422E-2</v>
      </c>
      <c r="E87" s="91">
        <v>0.31389939830602337</v>
      </c>
      <c r="F87" s="91">
        <v>0.24917187546333697</v>
      </c>
      <c r="G87" s="92">
        <v>4.6295000000000002</v>
      </c>
      <c r="H87" s="93">
        <v>6.4835190821739289E-2</v>
      </c>
      <c r="I87" s="93">
        <v>2.0883756201528656</v>
      </c>
      <c r="J87" s="94">
        <v>2.6943900832716632</v>
      </c>
      <c r="K87" s="77"/>
    </row>
    <row r="88" spans="2:11" ht="20.25" customHeight="1">
      <c r="B88" s="90" t="s">
        <v>124</v>
      </c>
      <c r="C88" s="69">
        <v>4</v>
      </c>
      <c r="D88" s="91">
        <v>1.1301838389518367E-2</v>
      </c>
      <c r="E88" s="91">
        <v>0.31491712189242582</v>
      </c>
      <c r="F88" s="91">
        <v>0.2537769918931802</v>
      </c>
      <c r="G88" s="92">
        <v>5.0375000000000005</v>
      </c>
      <c r="H88" s="93">
        <v>0.13284766252260405</v>
      </c>
      <c r="I88" s="93">
        <v>2.565857710436581</v>
      </c>
      <c r="J88" s="94">
        <v>2.6281948430014164</v>
      </c>
      <c r="K88" s="77"/>
    </row>
    <row r="89" spans="2:11" ht="20.25" customHeight="1">
      <c r="B89" s="90" t="s">
        <v>124</v>
      </c>
      <c r="C89" s="69">
        <v>5</v>
      </c>
      <c r="D89" s="91">
        <v>1.18603713674905E-2</v>
      </c>
      <c r="E89" s="91">
        <v>0.31985722521523269</v>
      </c>
      <c r="F89" s="91">
        <v>0.24862542387486405</v>
      </c>
      <c r="G89" s="92">
        <v>5.5108333333333333</v>
      </c>
      <c r="H89" s="93">
        <v>0.11830219708550707</v>
      </c>
      <c r="I89" s="93">
        <v>3.8848915042918128</v>
      </c>
      <c r="J89" s="94">
        <v>2.5372175122096698</v>
      </c>
      <c r="K89" s="77"/>
    </row>
    <row r="90" spans="2:11" ht="20.25" customHeight="1">
      <c r="B90" s="90" t="s">
        <v>124</v>
      </c>
      <c r="C90" s="69">
        <v>6</v>
      </c>
      <c r="D90" s="91">
        <v>1.3286362659680584E-2</v>
      </c>
      <c r="E90" s="91">
        <v>0.31529968006530962</v>
      </c>
      <c r="F90" s="91">
        <v>0.23223789914000875</v>
      </c>
      <c r="G90" s="92">
        <v>6.468</v>
      </c>
      <c r="H90" s="93">
        <v>0.40523745091054825</v>
      </c>
      <c r="I90" s="93">
        <v>2.7666665966711066</v>
      </c>
      <c r="J90" s="94">
        <v>2.3454132268323233</v>
      </c>
      <c r="K90" s="77"/>
    </row>
    <row r="91" spans="2:11" ht="20.25" customHeight="1">
      <c r="B91" s="90" t="s">
        <v>124</v>
      </c>
      <c r="C91" s="69">
        <v>7</v>
      </c>
      <c r="D91" s="91">
        <v>1.5039192406591505E-2</v>
      </c>
      <c r="E91" s="91">
        <v>0.32031629581516968</v>
      </c>
      <c r="F91" s="91">
        <v>0.21239974513418589</v>
      </c>
      <c r="G91" s="92">
        <v>7.0888333333333335</v>
      </c>
      <c r="H91" s="93">
        <v>0.14921073420633871</v>
      </c>
      <c r="I91" s="93">
        <v>3.0605550597672266</v>
      </c>
      <c r="J91" s="94">
        <v>2.2519734842239263</v>
      </c>
      <c r="K91" s="77" t="s">
        <v>67</v>
      </c>
    </row>
    <row r="92" spans="2:11" ht="20.25" customHeight="1">
      <c r="B92" s="90" t="s">
        <v>121</v>
      </c>
      <c r="C92" s="69">
        <v>1</v>
      </c>
      <c r="D92" s="91">
        <v>5.3398743988600644E-2</v>
      </c>
      <c r="E92" s="91">
        <v>0.37974206531252608</v>
      </c>
      <c r="F92" s="91">
        <v>0.1977670806607579</v>
      </c>
      <c r="G92" s="92">
        <v>13.944571428571434</v>
      </c>
      <c r="H92" s="93">
        <v>2.4732414577936077</v>
      </c>
      <c r="I92" s="93">
        <v>50.358200337749658</v>
      </c>
      <c r="J92" s="94">
        <v>1.7532257425871574</v>
      </c>
      <c r="K92" s="77"/>
    </row>
    <row r="93" spans="2:11" ht="20.25" customHeight="1">
      <c r="B93" s="90" t="s">
        <v>121</v>
      </c>
      <c r="C93" s="69">
        <v>2</v>
      </c>
      <c r="D93" s="91">
        <v>3.0964612720463153E-2</v>
      </c>
      <c r="E93" s="91">
        <v>0.3401899794120502</v>
      </c>
      <c r="F93" s="91">
        <v>0.17991427252913839</v>
      </c>
      <c r="G93" s="92">
        <v>10.038571428571428</v>
      </c>
      <c r="H93" s="93">
        <v>0.1310305267340133</v>
      </c>
      <c r="I93" s="93">
        <v>17.664786868412619</v>
      </c>
      <c r="J93" s="94">
        <v>2.0571693772076425</v>
      </c>
      <c r="K93" s="77"/>
    </row>
    <row r="94" spans="2:11" ht="20.25" customHeight="1">
      <c r="B94" s="90" t="s">
        <v>121</v>
      </c>
      <c r="C94" s="69">
        <v>3</v>
      </c>
      <c r="D94" s="91">
        <v>1.4317546987998779E-2</v>
      </c>
      <c r="E94" s="91">
        <v>0.34106961151876974</v>
      </c>
      <c r="F94" s="91">
        <v>0.18393910464358224</v>
      </c>
      <c r="G94" s="92">
        <v>10.242666666666665</v>
      </c>
      <c r="H94" s="93">
        <v>0.15417774487473057</v>
      </c>
      <c r="I94" s="93">
        <v>21.370046441243392</v>
      </c>
      <c r="J94" s="94">
        <v>2.0429017254933344</v>
      </c>
      <c r="K94" s="77"/>
    </row>
    <row r="95" spans="2:11" ht="20.25" customHeight="1">
      <c r="B95" s="90" t="s">
        <v>121</v>
      </c>
      <c r="C95" s="69">
        <v>4</v>
      </c>
      <c r="D95" s="91">
        <v>1.1612602897495909E-2</v>
      </c>
      <c r="E95" s="91">
        <v>0.34009082350931397</v>
      </c>
      <c r="F95" s="91">
        <v>0.18995039682807097</v>
      </c>
      <c r="G95" s="92">
        <v>10.472476190476192</v>
      </c>
      <c r="H95" s="93">
        <v>0.17379134820702585</v>
      </c>
      <c r="I95" s="93">
        <v>21.970063823134716</v>
      </c>
      <c r="J95" s="94">
        <v>2.0211560257544563</v>
      </c>
      <c r="K95" s="77"/>
    </row>
    <row r="96" spans="2:11" ht="20.25" customHeight="1">
      <c r="B96" s="90" t="s">
        <v>121</v>
      </c>
      <c r="C96" s="69">
        <v>5</v>
      </c>
      <c r="D96" s="91">
        <v>1.1977718287262249E-2</v>
      </c>
      <c r="E96" s="91">
        <v>0.34236293859396472</v>
      </c>
      <c r="F96" s="91">
        <v>0.19069679075313045</v>
      </c>
      <c r="G96" s="92">
        <v>11.360761904761905</v>
      </c>
      <c r="H96" s="93">
        <v>0.11309262884185177</v>
      </c>
      <c r="I96" s="93">
        <v>25.908767316809293</v>
      </c>
      <c r="J96" s="94">
        <v>1.9488927332162471</v>
      </c>
      <c r="K96" s="77"/>
    </row>
    <row r="97" spans="2:11" ht="20.25" customHeight="1">
      <c r="B97" s="90" t="s">
        <v>121</v>
      </c>
      <c r="C97" s="69">
        <v>6</v>
      </c>
      <c r="D97" s="91">
        <v>1.2867303660987733E-2</v>
      </c>
      <c r="E97" s="91">
        <v>0.33639156724966573</v>
      </c>
      <c r="F97" s="91">
        <v>0.18007567701385549</v>
      </c>
      <c r="G97" s="92">
        <v>11.917238095238096</v>
      </c>
      <c r="H97" s="93">
        <v>5.3880791723139358E-2</v>
      </c>
      <c r="I97" s="93">
        <v>22.657252361775335</v>
      </c>
      <c r="J97" s="94">
        <v>1.879502285621542</v>
      </c>
      <c r="K97" s="77"/>
    </row>
    <row r="98" spans="2:11" ht="20.25" customHeight="1">
      <c r="B98" s="90" t="s">
        <v>121</v>
      </c>
      <c r="C98" s="69">
        <v>7</v>
      </c>
      <c r="D98" s="91">
        <v>1.4378663960673086E-2</v>
      </c>
      <c r="E98" s="91">
        <v>0.33662628887959328</v>
      </c>
      <c r="F98" s="91">
        <v>0.17585695779421293</v>
      </c>
      <c r="G98" s="92">
        <v>12.303761904761902</v>
      </c>
      <c r="H98" s="93">
        <v>5.4711053535977348E-2</v>
      </c>
      <c r="I98" s="93">
        <v>21.179690939082281</v>
      </c>
      <c r="J98" s="94">
        <v>1.8357969434303758</v>
      </c>
      <c r="K98" s="77" t="s">
        <v>67</v>
      </c>
    </row>
    <row r="99" spans="2:11" ht="20.25" customHeight="1">
      <c r="B99" s="88" t="s">
        <v>129</v>
      </c>
      <c r="C99" s="87"/>
      <c r="D99" s="88"/>
      <c r="E99" s="88"/>
      <c r="F99" s="88"/>
      <c r="G99" s="88"/>
      <c r="H99" s="88"/>
      <c r="I99" s="88"/>
      <c r="J99" s="88"/>
      <c r="K99" s="87"/>
    </row>
    <row r="100" spans="2:11" ht="20.25" customHeight="1">
      <c r="B100" s="240" t="str">
        <f>C60</f>
        <v>518</v>
      </c>
      <c r="C100" s="57"/>
      <c r="D100" s="70">
        <f t="shared" ref="D100:J103" si="2">(SUMIFS(D$71:D$98,$B$71:$B$98,$B100,$C$71:$C$98,MAX($C$71:$C$98))/SUMIFS(D$71:D$98,$B$71:$B$98,$B100,$C$71:$C$98,MAX($C$71:$C$98)-1))-1</f>
        <v>0.1508974094476776</v>
      </c>
      <c r="E100" s="70">
        <f t="shared" si="2"/>
        <v>-1.0252082574782606E-2</v>
      </c>
      <c r="F100" s="70">
        <f t="shared" si="2"/>
        <v>-0.1077386756481552</v>
      </c>
      <c r="G100" s="70">
        <f t="shared" si="2"/>
        <v>7.956530816310825E-2</v>
      </c>
      <c r="H100" s="70">
        <f t="shared" si="2"/>
        <v>0.67913084050966011</v>
      </c>
      <c r="I100" s="70">
        <f t="shared" si="2"/>
        <v>0.11703948547554854</v>
      </c>
      <c r="J100" s="89">
        <f t="shared" si="2"/>
        <v>-3.4004003947166073E-2</v>
      </c>
      <c r="K100" s="58"/>
    </row>
    <row r="101" spans="2:11" ht="20.25" customHeight="1">
      <c r="B101" s="42" t="str">
        <f>D60</f>
        <v>516</v>
      </c>
      <c r="C101" s="57"/>
      <c r="D101" s="70">
        <f t="shared" si="2"/>
        <v>6.8550971935466443E-2</v>
      </c>
      <c r="E101" s="70">
        <f t="shared" si="2"/>
        <v>7.7372974772285108E-3</v>
      </c>
      <c r="F101" s="70">
        <f t="shared" si="2"/>
        <v>-6.2275688034661214E-2</v>
      </c>
      <c r="G101" s="70">
        <f t="shared" si="2"/>
        <v>8.4075393291777933E-2</v>
      </c>
      <c r="H101" s="70">
        <f t="shared" si="2"/>
        <v>-0.49633348420021317</v>
      </c>
      <c r="I101" s="70">
        <f t="shared" si="2"/>
        <v>0.14756184069240841</v>
      </c>
      <c r="J101" s="89">
        <f t="shared" si="2"/>
        <v>-2.7145956148435957E-2</v>
      </c>
      <c r="K101" s="58"/>
    </row>
    <row r="102" spans="2:11" ht="20.25" customHeight="1">
      <c r="B102" s="42" t="str">
        <f>E60</f>
        <v>520</v>
      </c>
      <c r="C102" s="57"/>
      <c r="D102" s="70">
        <f t="shared" si="2"/>
        <v>0.13192698346479292</v>
      </c>
      <c r="E102" s="70">
        <f t="shared" si="2"/>
        <v>1.5910627466608762E-2</v>
      </c>
      <c r="F102" s="70">
        <f t="shared" si="2"/>
        <v>-8.5421690771767977E-2</v>
      </c>
      <c r="G102" s="70">
        <f t="shared" si="2"/>
        <v>9.5985363842506777E-2</v>
      </c>
      <c r="H102" s="70">
        <f t="shared" si="2"/>
        <v>-0.63179431251709417</v>
      </c>
      <c r="I102" s="70">
        <f t="shared" si="2"/>
        <v>0.10622474838483642</v>
      </c>
      <c r="J102" s="89">
        <f t="shared" si="2"/>
        <v>-3.9839351777936072E-2</v>
      </c>
      <c r="K102" s="58"/>
    </row>
    <row r="103" spans="2:11" ht="20.25" customHeight="1">
      <c r="B103" s="42" t="str">
        <f>F60</f>
        <v>1</v>
      </c>
      <c r="C103" s="57"/>
      <c r="D103" s="70">
        <f t="shared" si="2"/>
        <v>0.11745742072347554</v>
      </c>
      <c r="E103" s="70">
        <f t="shared" si="2"/>
        <v>6.9776312125369166E-4</v>
      </c>
      <c r="F103" s="70">
        <f t="shared" si="2"/>
        <v>-2.3427479433093978E-2</v>
      </c>
      <c r="G103" s="70">
        <f t="shared" si="2"/>
        <v>3.2434009158401667E-2</v>
      </c>
      <c r="H103" s="70">
        <f t="shared" si="2"/>
        <v>1.5409235578871971E-2</v>
      </c>
      <c r="I103" s="70">
        <f t="shared" si="2"/>
        <v>-6.5213618981700638E-2</v>
      </c>
      <c r="J103" s="89">
        <f t="shared" si="2"/>
        <v>-2.3253678660312471E-2</v>
      </c>
      <c r="K103" s="58"/>
    </row>
    <row r="104" spans="2:11" ht="20.25" customHeight="1" thickBot="1"/>
    <row r="105" spans="2:11" ht="17.25" thickTop="1">
      <c r="B105" s="26" t="s">
        <v>51</v>
      </c>
      <c r="C105" s="26"/>
      <c r="D105" s="26"/>
      <c r="E105" s="26"/>
      <c r="F105" s="176" t="s">
        <v>77</v>
      </c>
      <c r="G105" s="43"/>
      <c r="H105" s="26"/>
      <c r="I105" s="26"/>
    </row>
    <row r="106" spans="2:11">
      <c r="B106" s="27" t="s">
        <v>33</v>
      </c>
      <c r="C106" s="27" t="s">
        <v>52</v>
      </c>
      <c r="D106" s="27"/>
      <c r="E106" s="27"/>
      <c r="F106" s="95" t="s">
        <v>78</v>
      </c>
      <c r="G106" s="44"/>
      <c r="H106" s="46" t="s">
        <v>81</v>
      </c>
      <c r="I106" s="46"/>
    </row>
    <row r="107" spans="2:11">
      <c r="B107" s="27" t="s">
        <v>34</v>
      </c>
      <c r="C107" s="27" t="s">
        <v>53</v>
      </c>
      <c r="D107" s="27"/>
      <c r="E107" s="27"/>
      <c r="F107" s="95" t="s">
        <v>79</v>
      </c>
      <c r="G107" s="44"/>
      <c r="H107" s="46" t="s">
        <v>82</v>
      </c>
      <c r="I107" s="46"/>
    </row>
    <row r="108" spans="2:11">
      <c r="B108" s="27" t="s">
        <v>4</v>
      </c>
      <c r="C108" s="27" t="s">
        <v>54</v>
      </c>
      <c r="D108" s="27"/>
      <c r="E108" s="27"/>
      <c r="F108" s="95" t="s">
        <v>80</v>
      </c>
      <c r="G108" s="44"/>
      <c r="H108" s="46" t="s">
        <v>83</v>
      </c>
      <c r="I108" s="46"/>
    </row>
    <row r="109" spans="2:11">
      <c r="B109" s="27" t="s">
        <v>5</v>
      </c>
      <c r="C109" s="27" t="s">
        <v>55</v>
      </c>
      <c r="D109" s="27"/>
      <c r="E109" s="27"/>
      <c r="F109" s="95" t="s">
        <v>87</v>
      </c>
      <c r="G109" s="44"/>
      <c r="H109" s="46" t="s">
        <v>84</v>
      </c>
      <c r="I109" s="46"/>
    </row>
    <row r="110" spans="2:11">
      <c r="B110" s="27" t="s">
        <v>56</v>
      </c>
      <c r="C110" s="27" t="s">
        <v>57</v>
      </c>
      <c r="D110" s="27"/>
      <c r="E110" s="27"/>
      <c r="F110" s="95" t="s">
        <v>88</v>
      </c>
      <c r="G110" s="44"/>
      <c r="H110" s="46" t="s">
        <v>85</v>
      </c>
      <c r="I110" s="46"/>
    </row>
    <row r="111" spans="2:11" ht="17.25" thickBot="1">
      <c r="B111" s="28" t="s">
        <v>58</v>
      </c>
      <c r="C111" s="28" t="s">
        <v>59</v>
      </c>
      <c r="D111" s="28"/>
      <c r="E111" s="28"/>
      <c r="F111" s="96" t="s">
        <v>89</v>
      </c>
      <c r="G111" s="45"/>
      <c r="H111" s="47" t="s">
        <v>86</v>
      </c>
      <c r="I111" s="47"/>
    </row>
    <row r="112" spans="2:11" ht="17.25" thickTop="1"/>
    <row r="113" ht="6.75" customHeight="1"/>
  </sheetData>
  <mergeCells count="4">
    <mergeCell ref="O9:P9"/>
    <mergeCell ref="C4:D4"/>
    <mergeCell ref="C5:D5"/>
    <mergeCell ref="J19:K19"/>
  </mergeCells>
  <phoneticPr fontId="2" type="noConversion"/>
  <conditionalFormatting sqref="B71:K98">
    <cfRule type="expression" dxfId="32" priority="1">
      <formula>$B71&lt;&gt;$B72</formula>
    </cfRule>
  </conditionalFormatting>
  <conditionalFormatting sqref="C61:K61">
    <cfRule type="containsText" dxfId="31" priority="2" operator="containsText" text="F">
      <formula>NOT(ISERROR(SEARCH("F",C61)))</formula>
    </cfRule>
    <cfRule type="containsText" dxfId="30" priority="3" operator="containsText" text="D">
      <formula>NOT(ISERROR(SEARCH("D",C61)))</formula>
    </cfRule>
    <cfRule type="containsText" dxfId="29" priority="4" operator="containsText" text="S">
      <formula>NOT(ISERROR(SEARCH("S",C61)))</formula>
    </cfRule>
    <cfRule type="containsText" dxfId="28" priority="5" operator="containsText" text="A">
      <formula>NOT(ISERROR(SEARCH("A",C61)))</formula>
    </cfRule>
  </conditionalFormatting>
  <conditionalFormatting sqref="D48:K48 D50:K51 D52:D57 D58:K59 D68:K68 D99:K99 K100:K103">
    <cfRule type="containsText" dxfId="27" priority="60" operator="containsText" text="악화">
      <formula>NOT(ISERROR(SEARCH("악화",D48)))</formula>
    </cfRule>
  </conditionalFormatting>
  <conditionalFormatting sqref="D48:K48 D50:K51 D58:K59 D68:K68 D99:K99 K100:K103 D52:D57">
    <cfRule type="containsText" dxfId="26" priority="59" operator="containsText" text="개선">
      <formula>NOT(ISERROR(SEARCH("개선",D48)))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8 J19 K21:K25 K27:K60 K62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D100:J103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0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9" customWidth="1"/>
    <col min="6" max="6" width="10.28515625" style="4" customWidth="1"/>
    <col min="7" max="7" width="9.140625" style="4"/>
    <col min="8" max="8" width="9.7109375" style="4" customWidth="1"/>
    <col min="9" max="9" width="10" style="173" bestFit="1" customWidth="1"/>
    <col min="10" max="20" width="9.28515625" style="173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7"/>
      <c r="F1" s="112"/>
      <c r="G1" s="2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9"/>
    </row>
    <row r="2" spans="1:66" ht="50.25" customHeight="1">
      <c r="A2" s="10" t="s">
        <v>47</v>
      </c>
      <c r="B2" s="10"/>
      <c r="C2" s="10"/>
      <c r="D2" s="10"/>
      <c r="E2" s="10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0"/>
    </row>
    <row r="3" spans="1:66" s="17" customFormat="1" ht="21.75" customHeight="1">
      <c r="A3" s="41" t="s">
        <v>158</v>
      </c>
      <c r="B3" s="41"/>
      <c r="C3" s="19"/>
      <c r="D3" s="19"/>
      <c r="E3" s="108"/>
      <c r="F3" s="4"/>
      <c r="G3" s="4"/>
      <c r="H3" s="4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50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0" t="s">
        <v>38</v>
      </c>
      <c r="B4" s="140" t="s">
        <v>144</v>
      </c>
      <c r="C4" s="140" t="s">
        <v>1</v>
      </c>
      <c r="D4" s="140" t="s">
        <v>10</v>
      </c>
      <c r="E4" s="141" t="s">
        <v>143</v>
      </c>
      <c r="F4" s="128" t="s">
        <v>45</v>
      </c>
      <c r="G4" s="151" t="s">
        <v>148</v>
      </c>
      <c r="H4" s="128" t="s">
        <v>63</v>
      </c>
      <c r="I4" s="128" t="s">
        <v>3</v>
      </c>
      <c r="J4" s="127" t="s">
        <v>11</v>
      </c>
      <c r="K4" s="127" t="s">
        <v>12</v>
      </c>
      <c r="L4" s="127" t="s">
        <v>13</v>
      </c>
      <c r="M4" s="127" t="s">
        <v>15</v>
      </c>
      <c r="N4" s="242" t="s">
        <v>6</v>
      </c>
      <c r="O4" s="242" t="s">
        <v>7</v>
      </c>
      <c r="P4" s="242" t="s">
        <v>26</v>
      </c>
      <c r="Q4" s="242" t="s">
        <v>14</v>
      </c>
      <c r="R4" s="242" t="s">
        <v>46</v>
      </c>
      <c r="S4" s="152" t="s">
        <v>43</v>
      </c>
      <c r="T4" s="152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9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102" t="s">
        <v>39</v>
      </c>
      <c r="AQ4" s="102" t="s">
        <v>27</v>
      </c>
      <c r="AR4" s="102" t="s">
        <v>40</v>
      </c>
      <c r="AS4" s="102" t="s">
        <v>41</v>
      </c>
      <c r="AT4" s="102" t="s">
        <v>6</v>
      </c>
      <c r="AU4" s="102" t="s">
        <v>7</v>
      </c>
      <c r="AV4" s="102" t="s">
        <v>28</v>
      </c>
      <c r="AW4" s="102" t="s">
        <v>18</v>
      </c>
      <c r="AX4" s="103" t="s">
        <v>60</v>
      </c>
      <c r="AY4" s="102" t="s">
        <v>90</v>
      </c>
      <c r="AZ4" s="102" t="s">
        <v>65</v>
      </c>
      <c r="BA4" s="102" t="s">
        <v>128</v>
      </c>
      <c r="BB4" t="s">
        <v>136</v>
      </c>
      <c r="BC4" t="s">
        <v>137</v>
      </c>
      <c r="BD4" t="s">
        <v>115</v>
      </c>
      <c r="BE4" t="s">
        <v>138</v>
      </c>
      <c r="BF4" t="s">
        <v>139</v>
      </c>
      <c r="BG4" t="s">
        <v>90</v>
      </c>
      <c r="BH4" t="s">
        <v>138</v>
      </c>
      <c r="BI4" t="s">
        <v>139</v>
      </c>
      <c r="BJ4" t="s">
        <v>90</v>
      </c>
      <c r="BL4" t="s">
        <v>140</v>
      </c>
      <c r="BM4" t="s">
        <v>141</v>
      </c>
      <c r="BN4" t="s">
        <v>142</v>
      </c>
    </row>
    <row r="5" spans="1:66">
      <c r="A5" s="145" t="str">
        <f>W5</f>
        <v>신동아교통</v>
      </c>
      <c r="B5" s="145" t="str">
        <f>V5</f>
        <v>1</v>
      </c>
      <c r="C5" s="146" t="str">
        <f>Y5</f>
        <v>70바2411</v>
      </c>
      <c r="D5" s="134" t="str">
        <f>Z5</f>
        <v>저상</v>
      </c>
      <c r="E5" s="130" t="str">
        <f>AZ5</f>
        <v>S</v>
      </c>
      <c r="F5" s="153">
        <f>G5/H5</f>
        <v>0.81173913043478263</v>
      </c>
      <c r="G5" s="154">
        <f>AE5</f>
        <v>1.867</v>
      </c>
      <c r="H5" s="155">
        <f>AF5</f>
        <v>2.2999999999999998</v>
      </c>
      <c r="I5" s="156">
        <f>AC5</f>
        <v>4860.4089999999997</v>
      </c>
      <c r="J5" s="157">
        <f>AI5/AH5</f>
        <v>1.0072618143688017E-2</v>
      </c>
      <c r="K5" s="157">
        <f>AJ5/AH5</f>
        <v>0.33519356143672818</v>
      </c>
      <c r="L5" s="157">
        <f>AK5/AC5</f>
        <v>0.20060040214722671</v>
      </c>
      <c r="M5" s="158">
        <f>AG5</f>
        <v>12.699</v>
      </c>
      <c r="N5" s="159">
        <f>IF(AW5=0,AT5,"속도계이상")</f>
        <v>2.1000000000000001E-2</v>
      </c>
      <c r="O5" s="159">
        <f>IF(AW5=0,AU5,"속도계이상")</f>
        <v>19.216000000000001</v>
      </c>
      <c r="P5" s="160">
        <f>AQ5/60</f>
        <v>0.38333333333333336</v>
      </c>
      <c r="Q5" s="161">
        <f>AN5</f>
        <v>88</v>
      </c>
      <c r="R5" s="162">
        <f>AC5/(AH5-AI5-AJ5)</f>
        <v>27.243583473666149</v>
      </c>
      <c r="S5" s="147">
        <f>IF(AW5=0,AL5,"속도계이상")</f>
        <v>1</v>
      </c>
      <c r="T5" s="147">
        <f>IF(AW5=0,AM5,"속도계이상")</f>
        <v>934</v>
      </c>
      <c r="U5" t="s">
        <v>119</v>
      </c>
      <c r="V5" s="5" t="s">
        <v>121</v>
      </c>
      <c r="W5" t="s">
        <v>119</v>
      </c>
      <c r="X5" s="5" t="s">
        <v>121</v>
      </c>
      <c r="Y5" t="s">
        <v>198</v>
      </c>
      <c r="Z5" t="s">
        <v>199</v>
      </c>
      <c r="AA5" t="s">
        <v>48</v>
      </c>
      <c r="AB5">
        <v>523</v>
      </c>
      <c r="AC5" s="1">
        <v>4860.4089999999997</v>
      </c>
      <c r="AD5" s="1">
        <v>2602.9720000000002</v>
      </c>
      <c r="AE5" s="29">
        <v>1.867</v>
      </c>
      <c r="AF5">
        <v>2.2999999999999998</v>
      </c>
      <c r="AG5">
        <v>12.699</v>
      </c>
      <c r="AH5">
        <v>272.48575899999997</v>
      </c>
      <c r="AI5">
        <v>2.7446449999999998</v>
      </c>
      <c r="AJ5">
        <v>91.335471999999996</v>
      </c>
      <c r="AK5">
        <v>975</v>
      </c>
      <c r="AL5">
        <v>1</v>
      </c>
      <c r="AM5">
        <v>934</v>
      </c>
      <c r="AN5">
        <v>88</v>
      </c>
      <c r="AO5">
        <v>17.837295000000001</v>
      </c>
      <c r="AP5">
        <v>1738.9</v>
      </c>
      <c r="AQ5">
        <v>23</v>
      </c>
      <c r="AR5">
        <v>6</v>
      </c>
      <c r="AS5">
        <v>3434</v>
      </c>
      <c r="AT5">
        <v>2.1000000000000001E-2</v>
      </c>
      <c r="AU5">
        <v>19.216000000000001</v>
      </c>
      <c r="AV5">
        <v>42339</v>
      </c>
      <c r="AW5">
        <v>0</v>
      </c>
      <c r="AX5" s="30">
        <v>0.45</v>
      </c>
      <c r="AY5">
        <v>1.0105</v>
      </c>
      <c r="AZ5" t="s">
        <v>71</v>
      </c>
      <c r="BA5" t="s">
        <v>441</v>
      </c>
      <c r="BB5">
        <v>1</v>
      </c>
      <c r="BC5" t="s">
        <v>442</v>
      </c>
      <c r="BD5">
        <v>14</v>
      </c>
      <c r="BE5">
        <v>204193.48300000001</v>
      </c>
      <c r="BF5">
        <v>3.280649265383264E-2</v>
      </c>
      <c r="BG5">
        <v>3.3150960826697884E-2</v>
      </c>
      <c r="BH5">
        <v>364076.85700000002</v>
      </c>
      <c r="BI5">
        <v>1.8399609508824123E-2</v>
      </c>
      <c r="BJ5">
        <v>1.8592805408666774E-2</v>
      </c>
      <c r="BK5">
        <v>1</v>
      </c>
      <c r="BL5" t="s">
        <v>71</v>
      </c>
      <c r="BM5">
        <v>0</v>
      </c>
      <c r="BN5" t="s">
        <v>443</v>
      </c>
    </row>
    <row r="6" spans="1:66">
      <c r="A6" s="142" t="str">
        <f t="shared" ref="A6:A7" si="0">W6</f>
        <v>신동아교통</v>
      </c>
      <c r="B6" s="142" t="str">
        <f t="shared" ref="B6:B7" si="1">V6</f>
        <v>1</v>
      </c>
      <c r="C6" s="143" t="str">
        <f t="shared" ref="C6:C7" si="2">Y6</f>
        <v>70바2415</v>
      </c>
      <c r="D6" s="118" t="str">
        <f t="shared" ref="D6:D7" si="3">Z6</f>
        <v>저상</v>
      </c>
      <c r="E6" s="114" t="str">
        <f>AZ6</f>
        <v>A</v>
      </c>
      <c r="F6" s="163">
        <f>G6/H6</f>
        <v>0.80478260869565221</v>
      </c>
      <c r="G6" s="164">
        <f>AE6</f>
        <v>1.851</v>
      </c>
      <c r="H6" s="165">
        <f>AF6</f>
        <v>2.2999999999999998</v>
      </c>
      <c r="I6" s="166">
        <f t="shared" ref="I6:I7" si="4">AC6</f>
        <v>2851.15</v>
      </c>
      <c r="J6" s="167">
        <f t="shared" ref="J6:J7" si="5">AI6/AH6</f>
        <v>1.5729302440799845E-2</v>
      </c>
      <c r="K6" s="167">
        <f t="shared" ref="K6:K7" si="6">AJ6/AH6</f>
        <v>0.3351115896794965</v>
      </c>
      <c r="L6" s="167">
        <f t="shared" ref="L6:L7" si="7">AK6/AC6</f>
        <v>0.18343475439734844</v>
      </c>
      <c r="M6" s="168">
        <f t="shared" ref="M6:M7" si="8">AG6</f>
        <v>12.226000000000001</v>
      </c>
      <c r="N6" s="169">
        <f t="shared" ref="N6:N7" si="9">IF(AW6=0,AT6,"속도계이상")</f>
        <v>0.105</v>
      </c>
      <c r="O6" s="169">
        <f t="shared" ref="O6:O7" si="10">IF(AW6=0,AU6,"속도계이상")</f>
        <v>15.994</v>
      </c>
      <c r="P6" s="170">
        <f t="shared" ref="P6:P7" si="11">AQ6/60</f>
        <v>0</v>
      </c>
      <c r="Q6" s="171">
        <f t="shared" ref="Q6:Q7" si="12">AN6</f>
        <v>73</v>
      </c>
      <c r="R6" s="172">
        <f t="shared" ref="R6:R7" si="13">AC6/(AH6-AI6-AJ6)</f>
        <v>26.960086410710364</v>
      </c>
      <c r="S6" s="144">
        <f t="shared" ref="S6:S7" si="14">IF(AW6=0,AL6,"속도계이상")</f>
        <v>3</v>
      </c>
      <c r="T6" s="144">
        <f t="shared" ref="T6:T7" si="15">IF(AW6=0,AM6,"속도계이상")</f>
        <v>456</v>
      </c>
      <c r="U6" t="s">
        <v>119</v>
      </c>
      <c r="V6" s="5" t="s">
        <v>121</v>
      </c>
      <c r="W6" t="s">
        <v>119</v>
      </c>
      <c r="X6" s="5" t="s">
        <v>121</v>
      </c>
      <c r="Y6" t="s">
        <v>201</v>
      </c>
      <c r="Z6" t="s">
        <v>199</v>
      </c>
      <c r="AA6" t="s">
        <v>48</v>
      </c>
      <c r="AB6">
        <v>523</v>
      </c>
      <c r="AC6" s="1">
        <v>2851.15</v>
      </c>
      <c r="AD6" s="1">
        <v>1540.4390000000001</v>
      </c>
      <c r="AE6" s="29">
        <v>1.851</v>
      </c>
      <c r="AF6">
        <v>2.2999999999999998</v>
      </c>
      <c r="AG6">
        <v>12.226000000000001</v>
      </c>
      <c r="AH6">
        <v>162.90995799999999</v>
      </c>
      <c r="AI6">
        <v>2.5624600000000002</v>
      </c>
      <c r="AJ6">
        <v>54.593015000000001</v>
      </c>
      <c r="AK6">
        <v>523</v>
      </c>
      <c r="AL6">
        <v>3</v>
      </c>
      <c r="AM6">
        <v>456</v>
      </c>
      <c r="AN6">
        <v>73</v>
      </c>
      <c r="AO6">
        <v>17.501384999999999</v>
      </c>
      <c r="AP6">
        <v>2480.6</v>
      </c>
      <c r="AQ6">
        <v>0</v>
      </c>
      <c r="AR6">
        <v>14</v>
      </c>
      <c r="AS6">
        <v>2031</v>
      </c>
      <c r="AT6">
        <v>0.105</v>
      </c>
      <c r="AU6">
        <v>15.994</v>
      </c>
      <c r="AV6">
        <v>24916</v>
      </c>
      <c r="AW6">
        <v>0</v>
      </c>
      <c r="AX6" s="30">
        <v>0.44</v>
      </c>
      <c r="AY6">
        <v>0.99181818181818171</v>
      </c>
      <c r="AZ6" t="s">
        <v>66</v>
      </c>
      <c r="BA6" t="s">
        <v>444</v>
      </c>
      <c r="BB6">
        <v>1</v>
      </c>
      <c r="BC6" t="s">
        <v>445</v>
      </c>
      <c r="BD6">
        <v>8</v>
      </c>
      <c r="BE6">
        <v>65494.967999999993</v>
      </c>
      <c r="BF6">
        <v>5.0807262017442317E-2</v>
      </c>
      <c r="BG6">
        <v>5.0391566237299602E-2</v>
      </c>
      <c r="BH6">
        <v>105694.16800000001</v>
      </c>
      <c r="BI6">
        <v>3.1483477877417038E-2</v>
      </c>
      <c r="BJ6">
        <v>3.1225885785692714E-2</v>
      </c>
      <c r="BK6">
        <v>1</v>
      </c>
      <c r="BL6" t="s">
        <v>71</v>
      </c>
      <c r="BM6">
        <v>-1</v>
      </c>
      <c r="BN6" t="s">
        <v>446</v>
      </c>
    </row>
    <row r="7" spans="1:66">
      <c r="A7" s="145" t="str">
        <f t="shared" si="0"/>
        <v>신동아교통</v>
      </c>
      <c r="B7" s="145" t="str">
        <f t="shared" si="1"/>
        <v>1</v>
      </c>
      <c r="C7" s="146" t="str">
        <f t="shared" si="2"/>
        <v>70바2451</v>
      </c>
      <c r="D7" s="134" t="str">
        <f t="shared" si="3"/>
        <v>저상</v>
      </c>
      <c r="E7" s="130" t="str">
        <f t="shared" ref="E7:E45" si="16">AZ7</f>
        <v>C</v>
      </c>
      <c r="F7" s="153">
        <f t="shared" ref="F7:F45" si="17">G7/H7</f>
        <v>0.84636363636363632</v>
      </c>
      <c r="G7" s="154">
        <f t="shared" ref="G7:G45" si="18">AE7</f>
        <v>1.8620000000000001</v>
      </c>
      <c r="H7" s="155">
        <f t="shared" ref="H7:H45" si="19">AF7</f>
        <v>2.2000000000000002</v>
      </c>
      <c r="I7" s="156">
        <f t="shared" si="4"/>
        <v>2740.2359999999999</v>
      </c>
      <c r="J7" s="157">
        <f t="shared" si="5"/>
        <v>1.3211169857188921E-2</v>
      </c>
      <c r="K7" s="157">
        <f t="shared" si="6"/>
        <v>0.35322660786306642</v>
      </c>
      <c r="L7" s="157">
        <f t="shared" si="7"/>
        <v>0.1437832361884159</v>
      </c>
      <c r="M7" s="158">
        <f t="shared" si="8"/>
        <v>12.58</v>
      </c>
      <c r="N7" s="159">
        <f t="shared" si="9"/>
        <v>0.109</v>
      </c>
      <c r="O7" s="159">
        <f t="shared" si="10"/>
        <v>16.86</v>
      </c>
      <c r="P7" s="160">
        <f t="shared" si="11"/>
        <v>4.3333333333333335E-2</v>
      </c>
      <c r="Q7" s="161">
        <f t="shared" si="12"/>
        <v>88</v>
      </c>
      <c r="R7" s="162">
        <f t="shared" si="13"/>
        <v>27.009955051420157</v>
      </c>
      <c r="S7" s="147">
        <f t="shared" si="14"/>
        <v>3</v>
      </c>
      <c r="T7" s="147">
        <f t="shared" si="15"/>
        <v>462</v>
      </c>
      <c r="U7" t="s">
        <v>119</v>
      </c>
      <c r="V7" t="s">
        <v>121</v>
      </c>
      <c r="W7" s="4" t="s">
        <v>119</v>
      </c>
      <c r="X7" s="4" t="s">
        <v>121</v>
      </c>
      <c r="Y7" s="4" t="s">
        <v>203</v>
      </c>
      <c r="Z7" s="4" t="s">
        <v>199</v>
      </c>
      <c r="AA7" s="4" t="s">
        <v>48</v>
      </c>
      <c r="AB7" s="4">
        <v>523</v>
      </c>
      <c r="AC7" s="4">
        <v>2740.2359999999999</v>
      </c>
      <c r="AD7" s="4">
        <v>1471.3050000000001</v>
      </c>
      <c r="AE7" s="4">
        <v>1.8620000000000001</v>
      </c>
      <c r="AF7" s="4">
        <v>2.2000000000000002</v>
      </c>
      <c r="AG7" s="4">
        <v>12.58</v>
      </c>
      <c r="AH7" s="4">
        <v>160.130785</v>
      </c>
      <c r="AI7" s="4">
        <v>2.1155149999999998</v>
      </c>
      <c r="AJ7" s="4">
        <v>56.562454000000002</v>
      </c>
      <c r="AK7" s="4">
        <v>394</v>
      </c>
      <c r="AL7" s="4">
        <v>3</v>
      </c>
      <c r="AM7" s="4">
        <v>462</v>
      </c>
      <c r="AN7" s="4">
        <v>88</v>
      </c>
      <c r="AO7" s="4">
        <v>17.112487000000002</v>
      </c>
      <c r="AP7" s="4">
        <v>1040.3</v>
      </c>
      <c r="AQ7" s="4">
        <v>2.6</v>
      </c>
      <c r="AR7" s="4">
        <v>3</v>
      </c>
      <c r="AS7" s="4">
        <v>587</v>
      </c>
      <c r="AT7" s="4">
        <v>0.109</v>
      </c>
      <c r="AU7" s="4">
        <v>16.86</v>
      </c>
      <c r="AV7" s="4">
        <v>21547</v>
      </c>
      <c r="AW7" s="4">
        <v>0</v>
      </c>
      <c r="AX7" s="31">
        <v>0.45</v>
      </c>
      <c r="AY7">
        <v>0.88500000000000001</v>
      </c>
      <c r="AZ7" t="s">
        <v>69</v>
      </c>
      <c r="BA7" t="s">
        <v>444</v>
      </c>
      <c r="BB7">
        <v>1</v>
      </c>
      <c r="BC7" t="s">
        <v>447</v>
      </c>
      <c r="BD7">
        <v>14</v>
      </c>
      <c r="BE7">
        <v>65494.967999999993</v>
      </c>
      <c r="BF7">
        <v>8.2012636451704202E-2</v>
      </c>
      <c r="BG7">
        <v>7.2581183259758222E-2</v>
      </c>
      <c r="BH7">
        <v>105694.16800000001</v>
      </c>
      <c r="BI7">
        <v>5.0820353683090631E-2</v>
      </c>
      <c r="BJ7">
        <v>4.4976013009535208E-2</v>
      </c>
      <c r="BK7">
        <v>1</v>
      </c>
      <c r="BL7" t="s">
        <v>66</v>
      </c>
      <c r="BM7">
        <v>-2</v>
      </c>
      <c r="BN7" t="s">
        <v>446</v>
      </c>
    </row>
    <row r="8" spans="1:66">
      <c r="A8" s="142" t="str">
        <f t="shared" ref="A8:A45" si="20">W8</f>
        <v>신동아교통</v>
      </c>
      <c r="B8" s="142" t="str">
        <f t="shared" ref="B8:B45" si="21">V8</f>
        <v>1</v>
      </c>
      <c r="C8" s="143" t="str">
        <f t="shared" ref="C8:C45" si="22">Y8</f>
        <v>70바2468</v>
      </c>
      <c r="D8" s="118" t="str">
        <f t="shared" ref="D8:D45" si="23">Z8</f>
        <v>저상</v>
      </c>
      <c r="E8" s="114" t="str">
        <f t="shared" si="16"/>
        <v>A</v>
      </c>
      <c r="F8" s="163">
        <f t="shared" si="17"/>
        <v>0.83285714285714285</v>
      </c>
      <c r="G8" s="164">
        <f t="shared" si="18"/>
        <v>1.7490000000000001</v>
      </c>
      <c r="H8" s="165">
        <f t="shared" si="19"/>
        <v>2.1</v>
      </c>
      <c r="I8" s="166">
        <f t="shared" ref="I8:I45" si="24">AC8</f>
        <v>4555.1130000000003</v>
      </c>
      <c r="J8" s="167">
        <f t="shared" ref="J8:J45" si="25">AI8/AH8</f>
        <v>1.5033755104122314E-2</v>
      </c>
      <c r="K8" s="167">
        <f t="shared" ref="K8:K45" si="26">AJ8/AH8</f>
        <v>0.34010591513596805</v>
      </c>
      <c r="L8" s="167">
        <f t="shared" ref="L8:L45" si="27">AK8/AC8</f>
        <v>0.19999503854240278</v>
      </c>
      <c r="M8" s="168">
        <f t="shared" ref="M8:M45" si="28">AG8</f>
        <v>12.869</v>
      </c>
      <c r="N8" s="169">
        <f t="shared" ref="N8:N45" si="29">IF(AW8=0,AT8,"속도계이상")</f>
        <v>6.6000000000000003E-2</v>
      </c>
      <c r="O8" s="169">
        <f t="shared" ref="O8:O45" si="30">IF(AW8=0,AU8,"속도계이상")</f>
        <v>15.805999999999999</v>
      </c>
      <c r="P8" s="170">
        <f t="shared" ref="P8:P45" si="31">AQ8/60</f>
        <v>0</v>
      </c>
      <c r="Q8" s="171">
        <f t="shared" ref="Q8:Q45" si="32">AN8</f>
        <v>83</v>
      </c>
      <c r="R8" s="172">
        <f t="shared" ref="R8:R45" si="33">AC8/(AH8-AI8-AJ8)</f>
        <v>25.732268383172208</v>
      </c>
      <c r="S8" s="144">
        <f t="shared" ref="S8:S45" si="34">IF(AW8=0,AL8,"속도계이상")</f>
        <v>3</v>
      </c>
      <c r="T8" s="144">
        <f t="shared" ref="T8:T45" si="35">IF(AW8=0,AM8,"속도계이상")</f>
        <v>720</v>
      </c>
      <c r="U8" t="s">
        <v>119</v>
      </c>
      <c r="V8" s="5" t="s">
        <v>121</v>
      </c>
      <c r="W8" t="s">
        <v>119</v>
      </c>
      <c r="X8" s="5" t="s">
        <v>121</v>
      </c>
      <c r="Y8" t="s">
        <v>205</v>
      </c>
      <c r="Z8" t="s">
        <v>199</v>
      </c>
      <c r="AA8" t="s">
        <v>48</v>
      </c>
      <c r="AB8">
        <v>523</v>
      </c>
      <c r="AC8" s="1">
        <v>4555.1130000000003</v>
      </c>
      <c r="AD8" s="1">
        <v>2605.0250000000001</v>
      </c>
      <c r="AE8" s="29">
        <v>1.7490000000000001</v>
      </c>
      <c r="AF8">
        <v>2.1</v>
      </c>
      <c r="AG8">
        <v>12.869</v>
      </c>
      <c r="AH8">
        <v>274.508263</v>
      </c>
      <c r="AI8">
        <v>4.1268900000000004</v>
      </c>
      <c r="AJ8">
        <v>93.361884000000003</v>
      </c>
      <c r="AK8">
        <v>911</v>
      </c>
      <c r="AL8">
        <v>3</v>
      </c>
      <c r="AM8">
        <v>720</v>
      </c>
      <c r="AN8">
        <v>83</v>
      </c>
      <c r="AO8">
        <v>16.593719</v>
      </c>
      <c r="AP8">
        <v>2885.5</v>
      </c>
      <c r="AQ8">
        <v>0</v>
      </c>
      <c r="AR8">
        <v>10</v>
      </c>
      <c r="AS8">
        <v>3058</v>
      </c>
      <c r="AT8">
        <v>6.6000000000000003E-2</v>
      </c>
      <c r="AU8">
        <v>15.805999999999999</v>
      </c>
      <c r="AV8">
        <v>40057</v>
      </c>
      <c r="AW8">
        <v>0</v>
      </c>
      <c r="AX8" s="30">
        <v>0.45</v>
      </c>
      <c r="AY8">
        <v>0.9663636363636362</v>
      </c>
      <c r="AZ8" t="s">
        <v>66</v>
      </c>
      <c r="BA8" t="s">
        <v>444</v>
      </c>
      <c r="BB8">
        <v>4</v>
      </c>
      <c r="BC8" t="s">
        <v>448</v>
      </c>
      <c r="BD8">
        <v>5</v>
      </c>
      <c r="BE8">
        <v>65494.967999999993</v>
      </c>
      <c r="BF8">
        <v>1.5209702827856945E-2</v>
      </c>
      <c r="BG8">
        <v>1.4698103732738117E-2</v>
      </c>
      <c r="BH8">
        <v>105694.16800000001</v>
      </c>
      <c r="BI8">
        <v>9.4249192632842333E-3</v>
      </c>
      <c r="BJ8">
        <v>9.1078992517010342E-3</v>
      </c>
      <c r="BK8">
        <v>1</v>
      </c>
      <c r="BL8" t="s">
        <v>71</v>
      </c>
      <c r="BM8">
        <v>-1</v>
      </c>
      <c r="BN8" t="s">
        <v>446</v>
      </c>
    </row>
    <row r="9" spans="1:66">
      <c r="A9" s="145" t="str">
        <f t="shared" si="20"/>
        <v>신동아교통</v>
      </c>
      <c r="B9" s="145" t="str">
        <f t="shared" si="21"/>
        <v>1</v>
      </c>
      <c r="C9" s="146" t="str">
        <f t="shared" si="22"/>
        <v>70바2503</v>
      </c>
      <c r="D9" s="134" t="str">
        <f t="shared" si="23"/>
        <v>저상</v>
      </c>
      <c r="E9" s="130" t="str">
        <f t="shared" si="16"/>
        <v>D</v>
      </c>
      <c r="F9" s="153">
        <f t="shared" si="17"/>
        <v>0.87521739130434784</v>
      </c>
      <c r="G9" s="154">
        <f t="shared" si="18"/>
        <v>2.0129999999999999</v>
      </c>
      <c r="H9" s="155">
        <f t="shared" si="19"/>
        <v>2.2999999999999998</v>
      </c>
      <c r="I9" s="156">
        <f t="shared" si="24"/>
        <v>3525.1880000000001</v>
      </c>
      <c r="J9" s="157">
        <f t="shared" si="25"/>
        <v>1.6009438896040621E-2</v>
      </c>
      <c r="K9" s="157">
        <f t="shared" si="26"/>
        <v>0.30256491772210442</v>
      </c>
      <c r="L9" s="157">
        <f t="shared" si="27"/>
        <v>0.19970566108814622</v>
      </c>
      <c r="M9" s="158">
        <f t="shared" si="28"/>
        <v>9.2520000000000007</v>
      </c>
      <c r="N9" s="159">
        <f t="shared" si="29"/>
        <v>0</v>
      </c>
      <c r="O9" s="159">
        <f t="shared" si="30"/>
        <v>6.6379999999999999</v>
      </c>
      <c r="P9" s="160">
        <f t="shared" si="31"/>
        <v>0.14666666666666667</v>
      </c>
      <c r="Q9" s="161">
        <f t="shared" si="32"/>
        <v>83</v>
      </c>
      <c r="R9" s="162">
        <f t="shared" si="33"/>
        <v>25.36455264790872</v>
      </c>
      <c r="S9" s="147">
        <f t="shared" si="34"/>
        <v>0</v>
      </c>
      <c r="T9" s="147">
        <f t="shared" si="35"/>
        <v>234</v>
      </c>
      <c r="U9" t="s">
        <v>119</v>
      </c>
      <c r="V9" s="5" t="s">
        <v>121</v>
      </c>
      <c r="W9" t="s">
        <v>119</v>
      </c>
      <c r="X9" s="5" t="s">
        <v>121</v>
      </c>
      <c r="Y9" t="s">
        <v>207</v>
      </c>
      <c r="Z9" t="s">
        <v>199</v>
      </c>
      <c r="AA9" t="s">
        <v>48</v>
      </c>
      <c r="AB9">
        <v>523</v>
      </c>
      <c r="AC9" s="1">
        <v>3525.1880000000001</v>
      </c>
      <c r="AD9" s="1">
        <v>1750.8119999999999</v>
      </c>
      <c r="AE9" s="29">
        <v>2.0129999999999999</v>
      </c>
      <c r="AF9">
        <v>2.2999999999999998</v>
      </c>
      <c r="AG9">
        <v>9.2520000000000007</v>
      </c>
      <c r="AH9">
        <v>203.95605499999999</v>
      </c>
      <c r="AI9">
        <v>3.2652220000000001</v>
      </c>
      <c r="AJ9">
        <v>61.709947</v>
      </c>
      <c r="AK9">
        <v>704</v>
      </c>
      <c r="AL9">
        <v>0</v>
      </c>
      <c r="AM9">
        <v>234</v>
      </c>
      <c r="AN9">
        <v>83</v>
      </c>
      <c r="AO9">
        <v>17.284056</v>
      </c>
      <c r="AP9">
        <v>814.4</v>
      </c>
      <c r="AQ9">
        <v>8.8000000000000007</v>
      </c>
      <c r="AR9">
        <v>4</v>
      </c>
      <c r="AS9">
        <v>300</v>
      </c>
      <c r="AT9">
        <v>0</v>
      </c>
      <c r="AU9">
        <v>6.6379999999999999</v>
      </c>
      <c r="AV9">
        <v>28366</v>
      </c>
      <c r="AW9">
        <v>0</v>
      </c>
      <c r="AX9" s="30">
        <v>0.43</v>
      </c>
      <c r="AY9">
        <v>0.82619047619047625</v>
      </c>
      <c r="AZ9" t="s">
        <v>67</v>
      </c>
      <c r="BA9" t="s">
        <v>444</v>
      </c>
      <c r="BB9">
        <v>4</v>
      </c>
      <c r="BC9" t="s">
        <v>449</v>
      </c>
      <c r="BD9">
        <v>3</v>
      </c>
      <c r="BE9">
        <v>65494.967999999993</v>
      </c>
      <c r="BF9">
        <v>2.2949702029016947E-2</v>
      </c>
      <c r="BG9">
        <v>1.8960825247783052E-2</v>
      </c>
      <c r="BH9">
        <v>105694.16800000001</v>
      </c>
      <c r="BI9">
        <v>1.4221125237487085E-2</v>
      </c>
      <c r="BJ9">
        <v>1.1749358231923855E-2</v>
      </c>
      <c r="BK9">
        <v>1</v>
      </c>
      <c r="BL9" t="s">
        <v>69</v>
      </c>
      <c r="BM9">
        <v>-1</v>
      </c>
      <c r="BN9" t="s">
        <v>446</v>
      </c>
    </row>
    <row r="10" spans="1:66">
      <c r="A10" s="142" t="str">
        <f t="shared" si="20"/>
        <v>신동아교통</v>
      </c>
      <c r="B10" s="142" t="str">
        <f t="shared" si="21"/>
        <v>1</v>
      </c>
      <c r="C10" s="143" t="str">
        <f t="shared" si="22"/>
        <v>70바2535</v>
      </c>
      <c r="D10" s="118" t="str">
        <f t="shared" si="23"/>
        <v>저상</v>
      </c>
      <c r="E10" s="114" t="str">
        <f t="shared" si="16"/>
        <v>A</v>
      </c>
      <c r="F10" s="163">
        <f t="shared" si="17"/>
        <v>0.81318181818181812</v>
      </c>
      <c r="G10" s="164">
        <f t="shared" si="18"/>
        <v>1.7889999999999999</v>
      </c>
      <c r="H10" s="165">
        <f t="shared" si="19"/>
        <v>2.2000000000000002</v>
      </c>
      <c r="I10" s="166">
        <f t="shared" si="24"/>
        <v>2913.6010000000001</v>
      </c>
      <c r="J10" s="167">
        <f t="shared" si="25"/>
        <v>2.3025410034386469E-2</v>
      </c>
      <c r="K10" s="167">
        <f t="shared" si="26"/>
        <v>0.34321525237597778</v>
      </c>
      <c r="L10" s="167">
        <f t="shared" si="27"/>
        <v>0.16680389662139736</v>
      </c>
      <c r="M10" s="168">
        <f t="shared" si="28"/>
        <v>13.31</v>
      </c>
      <c r="N10" s="169">
        <f t="shared" si="29"/>
        <v>0.10299999999999999</v>
      </c>
      <c r="O10" s="169">
        <f t="shared" si="30"/>
        <v>19.117000000000001</v>
      </c>
      <c r="P10" s="170">
        <f t="shared" si="31"/>
        <v>0</v>
      </c>
      <c r="Q10" s="171">
        <f t="shared" si="32"/>
        <v>75</v>
      </c>
      <c r="R10" s="172">
        <f t="shared" si="33"/>
        <v>26.908845329522922</v>
      </c>
      <c r="S10" s="144">
        <f t="shared" si="34"/>
        <v>3</v>
      </c>
      <c r="T10" s="144">
        <f t="shared" si="35"/>
        <v>557</v>
      </c>
      <c r="U10" t="s">
        <v>119</v>
      </c>
      <c r="V10" t="s">
        <v>121</v>
      </c>
      <c r="W10" s="4" t="s">
        <v>119</v>
      </c>
      <c r="X10" s="4" t="s">
        <v>121</v>
      </c>
      <c r="Y10" s="4" t="s">
        <v>209</v>
      </c>
      <c r="Z10" s="4" t="s">
        <v>199</v>
      </c>
      <c r="AA10" s="4" t="s">
        <v>48</v>
      </c>
      <c r="AB10" s="4">
        <v>523</v>
      </c>
      <c r="AC10" s="4">
        <v>2913.6010000000001</v>
      </c>
      <c r="AD10" s="4">
        <v>1629.0440000000001</v>
      </c>
      <c r="AE10" s="4">
        <v>1.7889999999999999</v>
      </c>
      <c r="AF10" s="4">
        <v>2.2000000000000002</v>
      </c>
      <c r="AG10" s="4">
        <v>13.31</v>
      </c>
      <c r="AH10" s="4">
        <v>170.84829300000001</v>
      </c>
      <c r="AI10" s="4">
        <v>3.9338519999999999</v>
      </c>
      <c r="AJ10" s="4">
        <v>58.637740000000001</v>
      </c>
      <c r="AK10" s="4">
        <v>486</v>
      </c>
      <c r="AL10" s="4">
        <v>3</v>
      </c>
      <c r="AM10" s="4">
        <v>557</v>
      </c>
      <c r="AN10" s="4">
        <v>75</v>
      </c>
      <c r="AO10" s="4">
        <v>17.053730999999999</v>
      </c>
      <c r="AP10" s="4">
        <v>2671.1</v>
      </c>
      <c r="AQ10" s="4">
        <v>0</v>
      </c>
      <c r="AR10" s="4">
        <v>27</v>
      </c>
      <c r="AS10" s="4">
        <v>5884</v>
      </c>
      <c r="AT10" s="4">
        <v>0.10299999999999999</v>
      </c>
      <c r="AU10" s="4">
        <v>19.117000000000001</v>
      </c>
      <c r="AV10" s="4">
        <v>24540</v>
      </c>
      <c r="AW10" s="4">
        <v>0</v>
      </c>
      <c r="AX10" s="31">
        <v>0.45</v>
      </c>
      <c r="AY10">
        <v>0.96619047619047616</v>
      </c>
      <c r="AZ10" t="s">
        <v>66</v>
      </c>
      <c r="BA10" t="s">
        <v>444</v>
      </c>
      <c r="BB10">
        <v>5</v>
      </c>
      <c r="BC10" t="s">
        <v>450</v>
      </c>
      <c r="BD10">
        <v>15</v>
      </c>
      <c r="BE10">
        <v>65494.967999999993</v>
      </c>
      <c r="BF10">
        <v>6.1460065145768149E-2</v>
      </c>
      <c r="BG10">
        <v>5.9382129609887417E-2</v>
      </c>
      <c r="BH10">
        <v>105694.16800000001</v>
      </c>
      <c r="BI10">
        <v>3.8084646259763356E-2</v>
      </c>
      <c r="BJ10">
        <v>3.6797022505266591E-2</v>
      </c>
      <c r="BK10">
        <v>1</v>
      </c>
      <c r="BL10" t="s">
        <v>71</v>
      </c>
      <c r="BM10">
        <v>-1</v>
      </c>
      <c r="BN10" t="s">
        <v>446</v>
      </c>
    </row>
    <row r="11" spans="1:66">
      <c r="A11" s="145" t="str">
        <f t="shared" si="20"/>
        <v>신동아교통</v>
      </c>
      <c r="B11" s="145" t="str">
        <f t="shared" si="21"/>
        <v>1</v>
      </c>
      <c r="C11" s="146" t="str">
        <f t="shared" si="22"/>
        <v>70바2536</v>
      </c>
      <c r="D11" s="134" t="str">
        <f t="shared" si="23"/>
        <v>저상</v>
      </c>
      <c r="E11" s="130" t="str">
        <f t="shared" si="16"/>
        <v>A</v>
      </c>
      <c r="F11" s="153">
        <f t="shared" si="17"/>
        <v>0.86476190476190473</v>
      </c>
      <c r="G11" s="154">
        <f t="shared" si="18"/>
        <v>1.8160000000000001</v>
      </c>
      <c r="H11" s="155">
        <f t="shared" si="19"/>
        <v>2.1</v>
      </c>
      <c r="I11" s="156">
        <f t="shared" si="24"/>
        <v>2958.7350000000001</v>
      </c>
      <c r="J11" s="157">
        <f t="shared" si="25"/>
        <v>1.0062798354693427E-2</v>
      </c>
      <c r="K11" s="157">
        <f t="shared" si="26"/>
        <v>0.35102631703294979</v>
      </c>
      <c r="L11" s="157">
        <f t="shared" si="27"/>
        <v>0.20346533231262684</v>
      </c>
      <c r="M11" s="158">
        <f t="shared" si="28"/>
        <v>13.096</v>
      </c>
      <c r="N11" s="159">
        <f t="shared" si="29"/>
        <v>3.4000000000000002E-2</v>
      </c>
      <c r="O11" s="159">
        <f t="shared" si="30"/>
        <v>26.260999999999999</v>
      </c>
      <c r="P11" s="160">
        <f t="shared" si="31"/>
        <v>2.8333333333333332E-2</v>
      </c>
      <c r="Q11" s="161">
        <f t="shared" si="32"/>
        <v>86</v>
      </c>
      <c r="R11" s="162">
        <f t="shared" si="33"/>
        <v>27.028149155032057</v>
      </c>
      <c r="S11" s="147">
        <f t="shared" si="34"/>
        <v>1</v>
      </c>
      <c r="T11" s="147">
        <f t="shared" si="35"/>
        <v>777</v>
      </c>
      <c r="U11" t="s">
        <v>119</v>
      </c>
      <c r="V11" s="5" t="s">
        <v>121</v>
      </c>
      <c r="W11" t="s">
        <v>119</v>
      </c>
      <c r="X11" s="5" t="s">
        <v>121</v>
      </c>
      <c r="Y11" t="s">
        <v>210</v>
      </c>
      <c r="Z11" t="s">
        <v>199</v>
      </c>
      <c r="AA11" t="s">
        <v>48</v>
      </c>
      <c r="AB11">
        <v>523</v>
      </c>
      <c r="AC11" s="1">
        <v>2958.7350000000001</v>
      </c>
      <c r="AD11" s="1">
        <v>1628.9570000000001</v>
      </c>
      <c r="AE11" s="29">
        <v>1.8160000000000001</v>
      </c>
      <c r="AF11">
        <v>2.1</v>
      </c>
      <c r="AG11">
        <v>13.096</v>
      </c>
      <c r="AH11">
        <v>171.33633599999999</v>
      </c>
      <c r="AI11">
        <v>1.7241230000000001</v>
      </c>
      <c r="AJ11">
        <v>60.143563</v>
      </c>
      <c r="AK11">
        <v>602</v>
      </c>
      <c r="AL11">
        <v>1</v>
      </c>
      <c r="AM11">
        <v>777</v>
      </c>
      <c r="AN11">
        <v>86</v>
      </c>
      <c r="AO11">
        <v>17.268578000000002</v>
      </c>
      <c r="AP11">
        <v>479.2</v>
      </c>
      <c r="AQ11">
        <v>1.7</v>
      </c>
      <c r="AR11">
        <v>4</v>
      </c>
      <c r="AS11">
        <v>942</v>
      </c>
      <c r="AT11">
        <v>3.4000000000000002E-2</v>
      </c>
      <c r="AU11">
        <v>26.260999999999999</v>
      </c>
      <c r="AV11">
        <v>25514</v>
      </c>
      <c r="AW11">
        <v>0</v>
      </c>
      <c r="AX11" s="30">
        <v>0.45</v>
      </c>
      <c r="AY11">
        <v>0.98368421052631583</v>
      </c>
      <c r="AZ11" t="s">
        <v>66</v>
      </c>
      <c r="BA11" t="s">
        <v>444</v>
      </c>
      <c r="BB11">
        <v>3</v>
      </c>
      <c r="BC11" t="s">
        <v>451</v>
      </c>
      <c r="BD11">
        <v>15</v>
      </c>
      <c r="BE11">
        <v>65494.967999999993</v>
      </c>
      <c r="BF11">
        <v>0.10085367168970906</v>
      </c>
      <c r="BG11">
        <v>9.9208164414771705E-2</v>
      </c>
      <c r="BH11">
        <v>105694.16800000001</v>
      </c>
      <c r="BI11">
        <v>6.2495482248367762E-2</v>
      </c>
      <c r="BJ11">
        <v>6.1475819116947029E-2</v>
      </c>
      <c r="BK11">
        <v>1</v>
      </c>
      <c r="BL11" t="s">
        <v>66</v>
      </c>
      <c r="BM11">
        <v>0</v>
      </c>
      <c r="BN11" t="s">
        <v>443</v>
      </c>
    </row>
    <row r="12" spans="1:66" s="2" customFormat="1">
      <c r="A12" s="142" t="str">
        <f t="shared" si="20"/>
        <v>신동아교통</v>
      </c>
      <c r="B12" s="142" t="str">
        <f t="shared" si="21"/>
        <v>1</v>
      </c>
      <c r="C12" s="143" t="str">
        <f t="shared" si="22"/>
        <v>70바2537</v>
      </c>
      <c r="D12" s="118" t="str">
        <f t="shared" si="23"/>
        <v>저상</v>
      </c>
      <c r="E12" s="114" t="str">
        <f t="shared" si="16"/>
        <v>B</v>
      </c>
      <c r="F12" s="163">
        <f t="shared" si="17"/>
        <v>0.87363636363636354</v>
      </c>
      <c r="G12" s="164">
        <f t="shared" si="18"/>
        <v>1.9219999999999999</v>
      </c>
      <c r="H12" s="165">
        <f t="shared" si="19"/>
        <v>2.2000000000000002</v>
      </c>
      <c r="I12" s="166">
        <f t="shared" si="24"/>
        <v>2875.3939999999998</v>
      </c>
      <c r="J12" s="167">
        <f t="shared" si="25"/>
        <v>7.8649739227162202E-3</v>
      </c>
      <c r="K12" s="167">
        <f t="shared" si="26"/>
        <v>0.34590632117263143</v>
      </c>
      <c r="L12" s="167">
        <f t="shared" si="27"/>
        <v>0.11754910805267035</v>
      </c>
      <c r="M12" s="168">
        <f t="shared" si="28"/>
        <v>11.340999999999999</v>
      </c>
      <c r="N12" s="169">
        <f t="shared" si="29"/>
        <v>3.5000000000000003E-2</v>
      </c>
      <c r="O12" s="169">
        <f t="shared" si="30"/>
        <v>25.283000000000001</v>
      </c>
      <c r="P12" s="170">
        <f t="shared" si="31"/>
        <v>0</v>
      </c>
      <c r="Q12" s="171">
        <f t="shared" si="32"/>
        <v>86</v>
      </c>
      <c r="R12" s="172">
        <f t="shared" si="33"/>
        <v>26.10038983919161</v>
      </c>
      <c r="S12" s="144">
        <f t="shared" si="34"/>
        <v>1</v>
      </c>
      <c r="T12" s="144">
        <f t="shared" si="35"/>
        <v>727</v>
      </c>
      <c r="U12" t="s">
        <v>119</v>
      </c>
      <c r="V12" s="5" t="s">
        <v>121</v>
      </c>
      <c r="W12" t="s">
        <v>119</v>
      </c>
      <c r="X12" s="5" t="s">
        <v>121</v>
      </c>
      <c r="Y12" t="s">
        <v>212</v>
      </c>
      <c r="Z12" t="s">
        <v>199</v>
      </c>
      <c r="AA12" t="s">
        <v>48</v>
      </c>
      <c r="AB12">
        <v>523</v>
      </c>
      <c r="AC12" s="1">
        <v>2875.3939999999998</v>
      </c>
      <c r="AD12" s="1">
        <v>1496.425</v>
      </c>
      <c r="AE12" s="29">
        <v>1.9219999999999999</v>
      </c>
      <c r="AF12">
        <v>2.2000000000000002</v>
      </c>
      <c r="AG12">
        <v>11.340999999999999</v>
      </c>
      <c r="AH12">
        <v>170.47634400000001</v>
      </c>
      <c r="AI12">
        <v>1.340792</v>
      </c>
      <c r="AJ12">
        <v>58.968845000000002</v>
      </c>
      <c r="AK12">
        <v>338</v>
      </c>
      <c r="AL12">
        <v>1</v>
      </c>
      <c r="AM12">
        <v>727</v>
      </c>
      <c r="AN12">
        <v>86</v>
      </c>
      <c r="AO12">
        <v>16.866821000000002</v>
      </c>
      <c r="AP12">
        <v>744.9</v>
      </c>
      <c r="AQ12">
        <v>0</v>
      </c>
      <c r="AR12">
        <v>3</v>
      </c>
      <c r="AS12">
        <v>591</v>
      </c>
      <c r="AT12">
        <v>3.5000000000000003E-2</v>
      </c>
      <c r="AU12">
        <v>25.283000000000001</v>
      </c>
      <c r="AV12">
        <v>24330</v>
      </c>
      <c r="AW12">
        <v>0</v>
      </c>
      <c r="AX12" s="30">
        <v>0.45</v>
      </c>
      <c r="AY12" s="2">
        <v>0.90800000000000003</v>
      </c>
      <c r="AZ12" s="2" t="s">
        <v>68</v>
      </c>
      <c r="BA12" s="2" t="s">
        <v>444</v>
      </c>
      <c r="BB12" s="2">
        <v>1</v>
      </c>
      <c r="BC12" s="2" t="s">
        <v>452</v>
      </c>
      <c r="BD12" s="2">
        <v>13</v>
      </c>
      <c r="BE12" s="2">
        <v>65494.967999999993</v>
      </c>
      <c r="BF12" s="2">
        <v>8.7629419102853837E-2</v>
      </c>
      <c r="BG12" s="2">
        <v>7.9567512545391281E-2</v>
      </c>
      <c r="BH12" s="2">
        <v>105694.16800000001</v>
      </c>
      <c r="BI12" s="2">
        <v>5.4300876846866325E-2</v>
      </c>
      <c r="BJ12" s="2">
        <v>4.9305196176954627E-2</v>
      </c>
      <c r="BK12" s="2">
        <v>1</v>
      </c>
      <c r="BL12" s="2" t="s">
        <v>68</v>
      </c>
      <c r="BM12" s="2">
        <v>0</v>
      </c>
      <c r="BN12" s="2" t="s">
        <v>443</v>
      </c>
    </row>
    <row r="13" spans="1:66">
      <c r="A13" s="145" t="str">
        <f t="shared" si="20"/>
        <v>신동아교통</v>
      </c>
      <c r="B13" s="145" t="str">
        <f t="shared" si="21"/>
        <v>1</v>
      </c>
      <c r="C13" s="146" t="str">
        <f t="shared" si="22"/>
        <v>70바2538</v>
      </c>
      <c r="D13" s="134" t="str">
        <f t="shared" si="23"/>
        <v>저상</v>
      </c>
      <c r="E13" s="130" t="str">
        <f t="shared" si="16"/>
        <v>A</v>
      </c>
      <c r="F13" s="153">
        <f t="shared" si="17"/>
        <v>0.87190476190476185</v>
      </c>
      <c r="G13" s="154">
        <f t="shared" si="18"/>
        <v>1.831</v>
      </c>
      <c r="H13" s="155">
        <f t="shared" si="19"/>
        <v>2.1</v>
      </c>
      <c r="I13" s="156">
        <f t="shared" si="24"/>
        <v>3026.58</v>
      </c>
      <c r="J13" s="157">
        <f t="shared" si="25"/>
        <v>1.5498782542796229E-2</v>
      </c>
      <c r="K13" s="157">
        <f t="shared" si="26"/>
        <v>0.33886777176391719</v>
      </c>
      <c r="L13" s="157">
        <f t="shared" si="27"/>
        <v>0.18337529488729853</v>
      </c>
      <c r="M13" s="158">
        <f t="shared" si="28"/>
        <v>12.259</v>
      </c>
      <c r="N13" s="159">
        <f t="shared" si="29"/>
        <v>0</v>
      </c>
      <c r="O13" s="159">
        <f t="shared" si="30"/>
        <v>16.619</v>
      </c>
      <c r="P13" s="160">
        <f t="shared" si="31"/>
        <v>0</v>
      </c>
      <c r="Q13" s="161">
        <f t="shared" si="32"/>
        <v>74</v>
      </c>
      <c r="R13" s="162">
        <f t="shared" si="33"/>
        <v>26.114334741942919</v>
      </c>
      <c r="S13" s="147">
        <f t="shared" si="34"/>
        <v>0</v>
      </c>
      <c r="T13" s="147">
        <f t="shared" si="35"/>
        <v>503</v>
      </c>
      <c r="U13" t="s">
        <v>119</v>
      </c>
      <c r="V13" t="s">
        <v>121</v>
      </c>
      <c r="W13" s="4" t="s">
        <v>119</v>
      </c>
      <c r="X13" s="4" t="s">
        <v>121</v>
      </c>
      <c r="Y13" s="4" t="s">
        <v>214</v>
      </c>
      <c r="Z13" s="4" t="s">
        <v>199</v>
      </c>
      <c r="AA13" s="4" t="s">
        <v>48</v>
      </c>
      <c r="AB13" s="4">
        <v>523</v>
      </c>
      <c r="AC13" s="4">
        <v>3026.58</v>
      </c>
      <c r="AD13" s="4">
        <v>1652.972</v>
      </c>
      <c r="AE13" s="4">
        <v>1.831</v>
      </c>
      <c r="AF13" s="4">
        <v>2.1</v>
      </c>
      <c r="AG13" s="4">
        <v>12.259</v>
      </c>
      <c r="AH13" s="4">
        <v>179.50939</v>
      </c>
      <c r="AI13" s="4">
        <v>2.7821769999999999</v>
      </c>
      <c r="AJ13" s="4">
        <v>60.829946999999997</v>
      </c>
      <c r="AK13" s="4">
        <v>555</v>
      </c>
      <c r="AL13" s="4">
        <v>0</v>
      </c>
      <c r="AM13" s="4">
        <v>503</v>
      </c>
      <c r="AN13" s="4">
        <v>74</v>
      </c>
      <c r="AO13" s="4">
        <v>16.860287</v>
      </c>
      <c r="AP13" s="4">
        <v>1804.5</v>
      </c>
      <c r="AQ13" s="4">
        <v>0</v>
      </c>
      <c r="AR13" s="4">
        <v>4</v>
      </c>
      <c r="AS13" s="4">
        <v>625</v>
      </c>
      <c r="AT13" s="4">
        <v>0</v>
      </c>
      <c r="AU13" s="4">
        <v>16.619</v>
      </c>
      <c r="AV13" s="4">
        <v>24174</v>
      </c>
      <c r="AW13" s="4">
        <v>0</v>
      </c>
      <c r="AX13" s="31">
        <v>0.45</v>
      </c>
      <c r="AY13">
        <v>0.99</v>
      </c>
      <c r="AZ13" t="s">
        <v>66</v>
      </c>
      <c r="BA13" t="s">
        <v>444</v>
      </c>
      <c r="BB13">
        <v>2</v>
      </c>
      <c r="BC13" t="s">
        <v>453</v>
      </c>
      <c r="BD13">
        <v>16</v>
      </c>
      <c r="BE13">
        <v>65494.967999999993</v>
      </c>
      <c r="BF13">
        <v>0.1170633292011075</v>
      </c>
      <c r="BG13">
        <v>0.11589269590909643</v>
      </c>
      <c r="BH13">
        <v>105694.16800000001</v>
      </c>
      <c r="BI13">
        <v>7.2540038349135777E-2</v>
      </c>
      <c r="BJ13">
        <v>7.1814637965644412E-2</v>
      </c>
      <c r="BK13">
        <v>1</v>
      </c>
      <c r="BL13" t="s">
        <v>71</v>
      </c>
      <c r="BM13">
        <v>-1</v>
      </c>
      <c r="BN13" t="s">
        <v>446</v>
      </c>
    </row>
    <row r="14" spans="1:66">
      <c r="A14" s="142" t="str">
        <f t="shared" si="20"/>
        <v>신동아교통</v>
      </c>
      <c r="B14" s="142" t="str">
        <f t="shared" si="21"/>
        <v>1</v>
      </c>
      <c r="C14" s="143" t="str">
        <f t="shared" si="22"/>
        <v>70바2539</v>
      </c>
      <c r="D14" s="118" t="str">
        <f t="shared" si="23"/>
        <v>저상</v>
      </c>
      <c r="E14" s="114" t="str">
        <f t="shared" si="16"/>
        <v>D</v>
      </c>
      <c r="F14" s="163">
        <f t="shared" si="17"/>
        <v>0.80739130434782613</v>
      </c>
      <c r="G14" s="164">
        <f t="shared" si="18"/>
        <v>1.857</v>
      </c>
      <c r="H14" s="165">
        <f t="shared" si="19"/>
        <v>2.2999999999999998</v>
      </c>
      <c r="I14" s="166">
        <f t="shared" si="24"/>
        <v>4951.4399999999996</v>
      </c>
      <c r="J14" s="167">
        <f t="shared" si="25"/>
        <v>1.1635639961338271E-2</v>
      </c>
      <c r="K14" s="167">
        <f t="shared" si="26"/>
        <v>0.34049063697571214</v>
      </c>
      <c r="L14" s="167">
        <f t="shared" si="27"/>
        <v>0.16702211881796003</v>
      </c>
      <c r="M14" s="168">
        <f t="shared" si="28"/>
        <v>11.193</v>
      </c>
      <c r="N14" s="169">
        <f t="shared" si="29"/>
        <v>0.04</v>
      </c>
      <c r="O14" s="169">
        <f t="shared" si="30"/>
        <v>24.315999999999999</v>
      </c>
      <c r="P14" s="170">
        <f t="shared" si="31"/>
        <v>0.13833333333333334</v>
      </c>
      <c r="Q14" s="171">
        <f t="shared" si="32"/>
        <v>86</v>
      </c>
      <c r="R14" s="172">
        <f t="shared" si="33"/>
        <v>26.8171963229574</v>
      </c>
      <c r="S14" s="144">
        <f t="shared" si="34"/>
        <v>2</v>
      </c>
      <c r="T14" s="144">
        <f t="shared" si="35"/>
        <v>1204</v>
      </c>
      <c r="U14" t="s">
        <v>119</v>
      </c>
      <c r="V14" s="5" t="s">
        <v>121</v>
      </c>
      <c r="W14" t="s">
        <v>119</v>
      </c>
      <c r="X14" s="5" t="s">
        <v>121</v>
      </c>
      <c r="Y14" t="s">
        <v>216</v>
      </c>
      <c r="Z14" t="s">
        <v>199</v>
      </c>
      <c r="AA14" t="s">
        <v>48</v>
      </c>
      <c r="AB14">
        <v>523</v>
      </c>
      <c r="AC14" s="1">
        <v>4951.4399999999996</v>
      </c>
      <c r="AD14" s="1">
        <v>2666.3420000000001</v>
      </c>
      <c r="AE14" s="29">
        <v>1.857</v>
      </c>
      <c r="AF14">
        <v>2.2999999999999998</v>
      </c>
      <c r="AG14">
        <v>11.193</v>
      </c>
      <c r="AH14">
        <v>284.98879399999998</v>
      </c>
      <c r="AI14">
        <v>3.3160270000000001</v>
      </c>
      <c r="AJ14">
        <v>97.036016000000004</v>
      </c>
      <c r="AK14">
        <v>827</v>
      </c>
      <c r="AL14">
        <v>2</v>
      </c>
      <c r="AM14">
        <v>1204</v>
      </c>
      <c r="AN14">
        <v>86</v>
      </c>
      <c r="AO14">
        <v>17.374155999999999</v>
      </c>
      <c r="AP14">
        <v>1896.8</v>
      </c>
      <c r="AQ14">
        <v>8.3000000000000007</v>
      </c>
      <c r="AR14">
        <v>6</v>
      </c>
      <c r="AS14">
        <v>869</v>
      </c>
      <c r="AT14">
        <v>0.04</v>
      </c>
      <c r="AU14">
        <v>24.315999999999999</v>
      </c>
      <c r="AV14">
        <v>40901</v>
      </c>
      <c r="AW14">
        <v>0</v>
      </c>
      <c r="AX14" s="30">
        <v>0.42</v>
      </c>
      <c r="AY14">
        <v>0.82857142857142851</v>
      </c>
      <c r="AZ14" t="s">
        <v>67</v>
      </c>
      <c r="BA14" t="s">
        <v>444</v>
      </c>
      <c r="BB14">
        <v>3</v>
      </c>
      <c r="BC14" t="s">
        <v>454</v>
      </c>
      <c r="BD14">
        <v>3</v>
      </c>
      <c r="BE14">
        <v>65494.967999999993</v>
      </c>
      <c r="BF14">
        <v>8.5440548654058451E-2</v>
      </c>
      <c r="BG14">
        <v>7.0793597456219853E-2</v>
      </c>
      <c r="BH14">
        <v>105694.16800000001</v>
      </c>
      <c r="BI14">
        <v>5.294451061859913E-2</v>
      </c>
      <c r="BJ14">
        <v>4.3868308798267849E-2</v>
      </c>
      <c r="BK14">
        <v>1</v>
      </c>
      <c r="BL14" t="s">
        <v>69</v>
      </c>
      <c r="BM14">
        <v>-1</v>
      </c>
      <c r="BN14" t="s">
        <v>446</v>
      </c>
    </row>
    <row r="15" spans="1:66">
      <c r="A15" s="145" t="str">
        <f t="shared" si="20"/>
        <v>신동아교통</v>
      </c>
      <c r="B15" s="145" t="str">
        <f t="shared" si="21"/>
        <v>1</v>
      </c>
      <c r="C15" s="146" t="str">
        <f t="shared" si="22"/>
        <v>70바2540</v>
      </c>
      <c r="D15" s="134" t="str">
        <f t="shared" si="23"/>
        <v>저상</v>
      </c>
      <c r="E15" s="130" t="str">
        <f t="shared" si="16"/>
        <v>B</v>
      </c>
      <c r="F15" s="153">
        <f t="shared" si="17"/>
        <v>0.82954545454545447</v>
      </c>
      <c r="G15" s="154">
        <f t="shared" si="18"/>
        <v>1.825</v>
      </c>
      <c r="H15" s="155">
        <f t="shared" si="19"/>
        <v>2.2000000000000002</v>
      </c>
      <c r="I15" s="156">
        <f t="shared" si="24"/>
        <v>3206.6840000000002</v>
      </c>
      <c r="J15" s="157">
        <f t="shared" si="25"/>
        <v>1.7588357751977039E-2</v>
      </c>
      <c r="K15" s="157">
        <f t="shared" si="26"/>
        <v>0.33206456331120543</v>
      </c>
      <c r="L15" s="157">
        <f t="shared" si="27"/>
        <v>0.20675563915870723</v>
      </c>
      <c r="M15" s="158">
        <f t="shared" si="28"/>
        <v>13.102</v>
      </c>
      <c r="N15" s="159">
        <f t="shared" si="29"/>
        <v>3.1E-2</v>
      </c>
      <c r="O15" s="159">
        <f t="shared" si="30"/>
        <v>20.768999999999998</v>
      </c>
      <c r="P15" s="160">
        <f t="shared" si="31"/>
        <v>6.1666666666666668E-2</v>
      </c>
      <c r="Q15" s="161">
        <f t="shared" si="32"/>
        <v>82</v>
      </c>
      <c r="R15" s="162">
        <f t="shared" si="33"/>
        <v>27.174576069582987</v>
      </c>
      <c r="S15" s="147">
        <f t="shared" si="34"/>
        <v>1</v>
      </c>
      <c r="T15" s="147">
        <f t="shared" si="35"/>
        <v>666</v>
      </c>
      <c r="U15" t="s">
        <v>119</v>
      </c>
      <c r="V15" s="5" t="s">
        <v>121</v>
      </c>
      <c r="W15" t="s">
        <v>119</v>
      </c>
      <c r="X15" s="5" t="s">
        <v>121</v>
      </c>
      <c r="Y15" t="s">
        <v>217</v>
      </c>
      <c r="Z15" t="s">
        <v>199</v>
      </c>
      <c r="AA15" t="s">
        <v>48</v>
      </c>
      <c r="AB15">
        <v>523</v>
      </c>
      <c r="AC15" s="1">
        <v>3206.6840000000002</v>
      </c>
      <c r="AD15" s="1">
        <v>1756.7159999999999</v>
      </c>
      <c r="AE15" s="29">
        <v>1.825</v>
      </c>
      <c r="AF15">
        <v>2.2000000000000002</v>
      </c>
      <c r="AG15">
        <v>13.102</v>
      </c>
      <c r="AH15">
        <v>181.44633200000001</v>
      </c>
      <c r="AI15">
        <v>3.1913429999999998</v>
      </c>
      <c r="AJ15">
        <v>60.251897</v>
      </c>
      <c r="AK15">
        <v>663</v>
      </c>
      <c r="AL15">
        <v>1</v>
      </c>
      <c r="AM15">
        <v>666</v>
      </c>
      <c r="AN15">
        <v>82</v>
      </c>
      <c r="AO15">
        <v>17.672906000000001</v>
      </c>
      <c r="AP15">
        <v>1824.4</v>
      </c>
      <c r="AQ15">
        <v>3.7</v>
      </c>
      <c r="AR15">
        <v>8</v>
      </c>
      <c r="AS15">
        <v>801</v>
      </c>
      <c r="AT15">
        <v>3.1E-2</v>
      </c>
      <c r="AU15">
        <v>20.768999999999998</v>
      </c>
      <c r="AV15">
        <v>26777</v>
      </c>
      <c r="AW15">
        <v>0</v>
      </c>
      <c r="AX15" s="30">
        <v>0.45</v>
      </c>
      <c r="AY15">
        <v>0.90772727272727272</v>
      </c>
      <c r="AZ15" t="s">
        <v>68</v>
      </c>
      <c r="BA15" t="s">
        <v>444</v>
      </c>
      <c r="BB15">
        <v>2</v>
      </c>
      <c r="BC15" t="s">
        <v>455</v>
      </c>
      <c r="BD15">
        <v>15</v>
      </c>
      <c r="BE15">
        <v>65494.967999999993</v>
      </c>
      <c r="BF15">
        <v>0.10079659860281176</v>
      </c>
      <c r="BG15">
        <v>9.1495821549915951E-2</v>
      </c>
      <c r="BH15">
        <v>105694.16800000001</v>
      </c>
      <c r="BI15">
        <v>6.2460116058626808E-2</v>
      </c>
      <c r="BJ15">
        <v>5.6696750804126242E-2</v>
      </c>
      <c r="BK15">
        <v>1</v>
      </c>
      <c r="BL15" t="s">
        <v>66</v>
      </c>
      <c r="BM15">
        <v>-1</v>
      </c>
      <c r="BN15" t="s">
        <v>446</v>
      </c>
    </row>
    <row r="16" spans="1:66">
      <c r="A16" s="142" t="str">
        <f t="shared" si="20"/>
        <v>신동아교통</v>
      </c>
      <c r="B16" s="142" t="str">
        <f t="shared" si="21"/>
        <v>1</v>
      </c>
      <c r="C16" s="143" t="str">
        <f t="shared" si="22"/>
        <v>70바2542</v>
      </c>
      <c r="D16" s="118" t="str">
        <f t="shared" si="23"/>
        <v>저상</v>
      </c>
      <c r="E16" s="114" t="str">
        <f t="shared" si="16"/>
        <v>C</v>
      </c>
      <c r="F16" s="163">
        <f t="shared" si="17"/>
        <v>0.88904761904761898</v>
      </c>
      <c r="G16" s="164">
        <f t="shared" si="18"/>
        <v>1.867</v>
      </c>
      <c r="H16" s="165">
        <f t="shared" si="19"/>
        <v>2.1</v>
      </c>
      <c r="I16" s="166">
        <f t="shared" si="24"/>
        <v>4061.9780000000001</v>
      </c>
      <c r="J16" s="167">
        <f t="shared" si="25"/>
        <v>1.1843690258115403E-2</v>
      </c>
      <c r="K16" s="167">
        <f t="shared" si="26"/>
        <v>0.33468480548293861</v>
      </c>
      <c r="L16" s="167">
        <f t="shared" si="27"/>
        <v>0.21196569750008493</v>
      </c>
      <c r="M16" s="168">
        <f t="shared" si="28"/>
        <v>12.903</v>
      </c>
      <c r="N16" s="169">
        <f t="shared" si="29"/>
        <v>0</v>
      </c>
      <c r="O16" s="169">
        <f t="shared" si="30"/>
        <v>31.585999999999999</v>
      </c>
      <c r="P16" s="170">
        <f t="shared" si="31"/>
        <v>0.11666666666666667</v>
      </c>
      <c r="Q16" s="171">
        <f t="shared" si="32"/>
        <v>86</v>
      </c>
      <c r="R16" s="172">
        <f t="shared" si="33"/>
        <v>27.522083678292883</v>
      </c>
      <c r="S16" s="144">
        <f t="shared" si="34"/>
        <v>0</v>
      </c>
      <c r="T16" s="144">
        <f t="shared" si="35"/>
        <v>1283</v>
      </c>
      <c r="U16" t="s">
        <v>119</v>
      </c>
      <c r="V16" t="s">
        <v>121</v>
      </c>
      <c r="W16" s="4" t="s">
        <v>119</v>
      </c>
      <c r="X16" s="4" t="s">
        <v>121</v>
      </c>
      <c r="Y16" s="4" t="s">
        <v>219</v>
      </c>
      <c r="Z16" s="4" t="s">
        <v>199</v>
      </c>
      <c r="AA16" s="4" t="s">
        <v>48</v>
      </c>
      <c r="AB16" s="4">
        <v>523</v>
      </c>
      <c r="AC16" s="4">
        <v>4061.9780000000001</v>
      </c>
      <c r="AD16" s="4">
        <v>2175.3670000000002</v>
      </c>
      <c r="AE16" s="4">
        <v>1.867</v>
      </c>
      <c r="AF16" s="4">
        <v>2.1</v>
      </c>
      <c r="AG16" s="4">
        <v>12.903</v>
      </c>
      <c r="AH16" s="4">
        <v>225.85494399999999</v>
      </c>
      <c r="AI16" s="4">
        <v>2.6749559999999999</v>
      </c>
      <c r="AJ16" s="4">
        <v>75.590217999999993</v>
      </c>
      <c r="AK16" s="4">
        <v>861</v>
      </c>
      <c r="AL16" s="4">
        <v>0</v>
      </c>
      <c r="AM16" s="4">
        <v>1283</v>
      </c>
      <c r="AN16" s="4">
        <v>86</v>
      </c>
      <c r="AO16" s="4">
        <v>17.984897</v>
      </c>
      <c r="AP16" s="4">
        <v>1598.2</v>
      </c>
      <c r="AQ16" s="4">
        <v>7</v>
      </c>
      <c r="AR16" s="4">
        <v>10</v>
      </c>
      <c r="AS16" s="4">
        <v>1528</v>
      </c>
      <c r="AT16" s="4">
        <v>0</v>
      </c>
      <c r="AU16" s="4">
        <v>31.585999999999999</v>
      </c>
      <c r="AV16" s="4">
        <v>33862</v>
      </c>
      <c r="AW16" s="4">
        <v>0</v>
      </c>
      <c r="AX16" s="31">
        <v>0.45</v>
      </c>
      <c r="AY16">
        <v>0.86636363636363622</v>
      </c>
      <c r="AZ16" t="s">
        <v>69</v>
      </c>
      <c r="BA16" t="s">
        <v>444</v>
      </c>
      <c r="BB16">
        <v>2</v>
      </c>
      <c r="BC16" t="s">
        <v>456</v>
      </c>
      <c r="BD16">
        <v>6</v>
      </c>
      <c r="BE16">
        <v>65494.967999999993</v>
      </c>
      <c r="BF16">
        <v>1.7629522316890057E-2</v>
      </c>
      <c r="BG16">
        <v>1.5273577061814748E-2</v>
      </c>
      <c r="BH16">
        <v>105694.16800000001</v>
      </c>
      <c r="BI16">
        <v>1.0924396509748769E-2</v>
      </c>
      <c r="BJ16">
        <v>9.4644998852641583E-3</v>
      </c>
      <c r="BK16">
        <v>1</v>
      </c>
      <c r="BL16" t="s">
        <v>68</v>
      </c>
      <c r="BM16">
        <v>-1</v>
      </c>
      <c r="BN16" t="s">
        <v>446</v>
      </c>
    </row>
    <row r="17" spans="1:66">
      <c r="A17" s="145" t="str">
        <f t="shared" si="20"/>
        <v>신동아교통</v>
      </c>
      <c r="B17" s="145" t="str">
        <f t="shared" si="21"/>
        <v>1</v>
      </c>
      <c r="C17" s="146" t="str">
        <f t="shared" si="22"/>
        <v>70바3701</v>
      </c>
      <c r="D17" s="134" t="str">
        <f t="shared" si="23"/>
        <v>저상</v>
      </c>
      <c r="E17" s="130" t="str">
        <f t="shared" si="16"/>
        <v>D</v>
      </c>
      <c r="F17" s="153">
        <f t="shared" si="17"/>
        <v>0.84045454545454534</v>
      </c>
      <c r="G17" s="154">
        <f t="shared" si="18"/>
        <v>1.849</v>
      </c>
      <c r="H17" s="155">
        <f t="shared" si="19"/>
        <v>2.2000000000000002</v>
      </c>
      <c r="I17" s="156">
        <f t="shared" si="24"/>
        <v>3487.6819999999998</v>
      </c>
      <c r="J17" s="157">
        <f t="shared" si="25"/>
        <v>1.0411763363332882E-2</v>
      </c>
      <c r="K17" s="157">
        <f t="shared" si="26"/>
        <v>0.33722583223465047</v>
      </c>
      <c r="L17" s="157">
        <f t="shared" si="27"/>
        <v>0.17805522407146065</v>
      </c>
      <c r="M17" s="158">
        <f t="shared" si="28"/>
        <v>11.590999999999999</v>
      </c>
      <c r="N17" s="159">
        <f t="shared" si="29"/>
        <v>0.115</v>
      </c>
      <c r="O17" s="159">
        <f t="shared" si="30"/>
        <v>11.784000000000001</v>
      </c>
      <c r="P17" s="160">
        <f t="shared" si="31"/>
        <v>0</v>
      </c>
      <c r="Q17" s="161">
        <f t="shared" si="32"/>
        <v>77</v>
      </c>
      <c r="R17" s="162">
        <f t="shared" si="33"/>
        <v>25.463046618547338</v>
      </c>
      <c r="S17" s="147">
        <f t="shared" si="34"/>
        <v>4</v>
      </c>
      <c r="T17" s="147">
        <f t="shared" si="35"/>
        <v>411</v>
      </c>
      <c r="U17" t="s">
        <v>119</v>
      </c>
      <c r="V17" s="5" t="s">
        <v>121</v>
      </c>
      <c r="W17" t="s">
        <v>119</v>
      </c>
      <c r="X17" s="5" t="s">
        <v>121</v>
      </c>
      <c r="Y17" t="s">
        <v>221</v>
      </c>
      <c r="Z17" t="s">
        <v>199</v>
      </c>
      <c r="AA17" t="s">
        <v>48</v>
      </c>
      <c r="AB17">
        <v>523</v>
      </c>
      <c r="AC17" s="1">
        <v>3487.6819999999998</v>
      </c>
      <c r="AD17" s="1">
        <v>1885.8910000000001</v>
      </c>
      <c r="AE17" s="29">
        <v>1.849</v>
      </c>
      <c r="AF17">
        <v>2.2000000000000002</v>
      </c>
      <c r="AG17">
        <v>11.590999999999999</v>
      </c>
      <c r="AH17">
        <v>209.96049600000001</v>
      </c>
      <c r="AI17">
        <v>2.1860590000000002</v>
      </c>
      <c r="AJ17">
        <v>70.804102999999998</v>
      </c>
      <c r="AK17">
        <v>621</v>
      </c>
      <c r="AL17">
        <v>4</v>
      </c>
      <c r="AM17">
        <v>411</v>
      </c>
      <c r="AN17">
        <v>77</v>
      </c>
      <c r="AO17">
        <v>16.611134</v>
      </c>
      <c r="AP17">
        <v>1561.2</v>
      </c>
      <c r="AQ17">
        <v>0</v>
      </c>
      <c r="AR17">
        <v>5</v>
      </c>
      <c r="AS17">
        <v>1524</v>
      </c>
      <c r="AT17">
        <v>0.115</v>
      </c>
      <c r="AU17">
        <v>11.784000000000001</v>
      </c>
      <c r="AV17">
        <v>28849</v>
      </c>
      <c r="AW17">
        <v>0</v>
      </c>
      <c r="AX17" s="30">
        <v>0.45</v>
      </c>
      <c r="AY17">
        <v>0.82454545454545447</v>
      </c>
      <c r="AZ17" t="s">
        <v>67</v>
      </c>
      <c r="BA17" t="s">
        <v>444</v>
      </c>
      <c r="BB17">
        <v>5</v>
      </c>
      <c r="BC17" t="s">
        <v>457</v>
      </c>
      <c r="BD17">
        <v>15</v>
      </c>
      <c r="BE17">
        <v>65494.967999999993</v>
      </c>
      <c r="BF17">
        <v>8.9646306873529591E-2</v>
      </c>
      <c r="BG17">
        <v>7.391745484935576E-2</v>
      </c>
      <c r="BH17">
        <v>105694.16800000001</v>
      </c>
      <c r="BI17">
        <v>5.5550671442912529E-2</v>
      </c>
      <c r="BJ17">
        <v>4.5804053635201507E-2</v>
      </c>
      <c r="BK17">
        <v>1</v>
      </c>
      <c r="BL17" t="s">
        <v>69</v>
      </c>
      <c r="BM17">
        <v>-1</v>
      </c>
      <c r="BN17" t="s">
        <v>446</v>
      </c>
    </row>
    <row r="18" spans="1:66">
      <c r="A18" s="142" t="str">
        <f t="shared" si="20"/>
        <v>신동아교통</v>
      </c>
      <c r="B18" s="142" t="str">
        <f t="shared" si="21"/>
        <v>1</v>
      </c>
      <c r="C18" s="143" t="str">
        <f t="shared" si="22"/>
        <v>70바3703</v>
      </c>
      <c r="D18" s="118" t="str">
        <f t="shared" si="23"/>
        <v>저상</v>
      </c>
      <c r="E18" s="114" t="str">
        <f t="shared" si="16"/>
        <v>D</v>
      </c>
      <c r="F18" s="163">
        <f t="shared" si="17"/>
        <v>0.76521739130434785</v>
      </c>
      <c r="G18" s="164">
        <f t="shared" si="18"/>
        <v>1.76</v>
      </c>
      <c r="H18" s="165">
        <f t="shared" si="19"/>
        <v>2.2999999999999998</v>
      </c>
      <c r="I18" s="166">
        <f t="shared" si="24"/>
        <v>2820.6210000000001</v>
      </c>
      <c r="J18" s="167">
        <f t="shared" si="25"/>
        <v>1.7106803892655533E-2</v>
      </c>
      <c r="K18" s="167">
        <f t="shared" si="26"/>
        <v>0.34390682660819843</v>
      </c>
      <c r="L18" s="167">
        <f t="shared" si="27"/>
        <v>0.15422135763720116</v>
      </c>
      <c r="M18" s="168">
        <f t="shared" si="28"/>
        <v>12.398999999999999</v>
      </c>
      <c r="N18" s="169">
        <f t="shared" si="29"/>
        <v>3.5000000000000003E-2</v>
      </c>
      <c r="O18" s="169">
        <f t="shared" si="30"/>
        <v>27.902000000000001</v>
      </c>
      <c r="P18" s="170">
        <f t="shared" si="31"/>
        <v>0</v>
      </c>
      <c r="Q18" s="171">
        <f t="shared" si="32"/>
        <v>81</v>
      </c>
      <c r="R18" s="172">
        <f t="shared" si="33"/>
        <v>26.465163491726081</v>
      </c>
      <c r="S18" s="144">
        <f t="shared" si="34"/>
        <v>1</v>
      </c>
      <c r="T18" s="144">
        <f t="shared" si="35"/>
        <v>787</v>
      </c>
      <c r="U18" t="s">
        <v>119</v>
      </c>
      <c r="V18" s="5" t="s">
        <v>121</v>
      </c>
      <c r="W18" t="s">
        <v>119</v>
      </c>
      <c r="X18" s="5" t="s">
        <v>121</v>
      </c>
      <c r="Y18" t="s">
        <v>223</v>
      </c>
      <c r="Z18" t="s">
        <v>199</v>
      </c>
      <c r="AA18" t="s">
        <v>48</v>
      </c>
      <c r="AB18">
        <v>523</v>
      </c>
      <c r="AC18" s="1">
        <v>2820.6210000000001</v>
      </c>
      <c r="AD18" s="1">
        <v>1602.7449999999999</v>
      </c>
      <c r="AE18" s="29">
        <v>1.76</v>
      </c>
      <c r="AF18">
        <v>2.2999999999999998</v>
      </c>
      <c r="AG18">
        <v>12.398999999999999</v>
      </c>
      <c r="AH18">
        <v>166.793284</v>
      </c>
      <c r="AI18">
        <v>2.8532999999999999</v>
      </c>
      <c r="AJ18">
        <v>57.361348999999997</v>
      </c>
      <c r="AK18">
        <v>435</v>
      </c>
      <c r="AL18">
        <v>1</v>
      </c>
      <c r="AM18">
        <v>787</v>
      </c>
      <c r="AN18">
        <v>81</v>
      </c>
      <c r="AO18">
        <v>16.910878</v>
      </c>
      <c r="AP18">
        <v>892.5</v>
      </c>
      <c r="AQ18">
        <v>0</v>
      </c>
      <c r="AR18">
        <v>3</v>
      </c>
      <c r="AS18">
        <v>1712</v>
      </c>
      <c r="AT18">
        <v>3.5000000000000003E-2</v>
      </c>
      <c r="AU18">
        <v>27.902000000000001</v>
      </c>
      <c r="AV18">
        <v>23301</v>
      </c>
      <c r="AW18">
        <v>0</v>
      </c>
      <c r="AX18" s="30">
        <v>0.43</v>
      </c>
      <c r="AY18">
        <v>0.84047619047619038</v>
      </c>
      <c r="AZ18" t="s">
        <v>67</v>
      </c>
      <c r="BA18" t="s">
        <v>444</v>
      </c>
      <c r="BB18">
        <v>1</v>
      </c>
      <c r="BC18" t="s">
        <v>458</v>
      </c>
      <c r="BD18">
        <v>13</v>
      </c>
      <c r="BE18">
        <v>65494.967999999993</v>
      </c>
      <c r="BF18">
        <v>8.4552007109920266E-2</v>
      </c>
      <c r="BG18">
        <v>7.1063948832861545E-2</v>
      </c>
      <c r="BH18">
        <v>105694.16800000001</v>
      </c>
      <c r="BI18">
        <v>5.2393912595063895E-2</v>
      </c>
      <c r="BJ18">
        <v>4.403583606204179E-2</v>
      </c>
      <c r="BK18">
        <v>1</v>
      </c>
      <c r="BL18" t="s">
        <v>69</v>
      </c>
      <c r="BM18">
        <v>-1</v>
      </c>
      <c r="BN18" t="s">
        <v>446</v>
      </c>
    </row>
    <row r="19" spans="1:66">
      <c r="A19" s="145" t="str">
        <f t="shared" si="20"/>
        <v>신동아교통</v>
      </c>
      <c r="B19" s="145" t="str">
        <f t="shared" si="21"/>
        <v>1</v>
      </c>
      <c r="C19" s="146" t="str">
        <f t="shared" si="22"/>
        <v>70바3705</v>
      </c>
      <c r="D19" s="134" t="str">
        <f t="shared" si="23"/>
        <v>저상</v>
      </c>
      <c r="E19" s="130" t="str">
        <f t="shared" si="16"/>
        <v>D</v>
      </c>
      <c r="F19" s="153">
        <f t="shared" si="17"/>
        <v>0.85333333333333328</v>
      </c>
      <c r="G19" s="154">
        <f t="shared" si="18"/>
        <v>1.792</v>
      </c>
      <c r="H19" s="155">
        <f t="shared" si="19"/>
        <v>2.1</v>
      </c>
      <c r="I19" s="156">
        <f t="shared" si="24"/>
        <v>3103.6770000000001</v>
      </c>
      <c r="J19" s="157">
        <f t="shared" si="25"/>
        <v>1.3916000704511136E-2</v>
      </c>
      <c r="K19" s="157">
        <f t="shared" si="26"/>
        <v>0.35681910109034737</v>
      </c>
      <c r="L19" s="157">
        <f t="shared" si="27"/>
        <v>0.18397532990707474</v>
      </c>
      <c r="M19" s="158">
        <f t="shared" si="28"/>
        <v>12.952</v>
      </c>
      <c r="N19" s="159">
        <f t="shared" si="29"/>
        <v>0</v>
      </c>
      <c r="O19" s="159">
        <f t="shared" si="30"/>
        <v>11.502000000000001</v>
      </c>
      <c r="P19" s="160">
        <f t="shared" si="31"/>
        <v>0</v>
      </c>
      <c r="Q19" s="161">
        <f t="shared" si="32"/>
        <v>79</v>
      </c>
      <c r="R19" s="162">
        <f t="shared" si="33"/>
        <v>26.478362597386148</v>
      </c>
      <c r="S19" s="147">
        <f t="shared" si="34"/>
        <v>0</v>
      </c>
      <c r="T19" s="147">
        <f t="shared" si="35"/>
        <v>357</v>
      </c>
      <c r="U19" t="s">
        <v>119</v>
      </c>
      <c r="V19" t="s">
        <v>121</v>
      </c>
      <c r="W19" s="4" t="s">
        <v>119</v>
      </c>
      <c r="X19" s="4" t="s">
        <v>121</v>
      </c>
      <c r="Y19" s="4" t="s">
        <v>224</v>
      </c>
      <c r="Z19" s="4" t="s">
        <v>199</v>
      </c>
      <c r="AA19" s="4" t="s">
        <v>48</v>
      </c>
      <c r="AB19" s="4">
        <v>523</v>
      </c>
      <c r="AC19" s="4">
        <v>3103.6770000000001</v>
      </c>
      <c r="AD19" s="4">
        <v>1732.0450000000001</v>
      </c>
      <c r="AE19" s="4">
        <v>1.792</v>
      </c>
      <c r="AF19" s="4">
        <v>2.1</v>
      </c>
      <c r="AG19" s="4">
        <v>12.952</v>
      </c>
      <c r="AH19" s="4">
        <v>186.27384799999999</v>
      </c>
      <c r="AI19" s="4">
        <v>2.592187</v>
      </c>
      <c r="AJ19" s="4">
        <v>66.466066999999995</v>
      </c>
      <c r="AK19" s="4">
        <v>571</v>
      </c>
      <c r="AL19" s="4">
        <v>0</v>
      </c>
      <c r="AM19" s="4">
        <v>357</v>
      </c>
      <c r="AN19" s="4">
        <v>79</v>
      </c>
      <c r="AO19" s="4">
        <v>16.661904</v>
      </c>
      <c r="AP19" s="4">
        <v>2371</v>
      </c>
      <c r="AQ19" s="4">
        <v>0</v>
      </c>
      <c r="AR19" s="4">
        <v>13</v>
      </c>
      <c r="AS19" s="4">
        <v>3002</v>
      </c>
      <c r="AT19" s="4">
        <v>0</v>
      </c>
      <c r="AU19" s="4">
        <v>11.502000000000001</v>
      </c>
      <c r="AV19" s="4">
        <v>26049</v>
      </c>
      <c r="AW19" s="4">
        <v>0</v>
      </c>
      <c r="AX19" s="31">
        <v>0.45</v>
      </c>
      <c r="AY19">
        <v>0.83761904761904749</v>
      </c>
      <c r="AZ19" t="s">
        <v>67</v>
      </c>
      <c r="BA19" t="s">
        <v>444</v>
      </c>
      <c r="BB19">
        <v>2</v>
      </c>
      <c r="BC19" t="s">
        <v>459</v>
      </c>
      <c r="BD19">
        <v>10</v>
      </c>
      <c r="BE19">
        <v>65494.967999999993</v>
      </c>
      <c r="BF19">
        <v>8.3949227977331037E-2</v>
      </c>
      <c r="BG19">
        <v>7.0317472386726323E-2</v>
      </c>
      <c r="BH19">
        <v>105694.16800000001</v>
      </c>
      <c r="BI19">
        <v>5.2020391512992467E-2</v>
      </c>
      <c r="BJ19">
        <v>4.3573270795882732E-2</v>
      </c>
      <c r="BK19">
        <v>1</v>
      </c>
      <c r="BL19" t="s">
        <v>69</v>
      </c>
      <c r="BM19">
        <v>-1</v>
      </c>
      <c r="BN19" t="s">
        <v>446</v>
      </c>
    </row>
    <row r="20" spans="1:66">
      <c r="A20" s="142" t="str">
        <f t="shared" si="20"/>
        <v>신동아교통</v>
      </c>
      <c r="B20" s="142" t="str">
        <f t="shared" si="21"/>
        <v>1</v>
      </c>
      <c r="C20" s="143" t="str">
        <f t="shared" si="22"/>
        <v>70바3706</v>
      </c>
      <c r="D20" s="118" t="str">
        <f t="shared" si="23"/>
        <v>저상</v>
      </c>
      <c r="E20" s="114" t="str">
        <f t="shared" si="16"/>
        <v>C</v>
      </c>
      <c r="F20" s="163">
        <f t="shared" si="17"/>
        <v>0.86142857142857132</v>
      </c>
      <c r="G20" s="164">
        <f t="shared" si="18"/>
        <v>1.8089999999999999</v>
      </c>
      <c r="H20" s="165">
        <f t="shared" si="19"/>
        <v>2.1</v>
      </c>
      <c r="I20" s="166">
        <f t="shared" si="24"/>
        <v>5298.232</v>
      </c>
      <c r="J20" s="167">
        <f t="shared" si="25"/>
        <v>1.6420016346349712E-2</v>
      </c>
      <c r="K20" s="167">
        <f t="shared" si="26"/>
        <v>0.3437816823787499</v>
      </c>
      <c r="L20" s="167">
        <f t="shared" si="27"/>
        <v>0.1757189945627145</v>
      </c>
      <c r="M20" s="168">
        <f t="shared" si="28"/>
        <v>12.129</v>
      </c>
      <c r="N20" s="169">
        <f t="shared" si="29"/>
        <v>1.9E-2</v>
      </c>
      <c r="O20" s="169">
        <f t="shared" si="30"/>
        <v>29.349</v>
      </c>
      <c r="P20" s="170">
        <f t="shared" si="31"/>
        <v>0.22166666666666668</v>
      </c>
      <c r="Q20" s="171">
        <f t="shared" si="32"/>
        <v>89</v>
      </c>
      <c r="R20" s="172">
        <f t="shared" si="33"/>
        <v>25.626573730663715</v>
      </c>
      <c r="S20" s="144">
        <f t="shared" si="34"/>
        <v>1</v>
      </c>
      <c r="T20" s="144">
        <f t="shared" si="35"/>
        <v>1555</v>
      </c>
      <c r="U20" t="s">
        <v>119</v>
      </c>
      <c r="V20" s="5" t="s">
        <v>121</v>
      </c>
      <c r="W20" t="s">
        <v>119</v>
      </c>
      <c r="X20" s="5" t="s">
        <v>121</v>
      </c>
      <c r="Y20" t="s">
        <v>226</v>
      </c>
      <c r="Z20" t="s">
        <v>199</v>
      </c>
      <c r="AA20" t="s">
        <v>48</v>
      </c>
      <c r="AB20">
        <v>523</v>
      </c>
      <c r="AC20" s="1">
        <v>5298.232</v>
      </c>
      <c r="AD20" s="1">
        <v>2929.183</v>
      </c>
      <c r="AE20" s="29">
        <v>1.8089999999999999</v>
      </c>
      <c r="AF20">
        <v>2.1</v>
      </c>
      <c r="AG20">
        <v>12.129</v>
      </c>
      <c r="AH20">
        <v>323.14492799999999</v>
      </c>
      <c r="AI20">
        <v>5.3060450000000001</v>
      </c>
      <c r="AJ20">
        <v>111.091307</v>
      </c>
      <c r="AK20">
        <v>931</v>
      </c>
      <c r="AL20">
        <v>1</v>
      </c>
      <c r="AM20">
        <v>1555</v>
      </c>
      <c r="AN20">
        <v>89</v>
      </c>
      <c r="AO20">
        <v>16.395838000000001</v>
      </c>
      <c r="AP20">
        <v>3575.7</v>
      </c>
      <c r="AQ20">
        <v>13.3</v>
      </c>
      <c r="AR20">
        <v>22</v>
      </c>
      <c r="AS20">
        <v>2581</v>
      </c>
      <c r="AT20">
        <v>1.9E-2</v>
      </c>
      <c r="AU20">
        <v>29.349</v>
      </c>
      <c r="AV20">
        <v>44698</v>
      </c>
      <c r="AW20">
        <v>0</v>
      </c>
      <c r="AX20" s="30">
        <v>0.45</v>
      </c>
      <c r="AY20">
        <v>0.88100000000000001</v>
      </c>
      <c r="AZ20" t="s">
        <v>69</v>
      </c>
      <c r="BA20" t="s">
        <v>460</v>
      </c>
      <c r="BB20">
        <v>1</v>
      </c>
      <c r="BC20" t="s">
        <v>461</v>
      </c>
      <c r="BD20">
        <v>12</v>
      </c>
      <c r="BE20">
        <v>14358.889000000003</v>
      </c>
      <c r="BF20">
        <v>0.32882084400819589</v>
      </c>
      <c r="BG20">
        <v>0.2896911635712206</v>
      </c>
      <c r="BH20">
        <v>105694.16800000001</v>
      </c>
      <c r="BI20">
        <v>4.467135783688652E-2</v>
      </c>
      <c r="BJ20">
        <v>3.9355466254297027E-2</v>
      </c>
      <c r="BK20">
        <v>1</v>
      </c>
      <c r="BL20" t="s">
        <v>68</v>
      </c>
      <c r="BM20">
        <v>-1</v>
      </c>
      <c r="BN20" t="s">
        <v>446</v>
      </c>
    </row>
    <row r="21" spans="1:66">
      <c r="A21" s="145" t="str">
        <f t="shared" si="20"/>
        <v>신동아교통</v>
      </c>
      <c r="B21" s="145" t="str">
        <f t="shared" si="21"/>
        <v>1</v>
      </c>
      <c r="C21" s="146" t="str">
        <f t="shared" si="22"/>
        <v>70바3707</v>
      </c>
      <c r="D21" s="134" t="str">
        <f t="shared" si="23"/>
        <v>저상</v>
      </c>
      <c r="E21" s="130" t="str">
        <f t="shared" si="16"/>
        <v>C</v>
      </c>
      <c r="F21" s="153">
        <f t="shared" si="17"/>
        <v>0.85476190476190472</v>
      </c>
      <c r="G21" s="154">
        <f t="shared" si="18"/>
        <v>1.7949999999999999</v>
      </c>
      <c r="H21" s="155">
        <f t="shared" si="19"/>
        <v>2.1</v>
      </c>
      <c r="I21" s="156">
        <f t="shared" si="24"/>
        <v>2182.3519999999999</v>
      </c>
      <c r="J21" s="157">
        <f t="shared" si="25"/>
        <v>9.4958142673790442E-3</v>
      </c>
      <c r="K21" s="157">
        <f t="shared" si="26"/>
        <v>0.34265688849279718</v>
      </c>
      <c r="L21" s="157">
        <f t="shared" si="27"/>
        <v>0.19657690418410964</v>
      </c>
      <c r="M21" s="158">
        <f t="shared" si="28"/>
        <v>13.682</v>
      </c>
      <c r="N21" s="159">
        <f t="shared" si="29"/>
        <v>0.22900000000000001</v>
      </c>
      <c r="O21" s="159">
        <f t="shared" si="30"/>
        <v>25.981000000000002</v>
      </c>
      <c r="P21" s="160">
        <f t="shared" si="31"/>
        <v>0</v>
      </c>
      <c r="Q21" s="161">
        <f t="shared" si="32"/>
        <v>77</v>
      </c>
      <c r="R21" s="162">
        <f t="shared" si="33"/>
        <v>26.899898584510844</v>
      </c>
      <c r="S21" s="147">
        <f t="shared" si="34"/>
        <v>5</v>
      </c>
      <c r="T21" s="147">
        <f t="shared" si="35"/>
        <v>567</v>
      </c>
      <c r="U21" t="s">
        <v>119</v>
      </c>
      <c r="V21" s="5" t="s">
        <v>121</v>
      </c>
      <c r="W21" t="s">
        <v>119</v>
      </c>
      <c r="X21" s="5" t="s">
        <v>121</v>
      </c>
      <c r="Y21" t="s">
        <v>228</v>
      </c>
      <c r="Z21" t="s">
        <v>199</v>
      </c>
      <c r="AA21" t="s">
        <v>48</v>
      </c>
      <c r="AB21">
        <v>523</v>
      </c>
      <c r="AC21" s="1">
        <v>2182.3519999999999</v>
      </c>
      <c r="AD21" s="1">
        <v>1215.954</v>
      </c>
      <c r="AE21" s="29">
        <v>1.7949999999999999</v>
      </c>
      <c r="AF21">
        <v>2.1</v>
      </c>
      <c r="AG21">
        <v>13.682</v>
      </c>
      <c r="AH21">
        <v>125.22801800000001</v>
      </c>
      <c r="AI21">
        <v>1.1891419999999999</v>
      </c>
      <c r="AJ21">
        <v>42.910243000000001</v>
      </c>
      <c r="AK21">
        <v>429</v>
      </c>
      <c r="AL21">
        <v>5</v>
      </c>
      <c r="AM21">
        <v>567</v>
      </c>
      <c r="AN21">
        <v>77</v>
      </c>
      <c r="AO21">
        <v>17.427026000000001</v>
      </c>
      <c r="AP21">
        <v>1208.5999999999999</v>
      </c>
      <c r="AQ21">
        <v>0</v>
      </c>
      <c r="AR21">
        <v>10</v>
      </c>
      <c r="AS21">
        <v>2461</v>
      </c>
      <c r="AT21">
        <v>0.22900000000000001</v>
      </c>
      <c r="AU21">
        <v>25.981000000000002</v>
      </c>
      <c r="AV21">
        <v>17199</v>
      </c>
      <c r="AW21">
        <v>0</v>
      </c>
      <c r="AX21" s="30">
        <v>0.46</v>
      </c>
      <c r="AY21">
        <v>0.85</v>
      </c>
      <c r="AZ21" t="s">
        <v>69</v>
      </c>
      <c r="BA21" t="s">
        <v>460</v>
      </c>
      <c r="BB21">
        <v>3</v>
      </c>
      <c r="BC21" t="s">
        <v>462</v>
      </c>
      <c r="BD21">
        <v>1</v>
      </c>
      <c r="BE21">
        <v>14358.889000000003</v>
      </c>
      <c r="BF21">
        <v>0.33869180268751986</v>
      </c>
      <c r="BG21">
        <v>0.28788803228439186</v>
      </c>
      <c r="BH21">
        <v>105694.16800000001</v>
      </c>
      <c r="BI21">
        <v>4.6012358978974127E-2</v>
      </c>
      <c r="BJ21">
        <v>3.9110505132128007E-2</v>
      </c>
      <c r="BK21">
        <v>1</v>
      </c>
      <c r="BL21" t="s">
        <v>68</v>
      </c>
      <c r="BM21">
        <v>-1</v>
      </c>
      <c r="BN21" t="s">
        <v>446</v>
      </c>
    </row>
    <row r="22" spans="1:66">
      <c r="A22" s="142" t="str">
        <f t="shared" si="20"/>
        <v>신동아교통</v>
      </c>
      <c r="B22" s="142" t="str">
        <f t="shared" si="21"/>
        <v>1</v>
      </c>
      <c r="C22" s="143" t="str">
        <f t="shared" si="22"/>
        <v>70바3718</v>
      </c>
      <c r="D22" s="118" t="str">
        <f t="shared" si="23"/>
        <v>저상</v>
      </c>
      <c r="E22" s="114" t="str">
        <f t="shared" si="16"/>
        <v>C</v>
      </c>
      <c r="F22" s="163">
        <f t="shared" si="17"/>
        <v>0.77652173913043487</v>
      </c>
      <c r="G22" s="164">
        <f t="shared" si="18"/>
        <v>1.786</v>
      </c>
      <c r="H22" s="165">
        <f t="shared" si="19"/>
        <v>2.2999999999999998</v>
      </c>
      <c r="I22" s="166">
        <f t="shared" si="24"/>
        <v>5012.9650000000001</v>
      </c>
      <c r="J22" s="167">
        <f t="shared" si="25"/>
        <v>1.0632932947696168E-2</v>
      </c>
      <c r="K22" s="167">
        <f t="shared" si="26"/>
        <v>0.32845281156591161</v>
      </c>
      <c r="L22" s="167">
        <f t="shared" si="27"/>
        <v>0.15100843512771384</v>
      </c>
      <c r="M22" s="168">
        <f t="shared" si="28"/>
        <v>12.215</v>
      </c>
      <c r="N22" s="169">
        <f t="shared" si="29"/>
        <v>0.04</v>
      </c>
      <c r="O22" s="169">
        <f t="shared" si="30"/>
        <v>23.559000000000001</v>
      </c>
      <c r="P22" s="170">
        <f t="shared" si="31"/>
        <v>0.20833333333333334</v>
      </c>
      <c r="Q22" s="171">
        <f t="shared" si="32"/>
        <v>87</v>
      </c>
      <c r="R22" s="172">
        <f t="shared" si="33"/>
        <v>25.41533719181033</v>
      </c>
      <c r="S22" s="144">
        <f t="shared" si="34"/>
        <v>2</v>
      </c>
      <c r="T22" s="144">
        <f t="shared" si="35"/>
        <v>1181</v>
      </c>
      <c r="U22" t="s">
        <v>119</v>
      </c>
      <c r="V22" t="s">
        <v>121</v>
      </c>
      <c r="W22" s="4" t="s">
        <v>119</v>
      </c>
      <c r="X22" s="4" t="s">
        <v>121</v>
      </c>
      <c r="Y22" s="4" t="s">
        <v>229</v>
      </c>
      <c r="Z22" s="4" t="s">
        <v>199</v>
      </c>
      <c r="AA22" s="4" t="s">
        <v>48</v>
      </c>
      <c r="AB22" s="4">
        <v>523</v>
      </c>
      <c r="AC22" s="4">
        <v>5012.9650000000001</v>
      </c>
      <c r="AD22" s="4">
        <v>2807.27</v>
      </c>
      <c r="AE22" s="4">
        <v>1.786</v>
      </c>
      <c r="AF22" s="4">
        <v>2.2999999999999998</v>
      </c>
      <c r="AG22" s="4">
        <v>12.215</v>
      </c>
      <c r="AH22" s="4">
        <v>298.43769500000002</v>
      </c>
      <c r="AI22" s="4">
        <v>3.1732680000000002</v>
      </c>
      <c r="AJ22" s="4">
        <v>98.0227</v>
      </c>
      <c r="AK22" s="4">
        <v>757</v>
      </c>
      <c r="AL22" s="4">
        <v>2</v>
      </c>
      <c r="AM22" s="4">
        <v>1181</v>
      </c>
      <c r="AN22" s="4">
        <v>87</v>
      </c>
      <c r="AO22" s="4">
        <v>16.797357999999999</v>
      </c>
      <c r="AP22" s="4">
        <v>2846.9</v>
      </c>
      <c r="AQ22" s="4">
        <v>12.5</v>
      </c>
      <c r="AR22" s="4">
        <v>10</v>
      </c>
      <c r="AS22" s="4">
        <v>3325</v>
      </c>
      <c r="AT22" s="4">
        <v>0.04</v>
      </c>
      <c r="AU22" s="4">
        <v>23.559000000000001</v>
      </c>
      <c r="AV22" s="4">
        <v>40434</v>
      </c>
      <c r="AW22" s="4">
        <v>0</v>
      </c>
      <c r="AX22" s="31">
        <v>0.45</v>
      </c>
      <c r="AY22">
        <v>0.85150000000000003</v>
      </c>
      <c r="AZ22" t="s">
        <v>69</v>
      </c>
      <c r="BA22" t="s">
        <v>460</v>
      </c>
      <c r="BB22">
        <v>2</v>
      </c>
      <c r="BC22" t="s">
        <v>463</v>
      </c>
      <c r="BD22">
        <v>1</v>
      </c>
      <c r="BE22">
        <v>14358.889000000003</v>
      </c>
      <c r="BF22">
        <v>0.33248735330428414</v>
      </c>
      <c r="BG22">
        <v>0.28311298133859797</v>
      </c>
      <c r="BH22">
        <v>105694.16800000001</v>
      </c>
      <c r="BI22">
        <v>4.516946479014812E-2</v>
      </c>
      <c r="BJ22">
        <v>3.8461799268811124E-2</v>
      </c>
      <c r="BK22">
        <v>1</v>
      </c>
      <c r="BL22" t="s">
        <v>69</v>
      </c>
      <c r="BM22">
        <v>0</v>
      </c>
      <c r="BN22" t="s">
        <v>443</v>
      </c>
    </row>
    <row r="23" spans="1:66">
      <c r="A23" s="145" t="str">
        <f t="shared" si="20"/>
        <v>신동아교통</v>
      </c>
      <c r="B23" s="145" t="str">
        <f t="shared" si="21"/>
        <v>1</v>
      </c>
      <c r="C23" s="146" t="str">
        <f t="shared" si="22"/>
        <v>70바3727</v>
      </c>
      <c r="D23" s="134" t="str">
        <f t="shared" si="23"/>
        <v>저상</v>
      </c>
      <c r="E23" s="130" t="str">
        <f t="shared" si="16"/>
        <v>S</v>
      </c>
      <c r="F23" s="153">
        <f t="shared" si="17"/>
        <v>0.93095238095238098</v>
      </c>
      <c r="G23" s="154">
        <f t="shared" si="18"/>
        <v>1.9550000000000001</v>
      </c>
      <c r="H23" s="155">
        <f t="shared" si="19"/>
        <v>2.1</v>
      </c>
      <c r="I23" s="156">
        <f t="shared" si="24"/>
        <v>2843.5819999999999</v>
      </c>
      <c r="J23" s="157">
        <f t="shared" si="25"/>
        <v>1.4840628772043523E-2</v>
      </c>
      <c r="K23" s="157">
        <f t="shared" si="26"/>
        <v>0.31549232864488225</v>
      </c>
      <c r="L23" s="157">
        <f t="shared" si="27"/>
        <v>0.171262864935845</v>
      </c>
      <c r="M23" s="158">
        <f t="shared" si="28"/>
        <v>11.365</v>
      </c>
      <c r="N23" s="159">
        <f t="shared" si="29"/>
        <v>0.35199999999999998</v>
      </c>
      <c r="O23" s="159">
        <f t="shared" si="30"/>
        <v>17.478000000000002</v>
      </c>
      <c r="P23" s="160">
        <f t="shared" si="31"/>
        <v>3.833333333333333E-2</v>
      </c>
      <c r="Q23" s="161">
        <f t="shared" si="32"/>
        <v>83</v>
      </c>
      <c r="R23" s="162">
        <f t="shared" si="33"/>
        <v>26.5994142610263</v>
      </c>
      <c r="S23" s="147">
        <f t="shared" si="34"/>
        <v>10</v>
      </c>
      <c r="T23" s="147">
        <f t="shared" si="35"/>
        <v>497</v>
      </c>
      <c r="U23" t="s">
        <v>119</v>
      </c>
      <c r="V23" s="5" t="s">
        <v>121</v>
      </c>
      <c r="W23" t="s">
        <v>119</v>
      </c>
      <c r="X23" s="5" t="s">
        <v>121</v>
      </c>
      <c r="Y23" t="s">
        <v>230</v>
      </c>
      <c r="Z23" t="s">
        <v>199</v>
      </c>
      <c r="AA23" t="s">
        <v>48</v>
      </c>
      <c r="AB23">
        <v>523</v>
      </c>
      <c r="AC23" s="1">
        <v>2843.5819999999999</v>
      </c>
      <c r="AD23" s="1">
        <v>1454.31</v>
      </c>
      <c r="AE23" s="29">
        <v>1.9550000000000001</v>
      </c>
      <c r="AF23">
        <v>2.1</v>
      </c>
      <c r="AG23">
        <v>11.365</v>
      </c>
      <c r="AH23">
        <v>159.637441</v>
      </c>
      <c r="AI23">
        <v>2.3691200000000001</v>
      </c>
      <c r="AJ23">
        <v>50.364387999999998</v>
      </c>
      <c r="AK23">
        <v>487</v>
      </c>
      <c r="AL23">
        <v>10</v>
      </c>
      <c r="AM23">
        <v>497</v>
      </c>
      <c r="AN23">
        <v>83</v>
      </c>
      <c r="AO23">
        <v>17.812750999999999</v>
      </c>
      <c r="AP23">
        <v>854.1</v>
      </c>
      <c r="AQ23">
        <v>2.2999999999999998</v>
      </c>
      <c r="AR23">
        <v>6</v>
      </c>
      <c r="AS23">
        <v>926</v>
      </c>
      <c r="AT23">
        <v>0.35199999999999998</v>
      </c>
      <c r="AU23">
        <v>17.478000000000002</v>
      </c>
      <c r="AV23">
        <v>24247</v>
      </c>
      <c r="AW23">
        <v>0</v>
      </c>
      <c r="AX23" s="30">
        <v>0.45</v>
      </c>
      <c r="AY23">
        <v>1.0015384615384615</v>
      </c>
      <c r="AZ23" t="s">
        <v>71</v>
      </c>
      <c r="BA23" t="s">
        <v>464</v>
      </c>
      <c r="BB23">
        <v>1</v>
      </c>
      <c r="BC23" t="s">
        <v>465</v>
      </c>
      <c r="BD23">
        <v>9</v>
      </c>
      <c r="BE23">
        <v>25361.809999999998</v>
      </c>
      <c r="BF23">
        <v>0.26839500019911833</v>
      </c>
      <c r="BG23">
        <v>0.26880791558404005</v>
      </c>
      <c r="BH23">
        <v>105694.16800000001</v>
      </c>
      <c r="BI23">
        <v>6.4402635725369445E-2</v>
      </c>
      <c r="BJ23">
        <v>6.4501716703408471E-2</v>
      </c>
      <c r="BK23">
        <v>1</v>
      </c>
      <c r="BL23" t="s">
        <v>71</v>
      </c>
      <c r="BM23">
        <v>0</v>
      </c>
      <c r="BN23" t="s">
        <v>443</v>
      </c>
    </row>
    <row r="24" spans="1:66">
      <c r="A24" s="142" t="str">
        <f t="shared" si="20"/>
        <v>신동아교통</v>
      </c>
      <c r="B24" s="142" t="str">
        <f t="shared" si="21"/>
        <v>1</v>
      </c>
      <c r="C24" s="143" t="str">
        <f t="shared" si="22"/>
        <v>70바3728</v>
      </c>
      <c r="D24" s="118" t="str">
        <f t="shared" si="23"/>
        <v>저상</v>
      </c>
      <c r="E24" s="114" t="str">
        <f t="shared" si="16"/>
        <v>C</v>
      </c>
      <c r="F24" s="163">
        <f t="shared" si="17"/>
        <v>0.79260869565217396</v>
      </c>
      <c r="G24" s="164">
        <f t="shared" si="18"/>
        <v>1.823</v>
      </c>
      <c r="H24" s="165">
        <f t="shared" si="19"/>
        <v>2.2999999999999998</v>
      </c>
      <c r="I24" s="166">
        <f t="shared" si="24"/>
        <v>4439.165</v>
      </c>
      <c r="J24" s="167">
        <f t="shared" si="25"/>
        <v>1.6838989582419153E-2</v>
      </c>
      <c r="K24" s="167">
        <f t="shared" si="26"/>
        <v>0.31734293417522119</v>
      </c>
      <c r="L24" s="167">
        <f t="shared" si="27"/>
        <v>0.1200676253304394</v>
      </c>
      <c r="M24" s="168">
        <f t="shared" si="28"/>
        <v>11.993</v>
      </c>
      <c r="N24" s="169">
        <f t="shared" si="29"/>
        <v>0</v>
      </c>
      <c r="O24" s="169">
        <f t="shared" si="30"/>
        <v>16.196999999999999</v>
      </c>
      <c r="P24" s="170">
        <f t="shared" si="31"/>
        <v>0.48000000000000004</v>
      </c>
      <c r="Q24" s="171">
        <f t="shared" si="32"/>
        <v>88</v>
      </c>
      <c r="R24" s="172">
        <f t="shared" si="33"/>
        <v>26.228222322663171</v>
      </c>
      <c r="S24" s="144">
        <f t="shared" si="34"/>
        <v>0</v>
      </c>
      <c r="T24" s="144">
        <f t="shared" si="35"/>
        <v>719</v>
      </c>
      <c r="U24" t="s">
        <v>119</v>
      </c>
      <c r="V24" s="5" t="s">
        <v>121</v>
      </c>
      <c r="W24" t="s">
        <v>119</v>
      </c>
      <c r="X24" s="5" t="s">
        <v>121</v>
      </c>
      <c r="Y24" t="s">
        <v>232</v>
      </c>
      <c r="Z24" t="s">
        <v>199</v>
      </c>
      <c r="AA24" t="s">
        <v>48</v>
      </c>
      <c r="AB24">
        <v>523</v>
      </c>
      <c r="AC24" s="1">
        <v>4439.165</v>
      </c>
      <c r="AD24" s="1">
        <v>2435.3420000000001</v>
      </c>
      <c r="AE24" s="29">
        <v>1.823</v>
      </c>
      <c r="AF24">
        <v>2.2999999999999998</v>
      </c>
      <c r="AG24">
        <v>11.993</v>
      </c>
      <c r="AH24">
        <v>254.20076299999999</v>
      </c>
      <c r="AI24">
        <v>4.2804840000000004</v>
      </c>
      <c r="AJ24">
        <v>80.668816000000007</v>
      </c>
      <c r="AK24">
        <v>533</v>
      </c>
      <c r="AL24">
        <v>0</v>
      </c>
      <c r="AM24">
        <v>719</v>
      </c>
      <c r="AN24">
        <v>88</v>
      </c>
      <c r="AO24">
        <v>17.463224</v>
      </c>
      <c r="AP24">
        <v>1308.5999999999999</v>
      </c>
      <c r="AQ24">
        <v>28.8</v>
      </c>
      <c r="AR24">
        <v>16</v>
      </c>
      <c r="AS24">
        <v>3094</v>
      </c>
      <c r="AT24">
        <v>0</v>
      </c>
      <c r="AU24">
        <v>16.196999999999999</v>
      </c>
      <c r="AV24">
        <v>36964</v>
      </c>
      <c r="AW24">
        <v>0</v>
      </c>
      <c r="AX24" s="30">
        <v>0.44</v>
      </c>
      <c r="AY24">
        <v>0.87230769230769223</v>
      </c>
      <c r="AZ24" t="s">
        <v>69</v>
      </c>
      <c r="BA24" t="s">
        <v>464</v>
      </c>
      <c r="BB24">
        <v>2</v>
      </c>
      <c r="BC24" t="s">
        <v>466</v>
      </c>
      <c r="BD24">
        <v>7</v>
      </c>
      <c r="BE24">
        <v>25361.809999999998</v>
      </c>
      <c r="BF24">
        <v>0.30062199819334667</v>
      </c>
      <c r="BG24">
        <v>0.26223488150096547</v>
      </c>
      <c r="BH24">
        <v>105694.16800000001</v>
      </c>
      <c r="BI24">
        <v>7.2135654637065685E-2</v>
      </c>
      <c r="BJ24">
        <v>6.2924486429563442E-2</v>
      </c>
      <c r="BK24">
        <v>1</v>
      </c>
      <c r="BL24" t="s">
        <v>125</v>
      </c>
      <c r="BM24">
        <v>3</v>
      </c>
      <c r="BN24" t="s">
        <v>467</v>
      </c>
    </row>
    <row r="25" spans="1:66">
      <c r="A25" s="145" t="str">
        <f t="shared" si="20"/>
        <v>신동아교통</v>
      </c>
      <c r="B25" s="145" t="str">
        <f t="shared" si="21"/>
        <v>1</v>
      </c>
      <c r="C25" s="146" t="str">
        <f t="shared" si="22"/>
        <v>70바3734</v>
      </c>
      <c r="D25" s="134" t="str">
        <f t="shared" si="23"/>
        <v>저상</v>
      </c>
      <c r="E25" s="130" t="str">
        <f t="shared" si="16"/>
        <v>C</v>
      </c>
      <c r="F25" s="153">
        <f t="shared" si="17"/>
        <v>0.82681818181818167</v>
      </c>
      <c r="G25" s="154">
        <f t="shared" si="18"/>
        <v>1.819</v>
      </c>
      <c r="H25" s="155">
        <f t="shared" si="19"/>
        <v>2.2000000000000002</v>
      </c>
      <c r="I25" s="156">
        <f t="shared" si="24"/>
        <v>5052.1530000000002</v>
      </c>
      <c r="J25" s="157">
        <f t="shared" si="25"/>
        <v>2.2641760708020549E-2</v>
      </c>
      <c r="K25" s="157">
        <f t="shared" si="26"/>
        <v>0.34041871303173066</v>
      </c>
      <c r="L25" s="157">
        <f t="shared" si="27"/>
        <v>0.17754806713098356</v>
      </c>
      <c r="M25" s="158">
        <f t="shared" si="28"/>
        <v>13.223000000000001</v>
      </c>
      <c r="N25" s="159">
        <f t="shared" si="29"/>
        <v>0.02</v>
      </c>
      <c r="O25" s="159">
        <f t="shared" si="30"/>
        <v>32.896999999999998</v>
      </c>
      <c r="P25" s="160">
        <f t="shared" si="31"/>
        <v>0.33999999999999997</v>
      </c>
      <c r="Q25" s="161">
        <f t="shared" si="32"/>
        <v>86</v>
      </c>
      <c r="R25" s="162">
        <f t="shared" si="33"/>
        <v>27.243394008660228</v>
      </c>
      <c r="S25" s="147">
        <f t="shared" si="34"/>
        <v>1</v>
      </c>
      <c r="T25" s="147">
        <f t="shared" si="35"/>
        <v>1662</v>
      </c>
      <c r="U25" t="s">
        <v>119</v>
      </c>
      <c r="V25" t="s">
        <v>121</v>
      </c>
      <c r="W25" s="4" t="s">
        <v>119</v>
      </c>
      <c r="X25" s="4" t="s">
        <v>121</v>
      </c>
      <c r="Y25" s="4" t="s">
        <v>233</v>
      </c>
      <c r="Z25" s="4" t="s">
        <v>199</v>
      </c>
      <c r="AA25" s="4" t="s">
        <v>48</v>
      </c>
      <c r="AB25" s="4">
        <v>523</v>
      </c>
      <c r="AC25" s="4">
        <v>5052.1530000000002</v>
      </c>
      <c r="AD25" s="4">
        <v>2777.5659999999998</v>
      </c>
      <c r="AE25" s="4">
        <v>1.819</v>
      </c>
      <c r="AF25" s="4">
        <v>2.2000000000000002</v>
      </c>
      <c r="AG25" s="4">
        <v>13.223000000000001</v>
      </c>
      <c r="AH25" s="4">
        <v>291.150193</v>
      </c>
      <c r="AI25" s="4">
        <v>6.5921529999999997</v>
      </c>
      <c r="AJ25" s="4">
        <v>99.112973999999994</v>
      </c>
      <c r="AK25" s="4">
        <v>897</v>
      </c>
      <c r="AL25" s="4">
        <v>1</v>
      </c>
      <c r="AM25" s="4">
        <v>1662</v>
      </c>
      <c r="AN25" s="4">
        <v>86</v>
      </c>
      <c r="AO25" s="4">
        <v>17.352394</v>
      </c>
      <c r="AP25" s="4">
        <v>4274.8999999999996</v>
      </c>
      <c r="AQ25" s="4">
        <v>20.399999999999999</v>
      </c>
      <c r="AR25" s="4">
        <v>18</v>
      </c>
      <c r="AS25" s="4">
        <v>2462</v>
      </c>
      <c r="AT25" s="4">
        <v>0.02</v>
      </c>
      <c r="AU25" s="4">
        <v>32.896999999999998</v>
      </c>
      <c r="AV25" s="4">
        <v>0</v>
      </c>
      <c r="AW25" s="4">
        <v>0</v>
      </c>
      <c r="AX25" s="31">
        <v>0.45</v>
      </c>
      <c r="AY25">
        <v>0.8896153846153847</v>
      </c>
      <c r="AZ25" t="s">
        <v>69</v>
      </c>
      <c r="BA25" t="s">
        <v>464</v>
      </c>
      <c r="BB25">
        <v>1</v>
      </c>
      <c r="BC25" t="s">
        <v>468</v>
      </c>
      <c r="BD25">
        <v>1</v>
      </c>
      <c r="BE25">
        <v>25361.809999999998</v>
      </c>
      <c r="BF25">
        <v>0.21527379157875565</v>
      </c>
      <c r="BG25">
        <v>0.19151087689294688</v>
      </c>
      <c r="BH25">
        <v>105694.16800000001</v>
      </c>
      <c r="BI25">
        <v>5.1655953240485324E-2</v>
      </c>
      <c r="BJ25">
        <v>4.5953930709708678E-2</v>
      </c>
      <c r="BK25">
        <v>1</v>
      </c>
      <c r="BL25" t="s">
        <v>66</v>
      </c>
      <c r="BM25">
        <v>-2</v>
      </c>
      <c r="BN25" t="s">
        <v>446</v>
      </c>
    </row>
    <row r="26" spans="1:66">
      <c r="A26" s="142" t="str">
        <f t="shared" si="20"/>
        <v>신동아교통</v>
      </c>
      <c r="B26" s="142" t="str">
        <f t="shared" si="21"/>
        <v>516</v>
      </c>
      <c r="C26" s="143" t="str">
        <f t="shared" si="22"/>
        <v>70바3725</v>
      </c>
      <c r="D26" s="118" t="str">
        <f t="shared" si="23"/>
        <v>중형</v>
      </c>
      <c r="E26" s="114" t="str">
        <f t="shared" si="16"/>
        <v>D</v>
      </c>
      <c r="F26" s="163">
        <f t="shared" si="17"/>
        <v>0.83043478260869563</v>
      </c>
      <c r="G26" s="164">
        <f t="shared" si="18"/>
        <v>1.91</v>
      </c>
      <c r="H26" s="165">
        <f t="shared" si="19"/>
        <v>2.2999999999999998</v>
      </c>
      <c r="I26" s="166">
        <f t="shared" si="24"/>
        <v>4931.6670000000004</v>
      </c>
      <c r="J26" s="167">
        <f t="shared" si="25"/>
        <v>1.581433340908054E-2</v>
      </c>
      <c r="K26" s="167">
        <f t="shared" si="26"/>
        <v>0.36170734770686241</v>
      </c>
      <c r="L26" s="167">
        <f t="shared" si="27"/>
        <v>0.21149035407297367</v>
      </c>
      <c r="M26" s="168">
        <f t="shared" si="28"/>
        <v>11.489000000000001</v>
      </c>
      <c r="N26" s="169">
        <f t="shared" si="29"/>
        <v>0.10100000000000001</v>
      </c>
      <c r="O26" s="169">
        <f t="shared" si="30"/>
        <v>6.2859999999999996</v>
      </c>
      <c r="P26" s="170">
        <f t="shared" si="31"/>
        <v>0.22666666666666666</v>
      </c>
      <c r="Q26" s="171">
        <f t="shared" si="32"/>
        <v>86</v>
      </c>
      <c r="R26" s="172">
        <f t="shared" si="33"/>
        <v>21.014717354826242</v>
      </c>
      <c r="S26" s="144">
        <f t="shared" si="34"/>
        <v>5</v>
      </c>
      <c r="T26" s="144">
        <f t="shared" si="35"/>
        <v>310</v>
      </c>
      <c r="U26" t="s">
        <v>119</v>
      </c>
      <c r="V26" s="5" t="s">
        <v>122</v>
      </c>
      <c r="W26" t="s">
        <v>119</v>
      </c>
      <c r="X26" s="5" t="s">
        <v>122</v>
      </c>
      <c r="Y26" t="s">
        <v>238</v>
      </c>
      <c r="Z26" t="s">
        <v>235</v>
      </c>
      <c r="AA26" t="s">
        <v>48</v>
      </c>
      <c r="AB26">
        <v>523</v>
      </c>
      <c r="AC26" s="1">
        <v>4931.6670000000004</v>
      </c>
      <c r="AD26" s="1">
        <v>2582.6840000000002</v>
      </c>
      <c r="AE26" s="29">
        <v>1.91</v>
      </c>
      <c r="AF26">
        <v>2.2999999999999998</v>
      </c>
      <c r="AG26">
        <v>11.489000000000001</v>
      </c>
      <c r="AH26">
        <v>377.00400300000001</v>
      </c>
      <c r="AI26">
        <v>5.9620670000000002</v>
      </c>
      <c r="AJ26">
        <v>136.365118</v>
      </c>
      <c r="AK26">
        <v>1043</v>
      </c>
      <c r="AL26">
        <v>5</v>
      </c>
      <c r="AM26">
        <v>310</v>
      </c>
      <c r="AN26">
        <v>86</v>
      </c>
      <c r="AO26">
        <v>13.081205000000001</v>
      </c>
      <c r="AP26">
        <v>109.2</v>
      </c>
      <c r="AQ26">
        <v>13.6</v>
      </c>
      <c r="AR26">
        <v>27</v>
      </c>
      <c r="AS26">
        <v>8137</v>
      </c>
      <c r="AT26">
        <v>0.10100000000000001</v>
      </c>
      <c r="AU26">
        <v>6.2859999999999996</v>
      </c>
      <c r="AV26">
        <v>36805</v>
      </c>
      <c r="AW26">
        <v>0</v>
      </c>
      <c r="AX26" s="30">
        <v>0.56000000000000005</v>
      </c>
      <c r="AY26">
        <v>0.80692307692307685</v>
      </c>
      <c r="AZ26" t="s">
        <v>67</v>
      </c>
      <c r="BA26" t="s">
        <v>464</v>
      </c>
      <c r="BB26">
        <v>1</v>
      </c>
      <c r="BC26" t="s">
        <v>469</v>
      </c>
      <c r="BD26">
        <v>4</v>
      </c>
      <c r="BE26">
        <v>25361.809999999998</v>
      </c>
      <c r="BF26">
        <v>0.21570921002877952</v>
      </c>
      <c r="BG26">
        <v>0.17406073947706899</v>
      </c>
      <c r="BH26">
        <v>105694.16800000001</v>
      </c>
      <c r="BI26">
        <v>5.1760433934254536E-2</v>
      </c>
      <c r="BJ26">
        <v>4.1766688613102308E-2</v>
      </c>
      <c r="BK26">
        <v>1</v>
      </c>
      <c r="BL26" t="s">
        <v>67</v>
      </c>
      <c r="BM26">
        <v>0</v>
      </c>
      <c r="BN26" t="s">
        <v>443</v>
      </c>
    </row>
    <row r="27" spans="1:66">
      <c r="A27" s="145" t="str">
        <f t="shared" si="20"/>
        <v>신동아교통</v>
      </c>
      <c r="B27" s="145" t="str">
        <f t="shared" si="21"/>
        <v>516</v>
      </c>
      <c r="C27" s="146" t="str">
        <f t="shared" si="22"/>
        <v>71바6411</v>
      </c>
      <c r="D27" s="134" t="str">
        <f t="shared" si="23"/>
        <v>중형</v>
      </c>
      <c r="E27" s="130" t="str">
        <f t="shared" si="16"/>
        <v>C</v>
      </c>
      <c r="F27" s="153">
        <f t="shared" si="17"/>
        <v>0.9647619047619046</v>
      </c>
      <c r="G27" s="154">
        <f t="shared" si="18"/>
        <v>2.0259999999999998</v>
      </c>
      <c r="H27" s="155">
        <f t="shared" si="19"/>
        <v>2.1</v>
      </c>
      <c r="I27" s="156">
        <f t="shared" si="24"/>
        <v>518.29300000000001</v>
      </c>
      <c r="J27" s="157">
        <f t="shared" si="25"/>
        <v>2.8763358351034135E-2</v>
      </c>
      <c r="K27" s="157">
        <f t="shared" si="26"/>
        <v>0.31957199808277548</v>
      </c>
      <c r="L27" s="157">
        <f t="shared" si="27"/>
        <v>0.13312933032088028</v>
      </c>
      <c r="M27" s="158">
        <f t="shared" si="28"/>
        <v>9.7889999999999997</v>
      </c>
      <c r="N27" s="159">
        <f t="shared" si="29"/>
        <v>15.628</v>
      </c>
      <c r="O27" s="159">
        <f t="shared" si="30"/>
        <v>10.032999999999999</v>
      </c>
      <c r="P27" s="160">
        <f t="shared" si="31"/>
        <v>0</v>
      </c>
      <c r="Q27" s="161">
        <f t="shared" si="32"/>
        <v>76</v>
      </c>
      <c r="R27" s="162">
        <f t="shared" si="33"/>
        <v>20.250193879764112</v>
      </c>
      <c r="S27" s="147">
        <f t="shared" si="34"/>
        <v>81</v>
      </c>
      <c r="T27" s="147">
        <f t="shared" si="35"/>
        <v>52</v>
      </c>
      <c r="U27" t="s">
        <v>119</v>
      </c>
      <c r="V27" t="s">
        <v>122</v>
      </c>
      <c r="W27" t="s">
        <v>119</v>
      </c>
      <c r="X27" s="4" t="s">
        <v>122</v>
      </c>
      <c r="Y27" s="4" t="s">
        <v>239</v>
      </c>
      <c r="Z27" s="4" t="s">
        <v>235</v>
      </c>
      <c r="AA27" s="4" t="s">
        <v>48</v>
      </c>
      <c r="AB27" s="4">
        <v>523</v>
      </c>
      <c r="AC27" s="4">
        <v>518.29300000000001</v>
      </c>
      <c r="AD27" s="4">
        <v>255.81100000000001</v>
      </c>
      <c r="AE27" s="4">
        <v>2.0259999999999998</v>
      </c>
      <c r="AF27" s="4">
        <v>2.1</v>
      </c>
      <c r="AG27" s="4">
        <v>9.7889999999999997</v>
      </c>
      <c r="AH27" s="4">
        <v>39.275525000000002</v>
      </c>
      <c r="AI27" s="4">
        <v>1.129696</v>
      </c>
      <c r="AJ27" s="4">
        <v>12.551358</v>
      </c>
      <c r="AK27" s="4">
        <v>69</v>
      </c>
      <c r="AL27" s="4">
        <v>81</v>
      </c>
      <c r="AM27" s="4">
        <v>52</v>
      </c>
      <c r="AN27" s="4">
        <v>76</v>
      </c>
      <c r="AO27" s="4">
        <v>13.196334999999999</v>
      </c>
      <c r="AP27" s="4">
        <v>12.1</v>
      </c>
      <c r="AQ27" s="4">
        <v>0</v>
      </c>
      <c r="AR27" s="4">
        <v>4</v>
      </c>
      <c r="AS27" s="4">
        <v>1109</v>
      </c>
      <c r="AT27" s="4">
        <v>15.628</v>
      </c>
      <c r="AU27" s="4">
        <v>10.032999999999999</v>
      </c>
      <c r="AV27" s="4">
        <v>3847</v>
      </c>
      <c r="AW27" s="4">
        <v>0</v>
      </c>
      <c r="AX27" s="31">
        <v>0.56000000000000005</v>
      </c>
      <c r="AY27">
        <v>0.89590909090909088</v>
      </c>
      <c r="AZ27" t="s">
        <v>69</v>
      </c>
      <c r="BA27" t="s">
        <v>196</v>
      </c>
      <c r="BB27">
        <v>1</v>
      </c>
      <c r="BC27" t="s">
        <v>470</v>
      </c>
      <c r="BD27">
        <v>1</v>
      </c>
      <c r="BE27">
        <v>478.50099999999998</v>
      </c>
      <c r="BF27">
        <v>1</v>
      </c>
      <c r="BG27">
        <v>0.89590909090909088</v>
      </c>
      <c r="BH27">
        <v>105694.16800000001</v>
      </c>
      <c r="BI27">
        <v>4.5272223534604103E-3</v>
      </c>
      <c r="BJ27">
        <v>4.0559796630320307E-3</v>
      </c>
      <c r="BK27">
        <v>1</v>
      </c>
      <c r="BL27" t="s">
        <v>194</v>
      </c>
      <c r="BM27" t="s">
        <v>195</v>
      </c>
      <c r="BN27" t="s">
        <v>194</v>
      </c>
    </row>
    <row r="28" spans="1:66">
      <c r="A28" s="142" t="str">
        <f t="shared" si="20"/>
        <v>신동아교통</v>
      </c>
      <c r="B28" s="142" t="str">
        <f t="shared" si="21"/>
        <v>516</v>
      </c>
      <c r="C28" s="143" t="str">
        <f t="shared" si="22"/>
        <v>71바6415</v>
      </c>
      <c r="D28" s="118" t="str">
        <f t="shared" si="23"/>
        <v>중형</v>
      </c>
      <c r="E28" s="114" t="str">
        <f t="shared" si="16"/>
        <v>C</v>
      </c>
      <c r="F28" s="163">
        <f t="shared" si="17"/>
        <v>0.96590909090909083</v>
      </c>
      <c r="G28" s="164">
        <f t="shared" si="18"/>
        <v>2.125</v>
      </c>
      <c r="H28" s="165">
        <f t="shared" si="19"/>
        <v>2.2000000000000002</v>
      </c>
      <c r="I28" s="166">
        <f t="shared" si="24"/>
        <v>5907.3040000000001</v>
      </c>
      <c r="J28" s="167">
        <f t="shared" si="25"/>
        <v>2.163265229186468E-2</v>
      </c>
      <c r="K28" s="167">
        <f t="shared" si="26"/>
        <v>0.3542756788205032</v>
      </c>
      <c r="L28" s="167">
        <f t="shared" si="27"/>
        <v>0.2325934131712199</v>
      </c>
      <c r="M28" s="168">
        <f t="shared" si="28"/>
        <v>5.8970000000000002</v>
      </c>
      <c r="N28" s="169">
        <f t="shared" si="29"/>
        <v>0.152</v>
      </c>
      <c r="O28" s="169">
        <f t="shared" si="30"/>
        <v>6.077</v>
      </c>
      <c r="P28" s="170">
        <f t="shared" si="31"/>
        <v>0</v>
      </c>
      <c r="Q28" s="171">
        <f t="shared" si="32"/>
        <v>79</v>
      </c>
      <c r="R28" s="172">
        <f t="shared" si="33"/>
        <v>21.240132826445031</v>
      </c>
      <c r="S28" s="144">
        <f t="shared" si="34"/>
        <v>9</v>
      </c>
      <c r="T28" s="144">
        <f t="shared" si="35"/>
        <v>359</v>
      </c>
      <c r="U28" t="s">
        <v>119</v>
      </c>
      <c r="V28" t="s">
        <v>122</v>
      </c>
      <c r="W28" s="4" t="s">
        <v>119</v>
      </c>
      <c r="X28" s="4" t="s">
        <v>122</v>
      </c>
      <c r="Y28" s="4" t="s">
        <v>240</v>
      </c>
      <c r="Z28" s="4" t="s">
        <v>235</v>
      </c>
      <c r="AA28" s="4" t="s">
        <v>236</v>
      </c>
      <c r="AB28" s="4">
        <v>523</v>
      </c>
      <c r="AC28" s="4">
        <v>5907.3040000000001</v>
      </c>
      <c r="AD28" s="4">
        <v>2780.4160000000002</v>
      </c>
      <c r="AE28" s="4">
        <v>2.125</v>
      </c>
      <c r="AF28" s="4">
        <v>2.2000000000000002</v>
      </c>
      <c r="AG28" s="4">
        <v>5.8970000000000002</v>
      </c>
      <c r="AH28" s="4">
        <v>445.63952999999998</v>
      </c>
      <c r="AI28" s="4">
        <v>9.6403649999999992</v>
      </c>
      <c r="AJ28" s="4">
        <v>157.87924699999999</v>
      </c>
      <c r="AK28" s="4">
        <v>1374</v>
      </c>
      <c r="AL28" s="4">
        <v>9</v>
      </c>
      <c r="AM28" s="4">
        <v>359</v>
      </c>
      <c r="AN28" s="4">
        <v>79</v>
      </c>
      <c r="AO28" s="4">
        <v>13.255789</v>
      </c>
      <c r="AP28" s="4">
        <v>230.9</v>
      </c>
      <c r="AQ28" s="4">
        <v>0</v>
      </c>
      <c r="AR28" s="4">
        <v>35</v>
      </c>
      <c r="AS28" s="4">
        <v>11925</v>
      </c>
      <c r="AT28" s="4">
        <v>0.152</v>
      </c>
      <c r="AU28" s="4">
        <v>6.077</v>
      </c>
      <c r="AV28" s="4">
        <v>46527</v>
      </c>
      <c r="AW28" s="4">
        <v>0</v>
      </c>
      <c r="AX28" s="31">
        <v>0.43</v>
      </c>
      <c r="AY28">
        <v>0.86521739130434794</v>
      </c>
      <c r="AZ28" t="s">
        <v>69</v>
      </c>
      <c r="BA28" t="s">
        <v>120</v>
      </c>
      <c r="BB28">
        <v>7</v>
      </c>
      <c r="BC28" t="s">
        <v>227</v>
      </c>
      <c r="BD28">
        <v>14</v>
      </c>
      <c r="BE28">
        <v>131772.37700000001</v>
      </c>
      <c r="BF28">
        <v>5.6683837463142969E-2</v>
      </c>
      <c r="BG28">
        <v>4.9043841978980228E-2</v>
      </c>
      <c r="BH28">
        <v>235201.00599999999</v>
      </c>
      <c r="BI28">
        <v>3.1757364167056323E-2</v>
      </c>
      <c r="BJ28">
        <v>2.7477023779322648E-2</v>
      </c>
      <c r="BK28">
        <v>1</v>
      </c>
      <c r="BL28" t="s">
        <v>68</v>
      </c>
      <c r="BM28">
        <v>-1</v>
      </c>
      <c r="BN28" t="s">
        <v>446</v>
      </c>
    </row>
    <row r="29" spans="1:66">
      <c r="A29" s="145" t="str">
        <f t="shared" si="20"/>
        <v>신동아교통</v>
      </c>
      <c r="B29" s="145" t="str">
        <f t="shared" si="21"/>
        <v>516</v>
      </c>
      <c r="C29" s="146" t="str">
        <f t="shared" si="22"/>
        <v>71바6781</v>
      </c>
      <c r="D29" s="134" t="str">
        <f t="shared" si="23"/>
        <v>중형</v>
      </c>
      <c r="E29" s="130" t="str">
        <f t="shared" si="16"/>
        <v>D</v>
      </c>
      <c r="F29" s="153">
        <f t="shared" si="17"/>
        <v>0.80636363636363628</v>
      </c>
      <c r="G29" s="154">
        <f t="shared" si="18"/>
        <v>1.774</v>
      </c>
      <c r="H29" s="155">
        <f t="shared" si="19"/>
        <v>2.2000000000000002</v>
      </c>
      <c r="I29" s="156">
        <f t="shared" si="24"/>
        <v>1990.0150000000001</v>
      </c>
      <c r="J29" s="157">
        <f t="shared" si="25"/>
        <v>2.0121924609751155E-2</v>
      </c>
      <c r="K29" s="157">
        <f t="shared" si="26"/>
        <v>0.31142126117434593</v>
      </c>
      <c r="L29" s="157">
        <f t="shared" si="27"/>
        <v>0.15829026414373759</v>
      </c>
      <c r="M29" s="158">
        <f t="shared" si="28"/>
        <v>8.5860000000000003</v>
      </c>
      <c r="N29" s="159">
        <f t="shared" si="29"/>
        <v>0.20100000000000001</v>
      </c>
      <c r="O29" s="159">
        <f t="shared" si="30"/>
        <v>3.5680000000000001</v>
      </c>
      <c r="P29" s="160">
        <f t="shared" si="31"/>
        <v>0</v>
      </c>
      <c r="Q29" s="161">
        <f t="shared" si="32"/>
        <v>81</v>
      </c>
      <c r="R29" s="162">
        <f t="shared" si="33"/>
        <v>21.435002265468778</v>
      </c>
      <c r="S29" s="147">
        <f t="shared" si="34"/>
        <v>4</v>
      </c>
      <c r="T29" s="147">
        <f t="shared" si="35"/>
        <v>71</v>
      </c>
      <c r="U29" t="s">
        <v>119</v>
      </c>
      <c r="V29" s="5" t="s">
        <v>122</v>
      </c>
      <c r="W29" t="s">
        <v>119</v>
      </c>
      <c r="X29" s="5" t="s">
        <v>122</v>
      </c>
      <c r="Y29" t="s">
        <v>241</v>
      </c>
      <c r="Z29" t="s">
        <v>235</v>
      </c>
      <c r="AA29" t="s">
        <v>236</v>
      </c>
      <c r="AB29">
        <v>523</v>
      </c>
      <c r="AC29" s="1">
        <v>1990.0150000000001</v>
      </c>
      <c r="AD29" s="1">
        <v>1121.6510000000001</v>
      </c>
      <c r="AE29" s="29">
        <v>1.774</v>
      </c>
      <c r="AF29">
        <v>2.2000000000000002</v>
      </c>
      <c r="AG29">
        <v>8.5860000000000003</v>
      </c>
      <c r="AH29">
        <v>138.88631699999999</v>
      </c>
      <c r="AI29">
        <v>2.7946599999999999</v>
      </c>
      <c r="AJ29">
        <v>43.252152000000002</v>
      </c>
      <c r="AK29">
        <v>315</v>
      </c>
      <c r="AL29">
        <v>4</v>
      </c>
      <c r="AM29">
        <v>71</v>
      </c>
      <c r="AN29">
        <v>81</v>
      </c>
      <c r="AO29">
        <v>14.328372999999999</v>
      </c>
      <c r="AP29">
        <v>39</v>
      </c>
      <c r="AQ29">
        <v>0</v>
      </c>
      <c r="AR29">
        <v>4</v>
      </c>
      <c r="AS29">
        <v>664</v>
      </c>
      <c r="AT29">
        <v>0.20100000000000001</v>
      </c>
      <c r="AU29">
        <v>3.5680000000000001</v>
      </c>
      <c r="AV29">
        <v>15293</v>
      </c>
      <c r="AW29">
        <v>0</v>
      </c>
      <c r="AX29" s="30">
        <v>0.43</v>
      </c>
      <c r="AY29">
        <v>0.83913043478260874</v>
      </c>
      <c r="AZ29" t="s">
        <v>67</v>
      </c>
      <c r="BA29" t="s">
        <v>120</v>
      </c>
      <c r="BB29">
        <v>4</v>
      </c>
      <c r="BC29" t="s">
        <v>204</v>
      </c>
      <c r="BD29">
        <v>8</v>
      </c>
      <c r="BE29">
        <v>131772.37700000001</v>
      </c>
      <c r="BF29">
        <v>4.5835433324542665E-2</v>
      </c>
      <c r="BG29">
        <v>3.846190709407276E-2</v>
      </c>
      <c r="BH29">
        <v>235201.00599999999</v>
      </c>
      <c r="BI29">
        <v>2.5679499006904759E-2</v>
      </c>
      <c r="BJ29">
        <v>2.1548449166663559E-2</v>
      </c>
      <c r="BK29">
        <v>1</v>
      </c>
      <c r="BL29" t="s">
        <v>69</v>
      </c>
      <c r="BM29">
        <v>-1</v>
      </c>
      <c r="BN29" t="s">
        <v>446</v>
      </c>
    </row>
    <row r="30" spans="1:66">
      <c r="A30" s="142" t="str">
        <f t="shared" si="20"/>
        <v>신동아교통</v>
      </c>
      <c r="B30" s="142" t="str">
        <f t="shared" si="21"/>
        <v>516</v>
      </c>
      <c r="C30" s="143" t="str">
        <f t="shared" si="22"/>
        <v>71바6783</v>
      </c>
      <c r="D30" s="118" t="str">
        <f t="shared" si="23"/>
        <v>중형</v>
      </c>
      <c r="E30" s="114" t="str">
        <f t="shared" si="16"/>
        <v>C</v>
      </c>
      <c r="F30" s="163">
        <f t="shared" si="17"/>
        <v>0.83590909090909082</v>
      </c>
      <c r="G30" s="164">
        <f t="shared" si="18"/>
        <v>1.839</v>
      </c>
      <c r="H30" s="165">
        <f t="shared" si="19"/>
        <v>2.2000000000000002</v>
      </c>
      <c r="I30" s="166">
        <f t="shared" si="24"/>
        <v>4876.4750000000004</v>
      </c>
      <c r="J30" s="167">
        <f t="shared" si="25"/>
        <v>1.4411964514867821E-2</v>
      </c>
      <c r="K30" s="167">
        <f t="shared" si="26"/>
        <v>0.36455871296916142</v>
      </c>
      <c r="L30" s="167">
        <f t="shared" si="27"/>
        <v>0.11832317401401626</v>
      </c>
      <c r="M30" s="168">
        <f t="shared" si="28"/>
        <v>12.409000000000001</v>
      </c>
      <c r="N30" s="169">
        <f t="shared" si="29"/>
        <v>8.2000000000000003E-2</v>
      </c>
      <c r="O30" s="169">
        <f t="shared" si="30"/>
        <v>7.4640000000000004</v>
      </c>
      <c r="P30" s="170">
        <f t="shared" si="31"/>
        <v>0</v>
      </c>
      <c r="Q30" s="171">
        <f t="shared" si="32"/>
        <v>86</v>
      </c>
      <c r="R30" s="172">
        <f t="shared" si="33"/>
        <v>21.249144081918541</v>
      </c>
      <c r="S30" s="144">
        <f t="shared" si="34"/>
        <v>4</v>
      </c>
      <c r="T30" s="144">
        <f t="shared" si="35"/>
        <v>364</v>
      </c>
      <c r="U30" t="s">
        <v>119</v>
      </c>
      <c r="V30" t="s">
        <v>122</v>
      </c>
      <c r="W30" t="s">
        <v>119</v>
      </c>
      <c r="X30" s="4" t="s">
        <v>122</v>
      </c>
      <c r="Y30" s="4" t="s">
        <v>242</v>
      </c>
      <c r="Z30" s="4" t="s">
        <v>235</v>
      </c>
      <c r="AA30" s="4" t="s">
        <v>48</v>
      </c>
      <c r="AB30" s="4">
        <v>523</v>
      </c>
      <c r="AC30" s="4">
        <v>4876.4750000000004</v>
      </c>
      <c r="AD30" s="4">
        <v>2651.3870000000002</v>
      </c>
      <c r="AE30" s="4">
        <v>1.839</v>
      </c>
      <c r="AF30" s="4">
        <v>2.2000000000000002</v>
      </c>
      <c r="AG30" s="4">
        <v>12.409000000000001</v>
      </c>
      <c r="AH30" s="4">
        <v>369.53234200000003</v>
      </c>
      <c r="AI30" s="4">
        <v>5.3256870000000003</v>
      </c>
      <c r="AJ30" s="4">
        <v>134.71623500000001</v>
      </c>
      <c r="AK30" s="4">
        <v>577</v>
      </c>
      <c r="AL30" s="4">
        <v>4</v>
      </c>
      <c r="AM30" s="4">
        <v>364</v>
      </c>
      <c r="AN30" s="4">
        <v>86</v>
      </c>
      <c r="AO30" s="4">
        <v>13.196341</v>
      </c>
      <c r="AP30" s="4">
        <v>359.4</v>
      </c>
      <c r="AQ30" s="4">
        <v>0</v>
      </c>
      <c r="AR30" s="4">
        <v>25</v>
      </c>
      <c r="AS30" s="4">
        <v>6389</v>
      </c>
      <c r="AT30" s="4">
        <v>8.2000000000000003E-2</v>
      </c>
      <c r="AU30" s="4">
        <v>7.4640000000000004</v>
      </c>
      <c r="AV30" s="4">
        <v>38209</v>
      </c>
      <c r="AW30" s="4">
        <v>0</v>
      </c>
      <c r="AX30" s="31">
        <v>0.56000000000000005</v>
      </c>
      <c r="AY30">
        <v>0.8595454545454545</v>
      </c>
      <c r="AZ30" t="s">
        <v>69</v>
      </c>
      <c r="BA30" t="s">
        <v>120</v>
      </c>
      <c r="BB30">
        <v>8</v>
      </c>
      <c r="BC30" t="s">
        <v>471</v>
      </c>
      <c r="BD30">
        <v>11</v>
      </c>
      <c r="BE30">
        <v>131772.37700000001</v>
      </c>
      <c r="BF30">
        <v>4.8529336311509352E-2</v>
      </c>
      <c r="BG30">
        <v>4.1713170438665535E-2</v>
      </c>
      <c r="BH30">
        <v>235201.00599999999</v>
      </c>
      <c r="BI30">
        <v>2.7188769762319809E-2</v>
      </c>
      <c r="BJ30">
        <v>2.3369983463884889E-2</v>
      </c>
      <c r="BK30">
        <v>1</v>
      </c>
      <c r="BL30" t="s">
        <v>69</v>
      </c>
      <c r="BM30">
        <v>0</v>
      </c>
      <c r="BN30" t="s">
        <v>443</v>
      </c>
    </row>
    <row r="31" spans="1:66">
      <c r="A31" s="145" t="str">
        <f t="shared" si="20"/>
        <v>신동아교통</v>
      </c>
      <c r="B31" s="145" t="str">
        <f t="shared" si="21"/>
        <v>516</v>
      </c>
      <c r="C31" s="146" t="str">
        <f t="shared" si="22"/>
        <v>71바6789</v>
      </c>
      <c r="D31" s="134" t="str">
        <f t="shared" si="23"/>
        <v>중형</v>
      </c>
      <c r="E31" s="130" t="str">
        <f t="shared" si="16"/>
        <v>C</v>
      </c>
      <c r="F31" s="153">
        <f t="shared" si="17"/>
        <v>0.8290909090909091</v>
      </c>
      <c r="G31" s="154">
        <f t="shared" si="18"/>
        <v>1.8240000000000001</v>
      </c>
      <c r="H31" s="155">
        <f t="shared" si="19"/>
        <v>2.2000000000000002</v>
      </c>
      <c r="I31" s="156">
        <f t="shared" si="24"/>
        <v>4855.4979999999996</v>
      </c>
      <c r="J31" s="157">
        <f t="shared" si="25"/>
        <v>1.613746349310562E-2</v>
      </c>
      <c r="K31" s="157">
        <f t="shared" si="26"/>
        <v>0.38134962935034</v>
      </c>
      <c r="L31" s="157">
        <f t="shared" si="27"/>
        <v>0.19153545115248735</v>
      </c>
      <c r="M31" s="158">
        <f t="shared" si="28"/>
        <v>12.353</v>
      </c>
      <c r="N31" s="159">
        <f t="shared" si="29"/>
        <v>0.26800000000000002</v>
      </c>
      <c r="O31" s="159">
        <f t="shared" si="30"/>
        <v>9.8450000000000006</v>
      </c>
      <c r="P31" s="160">
        <f t="shared" si="31"/>
        <v>0.11333333333333333</v>
      </c>
      <c r="Q31" s="161">
        <f t="shared" si="32"/>
        <v>86</v>
      </c>
      <c r="R31" s="162">
        <f t="shared" si="33"/>
        <v>21.0051350838609</v>
      </c>
      <c r="S31" s="147">
        <f t="shared" si="34"/>
        <v>13</v>
      </c>
      <c r="T31" s="147">
        <f t="shared" si="35"/>
        <v>478</v>
      </c>
      <c r="U31" t="s">
        <v>119</v>
      </c>
      <c r="V31" t="s">
        <v>122</v>
      </c>
      <c r="W31" s="4" t="s">
        <v>119</v>
      </c>
      <c r="X31" s="4" t="s">
        <v>122</v>
      </c>
      <c r="Y31" s="4" t="s">
        <v>243</v>
      </c>
      <c r="Z31" s="4" t="s">
        <v>235</v>
      </c>
      <c r="AA31" s="4" t="s">
        <v>48</v>
      </c>
      <c r="AB31" s="4">
        <v>523</v>
      </c>
      <c r="AC31" s="4">
        <v>4855.4979999999996</v>
      </c>
      <c r="AD31" s="4">
        <v>2662.6950000000002</v>
      </c>
      <c r="AE31" s="4">
        <v>1.8240000000000001</v>
      </c>
      <c r="AF31" s="4">
        <v>2.2000000000000002</v>
      </c>
      <c r="AG31" s="4">
        <v>12.353</v>
      </c>
      <c r="AH31" s="4">
        <v>383.655957</v>
      </c>
      <c r="AI31" s="4">
        <v>6.1912339999999997</v>
      </c>
      <c r="AJ31" s="4">
        <v>146.30705699999999</v>
      </c>
      <c r="AK31" s="4">
        <v>930</v>
      </c>
      <c r="AL31" s="4">
        <v>13</v>
      </c>
      <c r="AM31" s="4">
        <v>478</v>
      </c>
      <c r="AN31" s="4">
        <v>86</v>
      </c>
      <c r="AO31" s="4">
        <v>12.655865</v>
      </c>
      <c r="AP31" s="4">
        <v>280.39999999999998</v>
      </c>
      <c r="AQ31" s="4">
        <v>6.8</v>
      </c>
      <c r="AR31" s="4">
        <v>23</v>
      </c>
      <c r="AS31" s="4">
        <v>4178</v>
      </c>
      <c r="AT31" s="4">
        <v>0.26800000000000002</v>
      </c>
      <c r="AU31" s="4">
        <v>9.8450000000000006</v>
      </c>
      <c r="AV31" s="4">
        <v>1954</v>
      </c>
      <c r="AW31" s="4">
        <v>0</v>
      </c>
      <c r="AX31" s="4">
        <v>0.56000000000000005</v>
      </c>
      <c r="AY31">
        <v>0.85571428571428565</v>
      </c>
      <c r="AZ31" t="s">
        <v>69</v>
      </c>
      <c r="BA31" t="s">
        <v>120</v>
      </c>
      <c r="BB31">
        <v>9</v>
      </c>
      <c r="BC31" t="s">
        <v>472</v>
      </c>
      <c r="BD31">
        <v>11</v>
      </c>
      <c r="BE31">
        <v>131772.37700000001</v>
      </c>
      <c r="BF31">
        <v>5.1913467418137266E-2</v>
      </c>
      <c r="BG31">
        <v>4.4423095690663168E-2</v>
      </c>
      <c r="BH31">
        <v>235201.00599999999</v>
      </c>
      <c r="BI31">
        <v>2.9084743795696182E-2</v>
      </c>
      <c r="BJ31">
        <v>2.4888230762317158E-2</v>
      </c>
      <c r="BK31">
        <v>1</v>
      </c>
      <c r="BL31" t="s">
        <v>69</v>
      </c>
      <c r="BM31">
        <v>0</v>
      </c>
      <c r="BN31" t="s">
        <v>443</v>
      </c>
    </row>
    <row r="32" spans="1:66">
      <c r="A32" s="142" t="str">
        <f t="shared" si="20"/>
        <v>신동아교통</v>
      </c>
      <c r="B32" s="142" t="str">
        <f t="shared" si="21"/>
        <v>518</v>
      </c>
      <c r="C32" s="143" t="str">
        <f t="shared" si="22"/>
        <v>70바3722</v>
      </c>
      <c r="D32" s="118" t="str">
        <f t="shared" si="23"/>
        <v>대형</v>
      </c>
      <c r="E32" s="114" t="str">
        <f t="shared" si="16"/>
        <v>C</v>
      </c>
      <c r="F32" s="163">
        <f t="shared" si="17"/>
        <v>0.90181818181818174</v>
      </c>
      <c r="G32" s="164">
        <f t="shared" si="18"/>
        <v>1.984</v>
      </c>
      <c r="H32" s="165">
        <f t="shared" si="19"/>
        <v>2.2000000000000002</v>
      </c>
      <c r="I32" s="166">
        <f t="shared" si="24"/>
        <v>3662.6689999999999</v>
      </c>
      <c r="J32" s="167">
        <f t="shared" si="25"/>
        <v>1.6974302392324416E-2</v>
      </c>
      <c r="K32" s="167">
        <f t="shared" si="26"/>
        <v>0.36672895188832333</v>
      </c>
      <c r="L32" s="167">
        <f t="shared" si="27"/>
        <v>6.2795737206938443E-2</v>
      </c>
      <c r="M32" s="168">
        <f t="shared" si="28"/>
        <v>9.7620000000000005</v>
      </c>
      <c r="N32" s="169">
        <f t="shared" si="29"/>
        <v>2.7E-2</v>
      </c>
      <c r="O32" s="169">
        <f t="shared" si="30"/>
        <v>4.8049999999999997</v>
      </c>
      <c r="P32" s="170">
        <f t="shared" si="31"/>
        <v>0</v>
      </c>
      <c r="Q32" s="171">
        <f t="shared" si="32"/>
        <v>67</v>
      </c>
      <c r="R32" s="172">
        <f t="shared" si="33"/>
        <v>20.147291828079368</v>
      </c>
      <c r="S32" s="144">
        <f t="shared" si="34"/>
        <v>1</v>
      </c>
      <c r="T32" s="144">
        <f t="shared" si="35"/>
        <v>176</v>
      </c>
      <c r="U32" t="s">
        <v>119</v>
      </c>
      <c r="V32" s="5" t="s">
        <v>123</v>
      </c>
      <c r="W32" t="s">
        <v>119</v>
      </c>
      <c r="X32" s="5" t="s">
        <v>123</v>
      </c>
      <c r="Y32" t="s">
        <v>244</v>
      </c>
      <c r="Z32" t="s">
        <v>193</v>
      </c>
      <c r="AA32" t="s">
        <v>236</v>
      </c>
      <c r="AB32">
        <v>523</v>
      </c>
      <c r="AC32" s="1">
        <v>3662.6689999999999</v>
      </c>
      <c r="AD32" s="1">
        <v>1846.5050000000001</v>
      </c>
      <c r="AE32" s="29">
        <v>1.984</v>
      </c>
      <c r="AF32">
        <v>2.2000000000000002</v>
      </c>
      <c r="AG32">
        <v>9.7620000000000005</v>
      </c>
      <c r="AH32">
        <v>294.979015</v>
      </c>
      <c r="AI32">
        <v>5.0070629999999996</v>
      </c>
      <c r="AJ32">
        <v>108.177345</v>
      </c>
      <c r="AK32">
        <v>230</v>
      </c>
      <c r="AL32">
        <v>1</v>
      </c>
      <c r="AM32">
        <v>176</v>
      </c>
      <c r="AN32">
        <v>67</v>
      </c>
      <c r="AO32">
        <v>12.41671</v>
      </c>
      <c r="AP32">
        <v>20.7</v>
      </c>
      <c r="AQ32">
        <v>0</v>
      </c>
      <c r="AR32">
        <v>1</v>
      </c>
      <c r="AS32">
        <v>47</v>
      </c>
      <c r="AT32">
        <v>2.7E-2</v>
      </c>
      <c r="AU32">
        <v>4.8049999999999997</v>
      </c>
      <c r="AV32">
        <v>26669</v>
      </c>
      <c r="AW32">
        <v>0</v>
      </c>
      <c r="AX32">
        <v>0.55000000000000004</v>
      </c>
      <c r="AY32">
        <v>0.86869565217391309</v>
      </c>
      <c r="AZ32" t="s">
        <v>69</v>
      </c>
      <c r="BA32" t="s">
        <v>120</v>
      </c>
      <c r="BB32">
        <v>5</v>
      </c>
      <c r="BC32" t="s">
        <v>222</v>
      </c>
      <c r="BD32">
        <v>8</v>
      </c>
      <c r="BE32">
        <v>131772.37700000001</v>
      </c>
      <c r="BF32">
        <v>5.5478334431198727E-2</v>
      </c>
      <c r="BG32">
        <v>4.8193787910232634E-2</v>
      </c>
      <c r="BH32">
        <v>235201.00599999999</v>
      </c>
      <c r="BI32">
        <v>3.108197589937179E-2</v>
      </c>
      <c r="BJ32">
        <v>2.7000777324758626E-2</v>
      </c>
      <c r="BK32">
        <v>1</v>
      </c>
      <c r="BL32" t="s">
        <v>68</v>
      </c>
      <c r="BM32">
        <v>-1</v>
      </c>
      <c r="BN32" t="s">
        <v>446</v>
      </c>
    </row>
    <row r="33" spans="1:66">
      <c r="A33" s="145" t="str">
        <f t="shared" si="20"/>
        <v>신동아교통</v>
      </c>
      <c r="B33" s="145" t="str">
        <f t="shared" si="21"/>
        <v>518</v>
      </c>
      <c r="C33" s="146" t="str">
        <f t="shared" si="22"/>
        <v>70바6414</v>
      </c>
      <c r="D33" s="134" t="str">
        <f t="shared" si="23"/>
        <v>대형</v>
      </c>
      <c r="E33" s="130" t="str">
        <f t="shared" si="16"/>
        <v>D</v>
      </c>
      <c r="F33" s="153">
        <f t="shared" si="17"/>
        <v>0.82590909090909082</v>
      </c>
      <c r="G33" s="154">
        <f t="shared" si="18"/>
        <v>1.8169999999999999</v>
      </c>
      <c r="H33" s="155">
        <f t="shared" si="19"/>
        <v>2.2000000000000002</v>
      </c>
      <c r="I33" s="156">
        <f t="shared" si="24"/>
        <v>4199.1670000000004</v>
      </c>
      <c r="J33" s="157">
        <f t="shared" si="25"/>
        <v>1.012617849193242E-2</v>
      </c>
      <c r="K33" s="157">
        <f t="shared" si="26"/>
        <v>0.35741539633548297</v>
      </c>
      <c r="L33" s="157">
        <f t="shared" si="27"/>
        <v>0.11287953063071794</v>
      </c>
      <c r="M33" s="158">
        <f t="shared" si="28"/>
        <v>10.647</v>
      </c>
      <c r="N33" s="159">
        <f t="shared" si="29"/>
        <v>0.11899999999999999</v>
      </c>
      <c r="O33" s="159">
        <f t="shared" si="30"/>
        <v>7.5730000000000004</v>
      </c>
      <c r="P33" s="160">
        <f t="shared" si="31"/>
        <v>0</v>
      </c>
      <c r="Q33" s="161">
        <f t="shared" si="32"/>
        <v>78</v>
      </c>
      <c r="R33" s="162">
        <f t="shared" si="33"/>
        <v>19.792930066496936</v>
      </c>
      <c r="S33" s="147">
        <f t="shared" si="34"/>
        <v>5</v>
      </c>
      <c r="T33" s="147">
        <f t="shared" si="35"/>
        <v>318</v>
      </c>
      <c r="U33" t="s">
        <v>119</v>
      </c>
      <c r="V33" t="s">
        <v>123</v>
      </c>
      <c r="W33" t="s">
        <v>119</v>
      </c>
      <c r="X33" s="4" t="s">
        <v>123</v>
      </c>
      <c r="Y33" s="4" t="s">
        <v>245</v>
      </c>
      <c r="Z33" s="4" t="s">
        <v>193</v>
      </c>
      <c r="AA33" s="4" t="s">
        <v>48</v>
      </c>
      <c r="AB33" s="4">
        <v>523</v>
      </c>
      <c r="AC33" s="4">
        <v>4199.1670000000004</v>
      </c>
      <c r="AD33" s="4">
        <v>2310.931</v>
      </c>
      <c r="AE33" s="4">
        <v>1.8169999999999999</v>
      </c>
      <c r="AF33" s="4">
        <v>2.2000000000000002</v>
      </c>
      <c r="AG33" s="4">
        <v>10.647</v>
      </c>
      <c r="AH33" s="4">
        <v>335.44480800000002</v>
      </c>
      <c r="AI33" s="4">
        <v>3.3967740000000002</v>
      </c>
      <c r="AJ33" s="4">
        <v>119.89313900000001</v>
      </c>
      <c r="AK33" s="4">
        <v>474</v>
      </c>
      <c r="AL33" s="4">
        <v>5</v>
      </c>
      <c r="AM33" s="4">
        <v>318</v>
      </c>
      <c r="AN33" s="4">
        <v>78</v>
      </c>
      <c r="AO33" s="4">
        <v>12.518205</v>
      </c>
      <c r="AP33" s="4">
        <v>193.4</v>
      </c>
      <c r="AQ33" s="4">
        <v>0</v>
      </c>
      <c r="AR33" s="4">
        <v>2</v>
      </c>
      <c r="AS33" s="4">
        <v>343</v>
      </c>
      <c r="AT33" s="4">
        <v>0.11899999999999999</v>
      </c>
      <c r="AU33" s="4">
        <v>7.5730000000000004</v>
      </c>
      <c r="AV33" s="4">
        <v>30113</v>
      </c>
      <c r="AW33" s="4">
        <v>0</v>
      </c>
      <c r="AX33" s="4">
        <v>0.54</v>
      </c>
      <c r="AY33">
        <v>0.81818181818181812</v>
      </c>
      <c r="AZ33" t="s">
        <v>67</v>
      </c>
      <c r="BA33" t="s">
        <v>120</v>
      </c>
      <c r="BB33">
        <v>6</v>
      </c>
      <c r="BC33" t="s">
        <v>202</v>
      </c>
      <c r="BD33">
        <v>13</v>
      </c>
      <c r="BE33">
        <v>131772.37700000001</v>
      </c>
      <c r="BF33">
        <v>5.0749907926454112E-2</v>
      </c>
      <c r="BG33">
        <v>4.1522651939826086E-2</v>
      </c>
      <c r="BH33">
        <v>235201.00599999999</v>
      </c>
      <c r="BI33">
        <v>2.8432854577161118E-2</v>
      </c>
      <c r="BJ33">
        <v>2.3263244654040914E-2</v>
      </c>
      <c r="BK33">
        <v>1</v>
      </c>
      <c r="BL33" t="s">
        <v>69</v>
      </c>
      <c r="BM33">
        <v>-1</v>
      </c>
      <c r="BN33" t="s">
        <v>446</v>
      </c>
    </row>
    <row r="34" spans="1:66">
      <c r="A34" s="142" t="str">
        <f t="shared" si="20"/>
        <v>신동아교통</v>
      </c>
      <c r="B34" s="142" t="str">
        <f t="shared" si="21"/>
        <v>518</v>
      </c>
      <c r="C34" s="143" t="str">
        <f t="shared" si="22"/>
        <v>71바6402</v>
      </c>
      <c r="D34" s="118" t="str">
        <f t="shared" si="23"/>
        <v>대형</v>
      </c>
      <c r="E34" s="114" t="str">
        <f t="shared" si="16"/>
        <v>C</v>
      </c>
      <c r="F34" s="163">
        <f t="shared" si="17"/>
        <v>0.92904761904761901</v>
      </c>
      <c r="G34" s="164">
        <f t="shared" si="18"/>
        <v>1.9510000000000001</v>
      </c>
      <c r="H34" s="165">
        <f t="shared" si="19"/>
        <v>2.1</v>
      </c>
      <c r="I34" s="166">
        <f t="shared" si="24"/>
        <v>4330.9110000000001</v>
      </c>
      <c r="J34" s="167">
        <f t="shared" si="25"/>
        <v>1.3679790800627374E-2</v>
      </c>
      <c r="K34" s="167">
        <f t="shared" si="26"/>
        <v>0.3743696918049676</v>
      </c>
      <c r="L34" s="167">
        <f t="shared" si="27"/>
        <v>0.14662042235455774</v>
      </c>
      <c r="M34" s="168">
        <f t="shared" si="28"/>
        <v>10.129</v>
      </c>
      <c r="N34" s="169">
        <f t="shared" si="29"/>
        <v>2.3E-2</v>
      </c>
      <c r="O34" s="169">
        <f t="shared" si="30"/>
        <v>5.149</v>
      </c>
      <c r="P34" s="170">
        <f t="shared" si="31"/>
        <v>0.15666666666666668</v>
      </c>
      <c r="Q34" s="171">
        <f t="shared" si="32"/>
        <v>87</v>
      </c>
      <c r="R34" s="172">
        <f t="shared" si="33"/>
        <v>19.897630628194477</v>
      </c>
      <c r="S34" s="144">
        <f t="shared" si="34"/>
        <v>1</v>
      </c>
      <c r="T34" s="144">
        <f t="shared" si="35"/>
        <v>223</v>
      </c>
      <c r="U34" t="s">
        <v>119</v>
      </c>
      <c r="V34" t="s">
        <v>123</v>
      </c>
      <c r="W34" s="4" t="s">
        <v>119</v>
      </c>
      <c r="X34" s="4" t="s">
        <v>123</v>
      </c>
      <c r="Y34" s="4" t="s">
        <v>246</v>
      </c>
      <c r="Z34" s="4" t="s">
        <v>193</v>
      </c>
      <c r="AA34" s="4" t="s">
        <v>48</v>
      </c>
      <c r="AB34" s="4">
        <v>523</v>
      </c>
      <c r="AC34" s="4">
        <v>4330.9110000000001</v>
      </c>
      <c r="AD34" s="4">
        <v>2219.2950000000001</v>
      </c>
      <c r="AE34" s="4">
        <v>1.9510000000000001</v>
      </c>
      <c r="AF34" s="4">
        <v>2.1</v>
      </c>
      <c r="AG34" s="4">
        <v>10.129</v>
      </c>
      <c r="AH34" s="4">
        <v>355.68175500000001</v>
      </c>
      <c r="AI34" s="4">
        <v>4.8656519999999999</v>
      </c>
      <c r="AJ34" s="4">
        <v>133.15646899999999</v>
      </c>
      <c r="AK34" s="4">
        <v>635</v>
      </c>
      <c r="AL34" s="4">
        <v>1</v>
      </c>
      <c r="AM34" s="4">
        <v>223</v>
      </c>
      <c r="AN34" s="4">
        <v>87</v>
      </c>
      <c r="AO34" s="4">
        <v>12.176365000000001</v>
      </c>
      <c r="AP34" s="4">
        <v>62</v>
      </c>
      <c r="AQ34" s="4">
        <v>9.4</v>
      </c>
      <c r="AR34" s="4">
        <v>1</v>
      </c>
      <c r="AS34" s="4">
        <v>308</v>
      </c>
      <c r="AT34" s="4">
        <v>2.3E-2</v>
      </c>
      <c r="AU34" s="4">
        <v>5.149</v>
      </c>
      <c r="AV34" s="4">
        <v>32985</v>
      </c>
      <c r="AW34" s="4">
        <v>0</v>
      </c>
      <c r="AX34" s="4">
        <v>0.56000000000000005</v>
      </c>
      <c r="AY34">
        <v>0.88523809523809516</v>
      </c>
      <c r="AZ34" t="s">
        <v>69</v>
      </c>
      <c r="BA34" t="s">
        <v>120</v>
      </c>
      <c r="BB34">
        <v>2</v>
      </c>
      <c r="BC34" t="s">
        <v>231</v>
      </c>
      <c r="BD34">
        <v>10</v>
      </c>
      <c r="BE34">
        <v>131772.37700000001</v>
      </c>
      <c r="BF34">
        <v>4.7342782622795059E-2</v>
      </c>
      <c r="BG34">
        <v>4.1909634712274289E-2</v>
      </c>
      <c r="BH34">
        <v>235201.00599999999</v>
      </c>
      <c r="BI34">
        <v>2.652399794582511E-2</v>
      </c>
      <c r="BJ34">
        <v>2.3480053419661369E-2</v>
      </c>
      <c r="BK34">
        <v>1</v>
      </c>
      <c r="BL34" t="s">
        <v>69</v>
      </c>
      <c r="BM34">
        <v>0</v>
      </c>
      <c r="BN34" t="s">
        <v>443</v>
      </c>
    </row>
    <row r="35" spans="1:66">
      <c r="A35" s="145" t="str">
        <f t="shared" si="20"/>
        <v>신동아교통</v>
      </c>
      <c r="B35" s="145" t="str">
        <f t="shared" si="21"/>
        <v>518</v>
      </c>
      <c r="C35" s="146" t="str">
        <f t="shared" si="22"/>
        <v>71바6403</v>
      </c>
      <c r="D35" s="134" t="str">
        <f t="shared" si="23"/>
        <v>대형</v>
      </c>
      <c r="E35" s="130" t="str">
        <f t="shared" si="16"/>
        <v>C</v>
      </c>
      <c r="F35" s="153">
        <f t="shared" si="17"/>
        <v>0.85</v>
      </c>
      <c r="G35" s="154">
        <f t="shared" si="18"/>
        <v>1.7849999999999999</v>
      </c>
      <c r="H35" s="155">
        <f t="shared" si="19"/>
        <v>2.1</v>
      </c>
      <c r="I35" s="156">
        <f t="shared" si="24"/>
        <v>3978.5479999999998</v>
      </c>
      <c r="J35" s="157">
        <f t="shared" si="25"/>
        <v>1.097095741321581E-2</v>
      </c>
      <c r="K35" s="157">
        <f t="shared" si="26"/>
        <v>0.3767212997826917</v>
      </c>
      <c r="L35" s="157">
        <f t="shared" si="27"/>
        <v>0.1905217682430877</v>
      </c>
      <c r="M35" s="158">
        <f t="shared" si="28"/>
        <v>11.602</v>
      </c>
      <c r="N35" s="159">
        <f t="shared" si="29"/>
        <v>0.10100000000000001</v>
      </c>
      <c r="O35" s="159">
        <f t="shared" si="30"/>
        <v>4.75</v>
      </c>
      <c r="P35" s="160">
        <f t="shared" si="31"/>
        <v>0</v>
      </c>
      <c r="Q35" s="161">
        <f t="shared" si="32"/>
        <v>71</v>
      </c>
      <c r="R35" s="162">
        <f t="shared" si="33"/>
        <v>19.758147008623578</v>
      </c>
      <c r="S35" s="147">
        <f t="shared" si="34"/>
        <v>4</v>
      </c>
      <c r="T35" s="147">
        <f t="shared" si="35"/>
        <v>189</v>
      </c>
      <c r="U35" t="s">
        <v>119</v>
      </c>
      <c r="V35" t="s">
        <v>123</v>
      </c>
      <c r="W35" t="s">
        <v>119</v>
      </c>
      <c r="X35" s="4" t="s">
        <v>123</v>
      </c>
      <c r="Y35" s="4" t="s">
        <v>247</v>
      </c>
      <c r="Z35" s="4" t="s">
        <v>193</v>
      </c>
      <c r="AA35" s="4" t="s">
        <v>48</v>
      </c>
      <c r="AB35" s="4">
        <v>523</v>
      </c>
      <c r="AC35" s="4">
        <v>3978.5479999999998</v>
      </c>
      <c r="AD35" s="4">
        <v>2229.3649999999998</v>
      </c>
      <c r="AE35" s="4">
        <v>1.7849999999999999</v>
      </c>
      <c r="AF35" s="4">
        <v>2.1</v>
      </c>
      <c r="AG35" s="4">
        <v>11.602</v>
      </c>
      <c r="AH35" s="4">
        <v>328.85817200000002</v>
      </c>
      <c r="AI35" s="4">
        <v>3.6078890000000001</v>
      </c>
      <c r="AJ35" s="4">
        <v>123.887878</v>
      </c>
      <c r="AK35" s="4">
        <v>758</v>
      </c>
      <c r="AL35" s="4">
        <v>4</v>
      </c>
      <c r="AM35" s="4">
        <v>189</v>
      </c>
      <c r="AN35" s="4">
        <v>71</v>
      </c>
      <c r="AO35" s="4">
        <v>12.098065999999999</v>
      </c>
      <c r="AP35" s="4">
        <v>99.8</v>
      </c>
      <c r="AQ35" s="4">
        <v>0</v>
      </c>
      <c r="AR35" s="4">
        <v>10</v>
      </c>
      <c r="AS35" s="4">
        <v>2277</v>
      </c>
      <c r="AT35" s="4">
        <v>0.10100000000000001</v>
      </c>
      <c r="AU35" s="4">
        <v>4.75</v>
      </c>
      <c r="AV35" s="4">
        <v>28928</v>
      </c>
      <c r="AW35" s="4">
        <v>0</v>
      </c>
      <c r="AX35" s="4">
        <v>0.56000000000000005</v>
      </c>
      <c r="AY35">
        <v>0.88727272727272721</v>
      </c>
      <c r="AZ35" t="s">
        <v>69</v>
      </c>
      <c r="BA35" t="s">
        <v>120</v>
      </c>
      <c r="BB35">
        <v>1</v>
      </c>
      <c r="BC35" t="s">
        <v>215</v>
      </c>
      <c r="BD35">
        <v>10</v>
      </c>
      <c r="BE35">
        <v>131772.37700000001</v>
      </c>
      <c r="BF35">
        <v>5.1419820710982549E-2</v>
      </c>
      <c r="BG35">
        <v>4.5623404558108149E-2</v>
      </c>
      <c r="BH35">
        <v>235201.00599999999</v>
      </c>
      <c r="BI35">
        <v>2.8808176101083514E-2</v>
      </c>
      <c r="BJ35">
        <v>2.5560708976961371E-2</v>
      </c>
      <c r="BK35">
        <v>1</v>
      </c>
      <c r="BL35" t="s">
        <v>68</v>
      </c>
      <c r="BM35">
        <v>-1</v>
      </c>
      <c r="BN35" t="s">
        <v>446</v>
      </c>
    </row>
    <row r="36" spans="1:66">
      <c r="A36" s="142" t="str">
        <f t="shared" si="20"/>
        <v>신동아교통</v>
      </c>
      <c r="B36" s="142" t="str">
        <f t="shared" si="21"/>
        <v>518</v>
      </c>
      <c r="C36" s="143" t="str">
        <f t="shared" si="22"/>
        <v>71바6404</v>
      </c>
      <c r="D36" s="118" t="str">
        <f t="shared" si="23"/>
        <v>대형</v>
      </c>
      <c r="E36" s="114" t="str">
        <f t="shared" si="16"/>
        <v>B</v>
      </c>
      <c r="F36" s="163">
        <f t="shared" si="17"/>
        <v>0.85571428571428565</v>
      </c>
      <c r="G36" s="164">
        <f t="shared" si="18"/>
        <v>1.7969999999999999</v>
      </c>
      <c r="H36" s="165">
        <f t="shared" si="19"/>
        <v>2.1</v>
      </c>
      <c r="I36" s="166">
        <f t="shared" si="24"/>
        <v>4212.3140000000003</v>
      </c>
      <c r="J36" s="167">
        <f t="shared" si="25"/>
        <v>1.9926997187723814E-2</v>
      </c>
      <c r="K36" s="167">
        <f t="shared" si="26"/>
        <v>0.37552453952470805</v>
      </c>
      <c r="L36" s="167">
        <f t="shared" si="27"/>
        <v>9.9707666617445886E-2</v>
      </c>
      <c r="M36" s="168">
        <f t="shared" si="28"/>
        <v>12.079000000000001</v>
      </c>
      <c r="N36" s="169">
        <f t="shared" si="29"/>
        <v>0.23699999999999999</v>
      </c>
      <c r="O36" s="169">
        <f t="shared" si="30"/>
        <v>16.428000000000001</v>
      </c>
      <c r="P36" s="170">
        <f t="shared" si="31"/>
        <v>0</v>
      </c>
      <c r="Q36" s="171">
        <f t="shared" si="32"/>
        <v>72</v>
      </c>
      <c r="R36" s="172">
        <f t="shared" si="33"/>
        <v>20.407273230131906</v>
      </c>
      <c r="S36" s="144">
        <f t="shared" si="34"/>
        <v>10</v>
      </c>
      <c r="T36" s="144">
        <f t="shared" si="35"/>
        <v>692</v>
      </c>
      <c r="U36" t="s">
        <v>119</v>
      </c>
      <c r="V36" s="5" t="s">
        <v>123</v>
      </c>
      <c r="W36" t="s">
        <v>119</v>
      </c>
      <c r="X36" s="5" t="s">
        <v>123</v>
      </c>
      <c r="Y36" t="s">
        <v>248</v>
      </c>
      <c r="Z36" t="s">
        <v>193</v>
      </c>
      <c r="AA36" t="s">
        <v>48</v>
      </c>
      <c r="AB36">
        <v>523</v>
      </c>
      <c r="AC36" s="1">
        <v>4212.3140000000003</v>
      </c>
      <c r="AD36" s="1">
        <v>2344.154</v>
      </c>
      <c r="AE36" s="29">
        <v>1.7969999999999999</v>
      </c>
      <c r="AF36">
        <v>2.1</v>
      </c>
      <c r="AG36">
        <v>12.079000000000001</v>
      </c>
      <c r="AH36">
        <v>341.43232599999999</v>
      </c>
      <c r="AI36">
        <v>6.8037210000000004</v>
      </c>
      <c r="AJ36">
        <v>128.216217</v>
      </c>
      <c r="AK36">
        <v>420</v>
      </c>
      <c r="AL36">
        <v>10</v>
      </c>
      <c r="AM36">
        <v>692</v>
      </c>
      <c r="AN36">
        <v>72</v>
      </c>
      <c r="AO36">
        <v>12.337185</v>
      </c>
      <c r="AP36">
        <v>196.1</v>
      </c>
      <c r="AQ36">
        <v>0</v>
      </c>
      <c r="AR36">
        <v>16</v>
      </c>
      <c r="AS36">
        <v>3650</v>
      </c>
      <c r="AT36">
        <v>0.23699999999999999</v>
      </c>
      <c r="AU36">
        <v>16.428000000000001</v>
      </c>
      <c r="AV36">
        <v>10648</v>
      </c>
      <c r="AW36">
        <v>0</v>
      </c>
      <c r="AX36">
        <v>0.56000000000000005</v>
      </c>
      <c r="AY36">
        <v>0.90476190476190466</v>
      </c>
      <c r="AZ36" t="s">
        <v>68</v>
      </c>
      <c r="BA36" t="s">
        <v>120</v>
      </c>
      <c r="BB36">
        <v>2</v>
      </c>
      <c r="BC36" t="s">
        <v>473</v>
      </c>
      <c r="BD36">
        <v>10</v>
      </c>
      <c r="BE36">
        <v>131772.37700000001</v>
      </c>
      <c r="BF36">
        <v>5.5413814080321248E-2</v>
      </c>
      <c r="BG36">
        <v>5.0136307977433507E-2</v>
      </c>
      <c r="BH36">
        <v>235201.00599999999</v>
      </c>
      <c r="BI36">
        <v>3.1045828094799902E-2</v>
      </c>
      <c r="BJ36">
        <v>2.8089082561961812E-2</v>
      </c>
      <c r="BK36">
        <v>1</v>
      </c>
      <c r="BL36" t="s">
        <v>68</v>
      </c>
      <c r="BM36">
        <v>0</v>
      </c>
      <c r="BN36" t="s">
        <v>443</v>
      </c>
    </row>
    <row r="37" spans="1:66">
      <c r="A37" s="145" t="str">
        <f t="shared" si="20"/>
        <v>신동아교통</v>
      </c>
      <c r="B37" s="145" t="str">
        <f t="shared" si="21"/>
        <v>518</v>
      </c>
      <c r="C37" s="146" t="str">
        <f t="shared" si="22"/>
        <v>71바6406</v>
      </c>
      <c r="D37" s="134" t="str">
        <f t="shared" si="23"/>
        <v>대형</v>
      </c>
      <c r="E37" s="130" t="str">
        <f t="shared" si="16"/>
        <v>D</v>
      </c>
      <c r="F37" s="153">
        <f t="shared" si="17"/>
        <v>0.80227272727272714</v>
      </c>
      <c r="G37" s="154">
        <f t="shared" si="18"/>
        <v>1.7649999999999999</v>
      </c>
      <c r="H37" s="155">
        <f t="shared" si="19"/>
        <v>2.2000000000000002</v>
      </c>
      <c r="I37" s="156">
        <f t="shared" si="24"/>
        <v>828.49300000000005</v>
      </c>
      <c r="J37" s="157">
        <f t="shared" si="25"/>
        <v>1.5688707680061025E-2</v>
      </c>
      <c r="K37" s="157">
        <f t="shared" si="26"/>
        <v>0.37460598746241719</v>
      </c>
      <c r="L37" s="157">
        <f t="shared" si="27"/>
        <v>0.16777450141401315</v>
      </c>
      <c r="M37" s="158">
        <f t="shared" si="28"/>
        <v>13.028</v>
      </c>
      <c r="N37" s="159">
        <f t="shared" si="29"/>
        <v>13.638999999999999</v>
      </c>
      <c r="O37" s="159">
        <f t="shared" si="30"/>
        <v>16.777000000000001</v>
      </c>
      <c r="P37" s="160">
        <f t="shared" si="31"/>
        <v>0</v>
      </c>
      <c r="Q37" s="161">
        <f t="shared" si="32"/>
        <v>82</v>
      </c>
      <c r="R37" s="162">
        <f t="shared" si="33"/>
        <v>21.038697792893718</v>
      </c>
      <c r="S37" s="147">
        <f t="shared" si="34"/>
        <v>113</v>
      </c>
      <c r="T37" s="147">
        <f t="shared" si="35"/>
        <v>139</v>
      </c>
      <c r="U37" t="s">
        <v>119</v>
      </c>
      <c r="V37" t="s">
        <v>123</v>
      </c>
      <c r="W37" s="4" t="s">
        <v>119</v>
      </c>
      <c r="X37" s="4" t="s">
        <v>123</v>
      </c>
      <c r="Y37" s="4" t="s">
        <v>249</v>
      </c>
      <c r="Z37" s="4" t="s">
        <v>193</v>
      </c>
      <c r="AA37" s="4" t="s">
        <v>48</v>
      </c>
      <c r="AB37" s="4">
        <v>523</v>
      </c>
      <c r="AC37" s="4">
        <v>828.49300000000005</v>
      </c>
      <c r="AD37" s="4">
        <v>469.45499999999998</v>
      </c>
      <c r="AE37" s="4">
        <v>1.7649999999999999</v>
      </c>
      <c r="AF37" s="4">
        <v>2.2000000000000002</v>
      </c>
      <c r="AG37" s="4">
        <v>13.028</v>
      </c>
      <c r="AH37" s="4">
        <v>64.587728999999996</v>
      </c>
      <c r="AI37" s="4">
        <v>1.013298</v>
      </c>
      <c r="AJ37" s="4">
        <v>24.194949999999999</v>
      </c>
      <c r="AK37" s="4">
        <v>139</v>
      </c>
      <c r="AL37" s="4">
        <v>113</v>
      </c>
      <c r="AM37" s="4">
        <v>139</v>
      </c>
      <c r="AN37" s="4">
        <v>82</v>
      </c>
      <c r="AO37" s="4">
        <v>12.827405000000001</v>
      </c>
      <c r="AP37" s="4">
        <v>105.3</v>
      </c>
      <c r="AQ37" s="4">
        <v>0</v>
      </c>
      <c r="AR37" s="4">
        <v>13</v>
      </c>
      <c r="AS37" s="4">
        <v>2768</v>
      </c>
      <c r="AT37" s="4">
        <v>13.638999999999999</v>
      </c>
      <c r="AU37" s="4">
        <v>16.777000000000001</v>
      </c>
      <c r="AV37" s="4">
        <v>22</v>
      </c>
      <c r="AW37" s="4">
        <v>0</v>
      </c>
      <c r="AX37" s="4">
        <v>0.56000000000000005</v>
      </c>
      <c r="AY37">
        <v>0.84304347826086967</v>
      </c>
      <c r="AZ37" t="s">
        <v>67</v>
      </c>
      <c r="BA37" t="s">
        <v>120</v>
      </c>
      <c r="BB37">
        <v>3</v>
      </c>
      <c r="BC37" t="s">
        <v>225</v>
      </c>
      <c r="BD37">
        <v>10</v>
      </c>
      <c r="BE37">
        <v>131772.37700000001</v>
      </c>
      <c r="BF37">
        <v>4.031769875411749E-2</v>
      </c>
      <c r="BG37">
        <v>3.3989572993145138E-2</v>
      </c>
      <c r="BH37">
        <v>235201.00599999999</v>
      </c>
      <c r="BI37">
        <v>2.2588164440078967E-2</v>
      </c>
      <c r="BJ37">
        <v>1.9042804717092663E-2</v>
      </c>
      <c r="BK37">
        <v>1</v>
      </c>
      <c r="BL37" t="s">
        <v>69</v>
      </c>
      <c r="BM37">
        <v>-1</v>
      </c>
      <c r="BN37" t="s">
        <v>446</v>
      </c>
    </row>
    <row r="38" spans="1:66">
      <c r="A38" s="142" t="str">
        <f t="shared" si="20"/>
        <v>신동아교통</v>
      </c>
      <c r="B38" s="142" t="str">
        <f t="shared" si="21"/>
        <v>518</v>
      </c>
      <c r="C38" s="143" t="str">
        <f t="shared" si="22"/>
        <v>71바6407</v>
      </c>
      <c r="D38" s="118" t="str">
        <f t="shared" si="23"/>
        <v>대형</v>
      </c>
      <c r="E38" s="114" t="str">
        <f t="shared" si="16"/>
        <v>D</v>
      </c>
      <c r="F38" s="163">
        <f t="shared" si="17"/>
        <v>0.89272727272727259</v>
      </c>
      <c r="G38" s="164">
        <f t="shared" si="18"/>
        <v>1.964</v>
      </c>
      <c r="H38" s="165">
        <f t="shared" si="19"/>
        <v>2.2000000000000002</v>
      </c>
      <c r="I38" s="166">
        <f t="shared" si="24"/>
        <v>4733.5360000000001</v>
      </c>
      <c r="J38" s="167">
        <f t="shared" si="25"/>
        <v>9.8168241070124701E-3</v>
      </c>
      <c r="K38" s="167">
        <f t="shared" si="26"/>
        <v>0.35862886208278544</v>
      </c>
      <c r="L38" s="167">
        <f t="shared" si="27"/>
        <v>0.13795183980854905</v>
      </c>
      <c r="M38" s="168">
        <f t="shared" si="28"/>
        <v>9.7680000000000007</v>
      </c>
      <c r="N38" s="169">
        <f t="shared" si="29"/>
        <v>2.1000000000000001E-2</v>
      </c>
      <c r="O38" s="169">
        <f t="shared" si="30"/>
        <v>8.4079999999999995</v>
      </c>
      <c r="P38" s="170">
        <f t="shared" si="31"/>
        <v>0</v>
      </c>
      <c r="Q38" s="171">
        <f t="shared" si="32"/>
        <v>81</v>
      </c>
      <c r="R38" s="172">
        <f t="shared" si="33"/>
        <v>19.602847954303179</v>
      </c>
      <c r="S38" s="144">
        <f t="shared" si="34"/>
        <v>1</v>
      </c>
      <c r="T38" s="144">
        <f t="shared" si="35"/>
        <v>398</v>
      </c>
      <c r="U38" t="s">
        <v>119</v>
      </c>
      <c r="V38" t="s">
        <v>123</v>
      </c>
      <c r="W38" t="s">
        <v>119</v>
      </c>
      <c r="X38" s="4" t="s">
        <v>123</v>
      </c>
      <c r="Y38" s="4" t="s">
        <v>250</v>
      </c>
      <c r="Z38" s="4" t="s">
        <v>193</v>
      </c>
      <c r="AA38" s="4" t="s">
        <v>48</v>
      </c>
      <c r="AB38" s="4">
        <v>523</v>
      </c>
      <c r="AC38" s="4">
        <v>4733.5360000000001</v>
      </c>
      <c r="AD38" s="4">
        <v>2410.1329999999998</v>
      </c>
      <c r="AE38" s="4">
        <v>1.964</v>
      </c>
      <c r="AF38" s="4">
        <v>2.2000000000000002</v>
      </c>
      <c r="AG38" s="4">
        <v>9.7680000000000007</v>
      </c>
      <c r="AH38" s="4">
        <v>382.34534500000001</v>
      </c>
      <c r="AI38" s="4">
        <v>3.7534169999999998</v>
      </c>
      <c r="AJ38" s="4">
        <v>137.12007600000001</v>
      </c>
      <c r="AK38" s="4">
        <v>653</v>
      </c>
      <c r="AL38" s="4">
        <v>1</v>
      </c>
      <c r="AM38" s="4">
        <v>398</v>
      </c>
      <c r="AN38" s="4">
        <v>81</v>
      </c>
      <c r="AO38" s="4">
        <v>12.380262999999999</v>
      </c>
      <c r="AP38" s="4">
        <v>240.3</v>
      </c>
      <c r="AQ38" s="4">
        <v>0</v>
      </c>
      <c r="AR38" s="4">
        <v>1</v>
      </c>
      <c r="AS38" s="4">
        <v>149</v>
      </c>
      <c r="AT38" s="4">
        <v>2.1000000000000001E-2</v>
      </c>
      <c r="AU38" s="4">
        <v>8.4079999999999995</v>
      </c>
      <c r="AV38" s="4">
        <v>36303</v>
      </c>
      <c r="AW38" s="4">
        <v>0</v>
      </c>
      <c r="AX38" s="4">
        <v>0.56000000000000005</v>
      </c>
      <c r="AY38">
        <v>0.84818181818181815</v>
      </c>
      <c r="AZ38" t="s">
        <v>67</v>
      </c>
      <c r="BA38" t="s">
        <v>120</v>
      </c>
      <c r="BB38">
        <v>2</v>
      </c>
      <c r="BC38" t="s">
        <v>206</v>
      </c>
      <c r="BD38">
        <v>12</v>
      </c>
      <c r="BE38">
        <v>131772.37700000001</v>
      </c>
      <c r="BF38">
        <v>4.5217223333536741E-2</v>
      </c>
      <c r="BG38">
        <v>3.8352426700172526E-2</v>
      </c>
      <c r="BH38">
        <v>235201.00599999999</v>
      </c>
      <c r="BI38">
        <v>2.533314419582032E-2</v>
      </c>
      <c r="BJ38">
        <v>2.1487112304273054E-2</v>
      </c>
      <c r="BK38">
        <v>1</v>
      </c>
      <c r="BL38" t="s">
        <v>69</v>
      </c>
      <c r="BM38">
        <v>-1</v>
      </c>
      <c r="BN38" t="s">
        <v>446</v>
      </c>
    </row>
    <row r="39" spans="1:66">
      <c r="A39" s="145" t="str">
        <f t="shared" si="20"/>
        <v>신동아교통</v>
      </c>
      <c r="B39" s="145" t="str">
        <f t="shared" si="21"/>
        <v>518</v>
      </c>
      <c r="C39" s="146" t="str">
        <f t="shared" si="22"/>
        <v>71바6409</v>
      </c>
      <c r="D39" s="134" t="str">
        <f t="shared" si="23"/>
        <v>대형</v>
      </c>
      <c r="E39" s="130" t="str">
        <f t="shared" si="16"/>
        <v>B</v>
      </c>
      <c r="F39" s="153">
        <f t="shared" si="17"/>
        <v>0.87636363636363623</v>
      </c>
      <c r="G39" s="154">
        <f t="shared" si="18"/>
        <v>1.9279999999999999</v>
      </c>
      <c r="H39" s="155">
        <f t="shared" si="19"/>
        <v>2.2000000000000002</v>
      </c>
      <c r="I39" s="156">
        <f t="shared" si="24"/>
        <v>4305.1379999999999</v>
      </c>
      <c r="J39" s="157">
        <f t="shared" si="25"/>
        <v>1.327827992332848E-2</v>
      </c>
      <c r="K39" s="157">
        <f t="shared" si="26"/>
        <v>0.36446970926366556</v>
      </c>
      <c r="L39" s="157">
        <f t="shared" si="27"/>
        <v>0.10870731669925564</v>
      </c>
      <c r="M39" s="158">
        <f t="shared" si="28"/>
        <v>9.8089999999999993</v>
      </c>
      <c r="N39" s="159">
        <f t="shared" si="29"/>
        <v>0.20899999999999999</v>
      </c>
      <c r="O39" s="159">
        <f t="shared" si="30"/>
        <v>8.8729999999999993</v>
      </c>
      <c r="P39" s="160">
        <f t="shared" si="31"/>
        <v>0</v>
      </c>
      <c r="Q39" s="161">
        <f t="shared" si="32"/>
        <v>82</v>
      </c>
      <c r="R39" s="162">
        <f t="shared" si="33"/>
        <v>20.004626426900987</v>
      </c>
      <c r="S39" s="147">
        <f t="shared" si="34"/>
        <v>9</v>
      </c>
      <c r="T39" s="147">
        <f t="shared" si="35"/>
        <v>382</v>
      </c>
      <c r="U39" t="s">
        <v>119</v>
      </c>
      <c r="V39" s="5" t="s">
        <v>123</v>
      </c>
      <c r="W39" t="s">
        <v>119</v>
      </c>
      <c r="X39" s="5" t="s">
        <v>123</v>
      </c>
      <c r="Y39" t="s">
        <v>251</v>
      </c>
      <c r="Z39" t="s">
        <v>193</v>
      </c>
      <c r="AA39" t="s">
        <v>48</v>
      </c>
      <c r="AB39">
        <v>523</v>
      </c>
      <c r="AC39" s="1">
        <v>4305.1379999999999</v>
      </c>
      <c r="AD39" s="1">
        <v>2232.7310000000002</v>
      </c>
      <c r="AE39" s="29">
        <v>1.9279999999999999</v>
      </c>
      <c r="AF39">
        <v>2.2000000000000002</v>
      </c>
      <c r="AG39">
        <v>9.8089999999999993</v>
      </c>
      <c r="AH39">
        <v>345.85202500000003</v>
      </c>
      <c r="AI39">
        <v>4.59232</v>
      </c>
      <c r="AJ39">
        <v>126.052587</v>
      </c>
      <c r="AK39">
        <v>468</v>
      </c>
      <c r="AL39">
        <v>9</v>
      </c>
      <c r="AM39">
        <v>382</v>
      </c>
      <c r="AN39">
        <v>82</v>
      </c>
      <c r="AO39">
        <v>12.447919000000001</v>
      </c>
      <c r="AP39">
        <v>231.9</v>
      </c>
      <c r="AQ39">
        <v>0</v>
      </c>
      <c r="AR39">
        <v>5</v>
      </c>
      <c r="AS39">
        <v>1235</v>
      </c>
      <c r="AT39">
        <v>0.20899999999999999</v>
      </c>
      <c r="AU39">
        <v>8.8729999999999993</v>
      </c>
      <c r="AV39">
        <v>34634</v>
      </c>
      <c r="AW39">
        <v>0</v>
      </c>
      <c r="AX39">
        <v>0.54</v>
      </c>
      <c r="AY39">
        <v>0.9028571428571428</v>
      </c>
      <c r="AZ39" t="s">
        <v>68</v>
      </c>
      <c r="BA39" t="s">
        <v>120</v>
      </c>
      <c r="BB39">
        <v>3</v>
      </c>
      <c r="BC39" t="s">
        <v>474</v>
      </c>
      <c r="BD39">
        <v>8</v>
      </c>
      <c r="BE39">
        <v>131772.37700000001</v>
      </c>
      <c r="BF39">
        <v>4.3930853580944354E-2</v>
      </c>
      <c r="BG39">
        <v>3.96632849473669E-2</v>
      </c>
      <c r="BH39">
        <v>235201.00599999999</v>
      </c>
      <c r="BI39">
        <v>2.4612449999469814E-2</v>
      </c>
      <c r="BJ39">
        <v>2.2221526285235601E-2</v>
      </c>
      <c r="BK39">
        <v>1</v>
      </c>
      <c r="BL39" t="s">
        <v>68</v>
      </c>
      <c r="BM39">
        <v>0</v>
      </c>
      <c r="BN39" t="s">
        <v>443</v>
      </c>
    </row>
    <row r="40" spans="1:66">
      <c r="A40" s="142" t="str">
        <f t="shared" si="20"/>
        <v>신동아교통</v>
      </c>
      <c r="B40" s="142" t="str">
        <f t="shared" si="21"/>
        <v>518</v>
      </c>
      <c r="C40" s="143" t="str">
        <f t="shared" si="22"/>
        <v>71바6410</v>
      </c>
      <c r="D40" s="118" t="str">
        <f t="shared" si="23"/>
        <v>대형</v>
      </c>
      <c r="E40" s="114" t="str">
        <f t="shared" si="16"/>
        <v>C</v>
      </c>
      <c r="F40" s="163">
        <f t="shared" si="17"/>
        <v>0.85190476190476183</v>
      </c>
      <c r="G40" s="164">
        <f t="shared" si="18"/>
        <v>1.7889999999999999</v>
      </c>
      <c r="H40" s="165">
        <f t="shared" si="19"/>
        <v>2.1</v>
      </c>
      <c r="I40" s="166">
        <f t="shared" si="24"/>
        <v>3681.3</v>
      </c>
      <c r="J40" s="167">
        <f t="shared" si="25"/>
        <v>1.0737589255050806E-2</v>
      </c>
      <c r="K40" s="167">
        <f t="shared" si="26"/>
        <v>0.35105434135954072</v>
      </c>
      <c r="L40" s="167">
        <f t="shared" si="27"/>
        <v>0.16244261538043625</v>
      </c>
      <c r="M40" s="168">
        <f t="shared" si="28"/>
        <v>11.423999999999999</v>
      </c>
      <c r="N40" s="169">
        <f t="shared" si="29"/>
        <v>0.29899999999999999</v>
      </c>
      <c r="O40" s="169">
        <f t="shared" si="30"/>
        <v>7.09</v>
      </c>
      <c r="P40" s="170">
        <f t="shared" si="31"/>
        <v>0.90833333333333333</v>
      </c>
      <c r="Q40" s="171">
        <f t="shared" si="32"/>
        <v>98</v>
      </c>
      <c r="R40" s="172">
        <f t="shared" si="33"/>
        <v>19.623495731224686</v>
      </c>
      <c r="S40" s="144">
        <f t="shared" si="34"/>
        <v>11</v>
      </c>
      <c r="T40" s="144">
        <f t="shared" si="35"/>
        <v>261</v>
      </c>
      <c r="U40" t="s">
        <v>119</v>
      </c>
      <c r="V40" t="s">
        <v>123</v>
      </c>
      <c r="W40" s="4" t="s">
        <v>119</v>
      </c>
      <c r="X40" s="4" t="s">
        <v>123</v>
      </c>
      <c r="Y40" s="4" t="s">
        <v>252</v>
      </c>
      <c r="Z40" s="4" t="s">
        <v>193</v>
      </c>
      <c r="AA40" s="4" t="s">
        <v>48</v>
      </c>
      <c r="AB40" s="4">
        <v>523</v>
      </c>
      <c r="AC40" s="4">
        <v>3681.3</v>
      </c>
      <c r="AD40" s="4">
        <v>2057.212</v>
      </c>
      <c r="AE40" s="4">
        <v>1.7889999999999999</v>
      </c>
      <c r="AF40" s="4">
        <v>2.1</v>
      </c>
      <c r="AG40" s="4">
        <v>11.423999999999999</v>
      </c>
      <c r="AH40" s="4">
        <v>293.942609</v>
      </c>
      <c r="AI40" s="4">
        <v>3.1562350000000001</v>
      </c>
      <c r="AJ40" s="4">
        <v>103.189829</v>
      </c>
      <c r="AK40" s="4">
        <v>598</v>
      </c>
      <c r="AL40" s="4">
        <v>11</v>
      </c>
      <c r="AM40" s="4">
        <v>261</v>
      </c>
      <c r="AN40" s="4">
        <v>98</v>
      </c>
      <c r="AO40" s="4">
        <v>12.523873</v>
      </c>
      <c r="AP40" s="4">
        <v>382.8</v>
      </c>
      <c r="AQ40" s="4">
        <v>54.5</v>
      </c>
      <c r="AR40" s="4">
        <v>3</v>
      </c>
      <c r="AS40" s="4">
        <v>650</v>
      </c>
      <c r="AT40" s="4">
        <v>0.29899999999999999</v>
      </c>
      <c r="AU40" s="4">
        <v>7.09</v>
      </c>
      <c r="AV40" s="4">
        <v>19010</v>
      </c>
      <c r="AW40" s="4">
        <v>0</v>
      </c>
      <c r="AX40" s="4">
        <v>0.56000000000000005</v>
      </c>
      <c r="AY40">
        <v>0.86681818181818171</v>
      </c>
      <c r="AZ40" t="s">
        <v>69</v>
      </c>
      <c r="BA40" t="s">
        <v>120</v>
      </c>
      <c r="BB40">
        <v>6</v>
      </c>
      <c r="BC40" t="s">
        <v>200</v>
      </c>
      <c r="BD40">
        <v>11</v>
      </c>
      <c r="BE40">
        <v>131772.37700000001</v>
      </c>
      <c r="BF40">
        <v>5.3180705695245974E-2</v>
      </c>
      <c r="BG40">
        <v>4.6098002618560938E-2</v>
      </c>
      <c r="BH40">
        <v>235201.00599999999</v>
      </c>
      <c r="BI40">
        <v>2.9794719500476966E-2</v>
      </c>
      <c r="BJ40">
        <v>2.5826604585186166E-2</v>
      </c>
      <c r="BK40">
        <v>1</v>
      </c>
      <c r="BL40" t="s">
        <v>68</v>
      </c>
      <c r="BM40">
        <v>-1</v>
      </c>
      <c r="BN40" t="s">
        <v>446</v>
      </c>
    </row>
    <row r="41" spans="1:66">
      <c r="A41" s="145" t="str">
        <f t="shared" si="20"/>
        <v>신동아교통</v>
      </c>
      <c r="B41" s="145" t="str">
        <f t="shared" si="21"/>
        <v>520</v>
      </c>
      <c r="C41" s="146" t="str">
        <f t="shared" si="22"/>
        <v>70바3723</v>
      </c>
      <c r="D41" s="134" t="str">
        <f t="shared" si="23"/>
        <v>중형</v>
      </c>
      <c r="E41" s="130" t="str">
        <f t="shared" si="16"/>
        <v>F</v>
      </c>
      <c r="F41" s="153">
        <f t="shared" si="17"/>
        <v>0.82107142857142856</v>
      </c>
      <c r="G41" s="154">
        <f t="shared" si="18"/>
        <v>2.2989999999999999</v>
      </c>
      <c r="H41" s="155">
        <f t="shared" si="19"/>
        <v>2.8</v>
      </c>
      <c r="I41" s="156">
        <f t="shared" si="24"/>
        <v>4657.3649999999998</v>
      </c>
      <c r="J41" s="157">
        <f t="shared" si="25"/>
        <v>1.6639728494951597E-2</v>
      </c>
      <c r="K41" s="157">
        <f t="shared" si="26"/>
        <v>0.32267234119639182</v>
      </c>
      <c r="L41" s="157">
        <f t="shared" si="27"/>
        <v>0.18443905513095926</v>
      </c>
      <c r="M41" s="158">
        <f t="shared" si="28"/>
        <v>6.88</v>
      </c>
      <c r="N41" s="159">
        <f t="shared" si="29"/>
        <v>0.34399999999999997</v>
      </c>
      <c r="O41" s="159">
        <f t="shared" si="30"/>
        <v>2.6840000000000002</v>
      </c>
      <c r="P41" s="160">
        <f t="shared" si="31"/>
        <v>0</v>
      </c>
      <c r="Q41" s="161">
        <f t="shared" si="32"/>
        <v>89</v>
      </c>
      <c r="R41" s="162">
        <f t="shared" si="33"/>
        <v>17.725129966551258</v>
      </c>
      <c r="S41" s="147">
        <f t="shared" si="34"/>
        <v>16</v>
      </c>
      <c r="T41" s="147">
        <f t="shared" si="35"/>
        <v>125</v>
      </c>
      <c r="U41" t="s">
        <v>119</v>
      </c>
      <c r="V41" t="s">
        <v>124</v>
      </c>
      <c r="W41" t="s">
        <v>119</v>
      </c>
      <c r="X41" s="4" t="s">
        <v>124</v>
      </c>
      <c r="Y41" s="4" t="s">
        <v>253</v>
      </c>
      <c r="Z41" s="4" t="s">
        <v>235</v>
      </c>
      <c r="AA41" s="4" t="s">
        <v>48</v>
      </c>
      <c r="AB41" s="4">
        <v>523</v>
      </c>
      <c r="AC41" s="4">
        <v>4657.3649999999998</v>
      </c>
      <c r="AD41" s="4">
        <v>2026.1610000000001</v>
      </c>
      <c r="AE41" s="4">
        <v>2.2989999999999999</v>
      </c>
      <c r="AF41" s="4">
        <v>2.8</v>
      </c>
      <c r="AG41" s="4">
        <v>6.88</v>
      </c>
      <c r="AH41" s="4">
        <v>397.69897700000001</v>
      </c>
      <c r="AI41" s="4">
        <v>6.6176029999999999</v>
      </c>
      <c r="AJ41" s="4">
        <v>128.32646</v>
      </c>
      <c r="AK41" s="4">
        <v>859</v>
      </c>
      <c r="AL41" s="4">
        <v>16</v>
      </c>
      <c r="AM41" s="4">
        <v>125</v>
      </c>
      <c r="AN41" s="4">
        <v>89</v>
      </c>
      <c r="AO41" s="4">
        <v>11.710779</v>
      </c>
      <c r="AP41" s="4">
        <v>97.2</v>
      </c>
      <c r="AQ41" s="4">
        <v>0</v>
      </c>
      <c r="AR41" s="4">
        <v>21</v>
      </c>
      <c r="AS41" s="4">
        <v>4059</v>
      </c>
      <c r="AT41" s="4">
        <v>0.34399999999999997</v>
      </c>
      <c r="AU41" s="4">
        <v>2.6840000000000002</v>
      </c>
      <c r="AV41" s="4">
        <v>27865</v>
      </c>
      <c r="AW41" s="4">
        <v>0</v>
      </c>
      <c r="AX41" s="4">
        <v>0.6</v>
      </c>
      <c r="AY41">
        <v>0.78739130434782612</v>
      </c>
      <c r="AZ41" t="s">
        <v>70</v>
      </c>
      <c r="BA41" t="s">
        <v>120</v>
      </c>
      <c r="BB41">
        <v>1</v>
      </c>
      <c r="BC41" t="s">
        <v>234</v>
      </c>
      <c r="BD41">
        <v>10</v>
      </c>
      <c r="BE41">
        <v>131772.37700000001</v>
      </c>
      <c r="BF41">
        <v>5.0437277912957428E-2</v>
      </c>
      <c r="BG41">
        <v>3.9713874043637347E-2</v>
      </c>
      <c r="BH41">
        <v>235201.00599999999</v>
      </c>
      <c r="BI41">
        <v>2.8257702265100007E-2</v>
      </c>
      <c r="BJ41">
        <v>2.2249869044389615E-2</v>
      </c>
      <c r="BK41">
        <v>1</v>
      </c>
      <c r="BL41" t="s">
        <v>67</v>
      </c>
      <c r="BM41">
        <v>-1</v>
      </c>
      <c r="BN41" t="s">
        <v>446</v>
      </c>
    </row>
    <row r="42" spans="1:66">
      <c r="A42" s="142" t="str">
        <f t="shared" si="20"/>
        <v>신동아교통</v>
      </c>
      <c r="B42" s="142" t="str">
        <f t="shared" si="21"/>
        <v>520</v>
      </c>
      <c r="C42" s="143" t="str">
        <f t="shared" si="22"/>
        <v>71바6401</v>
      </c>
      <c r="D42" s="118" t="str">
        <f t="shared" si="23"/>
        <v>중형</v>
      </c>
      <c r="E42" s="114" t="str">
        <f t="shared" si="16"/>
        <v>C</v>
      </c>
      <c r="F42" s="163">
        <f t="shared" si="17"/>
        <v>0.80333333333333334</v>
      </c>
      <c r="G42" s="164">
        <f t="shared" si="18"/>
        <v>2.169</v>
      </c>
      <c r="H42" s="165">
        <f t="shared" si="19"/>
        <v>2.7</v>
      </c>
      <c r="I42" s="166">
        <f t="shared" si="24"/>
        <v>4867.0320000000002</v>
      </c>
      <c r="J42" s="167">
        <f t="shared" si="25"/>
        <v>1.3013520289140761E-2</v>
      </c>
      <c r="K42" s="167">
        <f t="shared" si="26"/>
        <v>0.32437214135680636</v>
      </c>
      <c r="L42" s="167">
        <f t="shared" si="27"/>
        <v>0.1976563951089699</v>
      </c>
      <c r="M42" s="168">
        <f t="shared" si="28"/>
        <v>7.8559999999999999</v>
      </c>
      <c r="N42" s="169">
        <f t="shared" si="29"/>
        <v>0.10299999999999999</v>
      </c>
      <c r="O42" s="169">
        <f t="shared" si="30"/>
        <v>2.65</v>
      </c>
      <c r="P42" s="170">
        <f t="shared" si="31"/>
        <v>0</v>
      </c>
      <c r="Q42" s="171">
        <f t="shared" si="32"/>
        <v>89</v>
      </c>
      <c r="R42" s="172">
        <f t="shared" si="33"/>
        <v>17.904532022221559</v>
      </c>
      <c r="S42" s="144">
        <f t="shared" si="34"/>
        <v>5</v>
      </c>
      <c r="T42" s="144">
        <f t="shared" si="35"/>
        <v>129</v>
      </c>
      <c r="U42" t="s">
        <v>119</v>
      </c>
      <c r="V42" t="s">
        <v>124</v>
      </c>
      <c r="W42" t="s">
        <v>119</v>
      </c>
      <c r="X42" s="4" t="s">
        <v>124</v>
      </c>
      <c r="Y42" s="4" t="s">
        <v>254</v>
      </c>
      <c r="Z42" s="4" t="s">
        <v>235</v>
      </c>
      <c r="AA42" s="4" t="s">
        <v>48</v>
      </c>
      <c r="AB42" s="4">
        <v>523</v>
      </c>
      <c r="AC42" s="4">
        <v>4867.0320000000002</v>
      </c>
      <c r="AD42" s="4">
        <v>2243.4479999999999</v>
      </c>
      <c r="AE42" s="4">
        <v>2.169</v>
      </c>
      <c r="AF42" s="4">
        <v>2.7</v>
      </c>
      <c r="AG42" s="4">
        <v>7.8559999999999999</v>
      </c>
      <c r="AH42" s="4">
        <v>410.24226199999998</v>
      </c>
      <c r="AI42" s="4">
        <v>5.3386959999999997</v>
      </c>
      <c r="AJ42" s="4">
        <v>133.07116099999999</v>
      </c>
      <c r="AK42" s="4">
        <v>962</v>
      </c>
      <c r="AL42" s="4">
        <v>5</v>
      </c>
      <c r="AM42" s="4">
        <v>129</v>
      </c>
      <c r="AN42" s="4">
        <v>89</v>
      </c>
      <c r="AO42" s="4">
        <v>11.863799</v>
      </c>
      <c r="AP42" s="4">
        <v>224.6</v>
      </c>
      <c r="AQ42" s="4">
        <v>0</v>
      </c>
      <c r="AR42" s="4">
        <v>14</v>
      </c>
      <c r="AS42" s="4">
        <v>4889</v>
      </c>
      <c r="AT42" s="4">
        <v>0.10299999999999999</v>
      </c>
      <c r="AU42" s="4">
        <v>2.65</v>
      </c>
      <c r="AV42" s="4">
        <v>29797</v>
      </c>
      <c r="AW42" s="4">
        <v>0</v>
      </c>
      <c r="AX42" s="4">
        <v>0.6</v>
      </c>
      <c r="AY42">
        <v>0.87476190476190474</v>
      </c>
      <c r="AZ42" t="s">
        <v>69</v>
      </c>
      <c r="BA42" t="s">
        <v>120</v>
      </c>
      <c r="BB42">
        <v>4</v>
      </c>
      <c r="BC42" t="s">
        <v>208</v>
      </c>
      <c r="BD42">
        <v>12</v>
      </c>
      <c r="BE42">
        <v>131772.37700000001</v>
      </c>
      <c r="BF42">
        <v>4.3962628070373204E-2</v>
      </c>
      <c r="BG42">
        <v>3.8456832269178842E-2</v>
      </c>
      <c r="BH42">
        <v>235201.00599999999</v>
      </c>
      <c r="BI42">
        <v>2.4630251794076088E-2</v>
      </c>
      <c r="BJ42">
        <v>2.1545605974151321E-2</v>
      </c>
      <c r="BK42">
        <v>1</v>
      </c>
      <c r="BL42" t="s">
        <v>69</v>
      </c>
      <c r="BM42">
        <v>0</v>
      </c>
      <c r="BN42" t="s">
        <v>443</v>
      </c>
    </row>
    <row r="43" spans="1:66">
      <c r="A43" s="145" t="str">
        <f t="shared" si="20"/>
        <v>신동아교통</v>
      </c>
      <c r="B43" s="145" t="str">
        <f t="shared" si="21"/>
        <v>520</v>
      </c>
      <c r="C43" s="146" t="str">
        <f t="shared" si="22"/>
        <v>71바6408</v>
      </c>
      <c r="D43" s="134" t="str">
        <f t="shared" si="23"/>
        <v>중형</v>
      </c>
      <c r="E43" s="130" t="str">
        <f t="shared" si="16"/>
        <v>C</v>
      </c>
      <c r="F43" s="153">
        <f t="shared" si="17"/>
        <v>0.86807692307692308</v>
      </c>
      <c r="G43" s="154">
        <f t="shared" si="18"/>
        <v>2.2570000000000001</v>
      </c>
      <c r="H43" s="155">
        <f t="shared" si="19"/>
        <v>2.6</v>
      </c>
      <c r="I43" s="156">
        <f t="shared" si="24"/>
        <v>4873.8320000000003</v>
      </c>
      <c r="J43" s="157">
        <f t="shared" si="25"/>
        <v>1.4475685904376576E-2</v>
      </c>
      <c r="K43" s="157">
        <f t="shared" si="26"/>
        <v>0.30502163040122399</v>
      </c>
      <c r="L43" s="157">
        <f t="shared" si="27"/>
        <v>0.21379481278796642</v>
      </c>
      <c r="M43" s="158">
        <f t="shared" si="28"/>
        <v>6.9509999999999996</v>
      </c>
      <c r="N43" s="159">
        <f t="shared" si="29"/>
        <v>0.123</v>
      </c>
      <c r="O43" s="159">
        <f t="shared" si="30"/>
        <v>2.77</v>
      </c>
      <c r="P43" s="160">
        <f t="shared" si="31"/>
        <v>0</v>
      </c>
      <c r="Q43" s="161">
        <f t="shared" si="32"/>
        <v>78</v>
      </c>
      <c r="R43" s="162">
        <f t="shared" si="33"/>
        <v>17.490529318085677</v>
      </c>
      <c r="S43" s="147">
        <f t="shared" si="34"/>
        <v>6</v>
      </c>
      <c r="T43" s="147">
        <f t="shared" si="35"/>
        <v>135</v>
      </c>
      <c r="U43" t="s">
        <v>119</v>
      </c>
      <c r="V43" t="s">
        <v>124</v>
      </c>
      <c r="W43" s="4" t="s">
        <v>119</v>
      </c>
      <c r="X43" s="4" t="s">
        <v>124</v>
      </c>
      <c r="Y43" s="4" t="s">
        <v>255</v>
      </c>
      <c r="Z43" s="4" t="s">
        <v>235</v>
      </c>
      <c r="AA43" s="4" t="s">
        <v>48</v>
      </c>
      <c r="AB43" s="4">
        <v>523</v>
      </c>
      <c r="AC43" s="4">
        <v>4873.8320000000003</v>
      </c>
      <c r="AD43" s="4">
        <v>2159.87</v>
      </c>
      <c r="AE43" s="4">
        <v>2.2570000000000001</v>
      </c>
      <c r="AF43" s="4">
        <v>2.6</v>
      </c>
      <c r="AG43" s="4">
        <v>6.9509999999999996</v>
      </c>
      <c r="AH43" s="4">
        <v>409.48477600000001</v>
      </c>
      <c r="AI43" s="4">
        <v>5.9275729999999998</v>
      </c>
      <c r="AJ43" s="4">
        <v>124.901714</v>
      </c>
      <c r="AK43" s="4">
        <v>1042</v>
      </c>
      <c r="AL43" s="4">
        <v>6</v>
      </c>
      <c r="AM43" s="4">
        <v>135</v>
      </c>
      <c r="AN43" s="4">
        <v>78</v>
      </c>
      <c r="AO43" s="4">
        <v>11.902352</v>
      </c>
      <c r="AP43" s="4">
        <v>152.9</v>
      </c>
      <c r="AQ43" s="4">
        <v>0</v>
      </c>
      <c r="AR43" s="4">
        <v>8</v>
      </c>
      <c r="AS43" s="4">
        <v>4617</v>
      </c>
      <c r="AT43" s="4">
        <v>0.123</v>
      </c>
      <c r="AU43" s="4">
        <v>2.77</v>
      </c>
      <c r="AV43" s="4">
        <v>18462</v>
      </c>
      <c r="AW43" s="4">
        <v>0</v>
      </c>
      <c r="AX43" s="4">
        <v>0.6</v>
      </c>
      <c r="AY43">
        <v>0.87904761904761908</v>
      </c>
      <c r="AZ43" t="s">
        <v>69</v>
      </c>
      <c r="BA43" t="s">
        <v>120</v>
      </c>
      <c r="BB43">
        <v>3</v>
      </c>
      <c r="BC43" t="s">
        <v>213</v>
      </c>
      <c r="BD43">
        <v>8</v>
      </c>
      <c r="BE43">
        <v>131772.37700000001</v>
      </c>
      <c r="BF43">
        <v>5.0182801210302219E-2</v>
      </c>
      <c r="BG43">
        <v>4.4113071921056145E-2</v>
      </c>
      <c r="BH43">
        <v>235201.00599999999</v>
      </c>
      <c r="BI43">
        <v>2.8115130595997538E-2</v>
      </c>
      <c r="BJ43">
        <v>2.4714538609624505E-2</v>
      </c>
      <c r="BK43">
        <v>1</v>
      </c>
      <c r="BL43" t="s">
        <v>68</v>
      </c>
      <c r="BM43">
        <v>-1</v>
      </c>
      <c r="BN43" t="s">
        <v>446</v>
      </c>
    </row>
    <row r="44" spans="1:66">
      <c r="A44" s="142" t="str">
        <f t="shared" si="20"/>
        <v>신동아교통</v>
      </c>
      <c r="B44" s="142" t="str">
        <f t="shared" si="21"/>
        <v>520</v>
      </c>
      <c r="C44" s="143" t="str">
        <f t="shared" si="22"/>
        <v>71바6413</v>
      </c>
      <c r="D44" s="118" t="str">
        <f t="shared" si="23"/>
        <v>중형</v>
      </c>
      <c r="E44" s="114" t="str">
        <f t="shared" si="16"/>
        <v>D</v>
      </c>
      <c r="F44" s="163">
        <f t="shared" si="17"/>
        <v>0.81714285714285717</v>
      </c>
      <c r="G44" s="164">
        <f t="shared" si="18"/>
        <v>2.2879999999999998</v>
      </c>
      <c r="H44" s="165">
        <f t="shared" si="19"/>
        <v>2.8</v>
      </c>
      <c r="I44" s="166">
        <f t="shared" si="24"/>
        <v>4897.8850000000002</v>
      </c>
      <c r="J44" s="167">
        <f t="shared" si="25"/>
        <v>2.1002857741836314E-2</v>
      </c>
      <c r="K44" s="167">
        <f t="shared" si="26"/>
        <v>0.34526404514882419</v>
      </c>
      <c r="L44" s="167">
        <f t="shared" si="27"/>
        <v>0.22560758368152783</v>
      </c>
      <c r="M44" s="168">
        <f t="shared" si="28"/>
        <v>6.9459999999999997</v>
      </c>
      <c r="N44" s="169">
        <f t="shared" si="29"/>
        <v>0.123</v>
      </c>
      <c r="O44" s="169">
        <f t="shared" si="30"/>
        <v>2.6749999999999998</v>
      </c>
      <c r="P44" s="170">
        <f t="shared" si="31"/>
        <v>0</v>
      </c>
      <c r="Q44" s="171">
        <f t="shared" si="32"/>
        <v>78</v>
      </c>
      <c r="R44" s="172">
        <f t="shared" si="33"/>
        <v>17.723918525727914</v>
      </c>
      <c r="S44" s="144">
        <f t="shared" si="34"/>
        <v>6</v>
      </c>
      <c r="T44" s="144">
        <f t="shared" si="35"/>
        <v>131</v>
      </c>
      <c r="U44" t="s">
        <v>119</v>
      </c>
      <c r="V44" t="s">
        <v>124</v>
      </c>
      <c r="W44" t="s">
        <v>119</v>
      </c>
      <c r="X44" s="4" t="s">
        <v>124</v>
      </c>
      <c r="Y44" s="4" t="s">
        <v>256</v>
      </c>
      <c r="Z44" s="4" t="s">
        <v>235</v>
      </c>
      <c r="AA44" s="4" t="s">
        <v>48</v>
      </c>
      <c r="AB44" s="4">
        <v>523</v>
      </c>
      <c r="AC44" s="4">
        <v>4897.8850000000002</v>
      </c>
      <c r="AD44" s="4">
        <v>2140.8890000000001</v>
      </c>
      <c r="AE44" s="4">
        <v>2.2879999999999998</v>
      </c>
      <c r="AF44" s="4">
        <v>2.8</v>
      </c>
      <c r="AG44" s="4">
        <v>6.9459999999999997</v>
      </c>
      <c r="AH44" s="4">
        <v>436.05618399999997</v>
      </c>
      <c r="AI44" s="4">
        <v>9.1584260000000004</v>
      </c>
      <c r="AJ44" s="4">
        <v>150.55452199999999</v>
      </c>
      <c r="AK44" s="4">
        <v>1105</v>
      </c>
      <c r="AL44" s="4">
        <v>6</v>
      </c>
      <c r="AM44" s="4">
        <v>131</v>
      </c>
      <c r="AN44" s="4">
        <v>78</v>
      </c>
      <c r="AO44" s="4">
        <v>11.232233000000001</v>
      </c>
      <c r="AP44" s="4">
        <v>157.4</v>
      </c>
      <c r="AQ44" s="4">
        <v>0</v>
      </c>
      <c r="AR44" s="4">
        <v>90</v>
      </c>
      <c r="AS44" s="4">
        <v>27337</v>
      </c>
      <c r="AT44" s="4">
        <v>0.123</v>
      </c>
      <c r="AU44" s="4">
        <v>2.6749999999999998</v>
      </c>
      <c r="AV44" s="4">
        <v>30460</v>
      </c>
      <c r="AW44" s="4">
        <v>0</v>
      </c>
      <c r="AX44" s="4">
        <v>0.6</v>
      </c>
      <c r="AY44">
        <v>0.84952380952380946</v>
      </c>
      <c r="AZ44" t="s">
        <v>67</v>
      </c>
      <c r="BA44" t="s">
        <v>120</v>
      </c>
      <c r="BB44">
        <v>1</v>
      </c>
      <c r="BC44" t="s">
        <v>220</v>
      </c>
      <c r="BD44">
        <v>10</v>
      </c>
      <c r="BE44">
        <v>131772.37700000001</v>
      </c>
      <c r="BF44">
        <v>3.1687688232261299E-2</v>
      </c>
      <c r="BG44">
        <v>2.6919445622073407E-2</v>
      </c>
      <c r="BH44">
        <v>235201.00599999999</v>
      </c>
      <c r="BI44">
        <v>1.7753163861892667E-2</v>
      </c>
      <c r="BJ44">
        <v>1.5081735395055484E-2</v>
      </c>
      <c r="BK44">
        <v>1</v>
      </c>
      <c r="BL44" t="s">
        <v>69</v>
      </c>
      <c r="BM44">
        <v>-1</v>
      </c>
      <c r="BN44" t="s">
        <v>446</v>
      </c>
    </row>
    <row r="45" spans="1:66">
      <c r="A45" s="145" t="str">
        <f t="shared" si="20"/>
        <v>신동아교통</v>
      </c>
      <c r="B45" s="145" t="str">
        <f t="shared" si="21"/>
        <v>520</v>
      </c>
      <c r="C45" s="146" t="str">
        <f t="shared" si="22"/>
        <v>71바6414</v>
      </c>
      <c r="D45" s="134" t="str">
        <f t="shared" si="23"/>
        <v>중형</v>
      </c>
      <c r="E45" s="130" t="str">
        <f t="shared" si="16"/>
        <v>D</v>
      </c>
      <c r="F45" s="153">
        <f t="shared" si="17"/>
        <v>0.84576923076923072</v>
      </c>
      <c r="G45" s="154">
        <f t="shared" si="18"/>
        <v>2.1989999999999998</v>
      </c>
      <c r="H45" s="155">
        <f t="shared" si="19"/>
        <v>2.6</v>
      </c>
      <c r="I45" s="156">
        <f t="shared" si="24"/>
        <v>4595.0889999999999</v>
      </c>
      <c r="J45" s="157">
        <f t="shared" si="25"/>
        <v>1.371750587703493E-2</v>
      </c>
      <c r="K45" s="157">
        <f t="shared" si="26"/>
        <v>0.32579187204945576</v>
      </c>
      <c r="L45" s="157">
        <f t="shared" si="27"/>
        <v>0.21936463036950971</v>
      </c>
      <c r="M45" s="158">
        <f t="shared" si="28"/>
        <v>7.4809999999999999</v>
      </c>
      <c r="N45" s="159">
        <f t="shared" si="29"/>
        <v>0.13100000000000001</v>
      </c>
      <c r="O45" s="159">
        <f t="shared" si="30"/>
        <v>4.8310000000000004</v>
      </c>
      <c r="P45" s="160">
        <f t="shared" si="31"/>
        <v>0.26500000000000001</v>
      </c>
      <c r="Q45" s="161">
        <f t="shared" si="32"/>
        <v>99</v>
      </c>
      <c r="R45" s="162">
        <f t="shared" si="33"/>
        <v>17.691759801839183</v>
      </c>
      <c r="S45" s="147">
        <f t="shared" si="34"/>
        <v>6</v>
      </c>
      <c r="T45" s="147">
        <f t="shared" si="35"/>
        <v>222</v>
      </c>
      <c r="U45" t="s">
        <v>119</v>
      </c>
      <c r="V45" t="s">
        <v>124</v>
      </c>
      <c r="W45" t="s">
        <v>119</v>
      </c>
      <c r="X45" s="4" t="s">
        <v>124</v>
      </c>
      <c r="Y45" s="4" t="s">
        <v>257</v>
      </c>
      <c r="Z45" s="4" t="s">
        <v>235</v>
      </c>
      <c r="AA45" s="4" t="s">
        <v>48</v>
      </c>
      <c r="AB45" s="4">
        <v>523</v>
      </c>
      <c r="AC45" s="4">
        <v>4595.0889999999999</v>
      </c>
      <c r="AD45" s="4">
        <v>2089.5709999999999</v>
      </c>
      <c r="AE45" s="4">
        <v>2.1989999999999998</v>
      </c>
      <c r="AF45" s="4">
        <v>2.6</v>
      </c>
      <c r="AG45" s="4">
        <v>7.4809999999999999</v>
      </c>
      <c r="AH45" s="4">
        <v>393.23868700000003</v>
      </c>
      <c r="AI45" s="4">
        <v>5.3942540000000001</v>
      </c>
      <c r="AJ45" s="4">
        <v>128.113968</v>
      </c>
      <c r="AK45" s="4">
        <v>1008</v>
      </c>
      <c r="AL45" s="4">
        <v>6</v>
      </c>
      <c r="AM45" s="4">
        <v>222</v>
      </c>
      <c r="AN45" s="4">
        <v>99</v>
      </c>
      <c r="AO45" s="4">
        <v>11.685241</v>
      </c>
      <c r="AP45" s="4">
        <v>211.8</v>
      </c>
      <c r="AQ45" s="4">
        <v>15.9</v>
      </c>
      <c r="AR45" s="4">
        <v>38</v>
      </c>
      <c r="AS45" s="4">
        <v>12877</v>
      </c>
      <c r="AT45" s="4">
        <v>0.13100000000000001</v>
      </c>
      <c r="AU45" s="4">
        <v>4.8310000000000004</v>
      </c>
      <c r="AV45" s="4">
        <v>24671</v>
      </c>
      <c r="AW45" s="4">
        <v>0</v>
      </c>
      <c r="AX45" s="4">
        <v>0.6</v>
      </c>
      <c r="AY45">
        <v>0.81173913043478263</v>
      </c>
      <c r="AZ45" t="s">
        <v>67</v>
      </c>
      <c r="BA45" t="s">
        <v>120</v>
      </c>
      <c r="BB45">
        <v>7</v>
      </c>
      <c r="BC45" t="s">
        <v>218</v>
      </c>
      <c r="BD45">
        <v>8</v>
      </c>
      <c r="BE45">
        <v>131772.37700000001</v>
      </c>
      <c r="BF45">
        <v>4.3383356437442115E-2</v>
      </c>
      <c r="BG45">
        <v>3.5215968029871494E-2</v>
      </c>
      <c r="BH45">
        <v>235201.00599999999</v>
      </c>
      <c r="BI45">
        <v>2.4305712365873131E-2</v>
      </c>
      <c r="BJ45">
        <v>1.9729897820471798E-2</v>
      </c>
      <c r="BK45">
        <v>1</v>
      </c>
      <c r="BL45" t="s">
        <v>67</v>
      </c>
      <c r="BM45">
        <v>0</v>
      </c>
      <c r="BN45" t="s">
        <v>443</v>
      </c>
    </row>
    <row r="46" spans="1:66">
      <c r="A46" s="142" t="str">
        <f t="shared" ref="A46:A50" si="36">W46</f>
        <v>신동아교통</v>
      </c>
      <c r="B46" s="142" t="str">
        <f t="shared" ref="B46:B50" si="37">V46</f>
        <v>520</v>
      </c>
      <c r="C46" s="143" t="str">
        <f t="shared" ref="C46:C50" si="38">Y46</f>
        <v>71바6780</v>
      </c>
      <c r="D46" s="118" t="str">
        <f t="shared" ref="D46:D50" si="39">Z46</f>
        <v>중형</v>
      </c>
      <c r="E46" s="114" t="str">
        <f t="shared" ref="E46:E50" si="40">AZ46</f>
        <v>B</v>
      </c>
      <c r="F46" s="163">
        <f t="shared" ref="F46:F50" si="41">G46/H46</f>
        <v>0.88692307692307693</v>
      </c>
      <c r="G46" s="164">
        <f t="shared" ref="G46:G50" si="42">AE46</f>
        <v>2.306</v>
      </c>
      <c r="H46" s="165">
        <f t="shared" ref="H46:H50" si="43">AF46</f>
        <v>2.6</v>
      </c>
      <c r="I46" s="166">
        <f t="shared" ref="I46:I50" si="44">AC46</f>
        <v>4927.0990000000002</v>
      </c>
      <c r="J46" s="167">
        <f t="shared" ref="J46:J50" si="45">AI46/AH46</f>
        <v>1.1046884211663126E-2</v>
      </c>
      <c r="K46" s="167">
        <f t="shared" ref="K46:K50" si="46">AJ46/AH46</f>
        <v>0.29772100530294698</v>
      </c>
      <c r="L46" s="167">
        <f t="shared" ref="L46:L50" si="47">AK46/AC46</f>
        <v>0.23238826741658733</v>
      </c>
      <c r="M46" s="168">
        <f t="shared" ref="M46:M50" si="48">AG46</f>
        <v>6.4189999999999996</v>
      </c>
      <c r="N46" s="169">
        <f t="shared" ref="N46:N50" si="49">IF(AW46=0,AT46,"속도계이상")</f>
        <v>8.1000000000000003E-2</v>
      </c>
      <c r="O46" s="169">
        <f t="shared" ref="O46:O50" si="50">IF(AW46=0,AU46,"속도계이상")</f>
        <v>2.8410000000000002</v>
      </c>
      <c r="P46" s="170">
        <f t="shared" ref="P46:P50" si="51">AQ46/60</f>
        <v>0.21166666666666664</v>
      </c>
      <c r="Q46" s="171">
        <f t="shared" ref="Q46:Q50" si="52">AN46</f>
        <v>93</v>
      </c>
      <c r="R46" s="172">
        <f t="shared" ref="R46:R50" si="53">AC46/(AH46-AI46-AJ46)</f>
        <v>17.189224344458214</v>
      </c>
      <c r="S46" s="144">
        <f t="shared" ref="S46:S50" si="54">IF(AW46=0,AL46,"속도계이상")</f>
        <v>4</v>
      </c>
      <c r="T46" s="144">
        <f t="shared" ref="T46:T50" si="55">IF(AW46=0,AM46,"속도계이상")</f>
        <v>140</v>
      </c>
      <c r="U46" t="s">
        <v>119</v>
      </c>
      <c r="V46" t="s">
        <v>124</v>
      </c>
      <c r="W46" t="s">
        <v>119</v>
      </c>
      <c r="X46" s="4" t="s">
        <v>124</v>
      </c>
      <c r="Y46" s="4" t="s">
        <v>258</v>
      </c>
      <c r="Z46" s="4" t="s">
        <v>235</v>
      </c>
      <c r="AA46" s="4" t="s">
        <v>48</v>
      </c>
      <c r="AB46" s="4">
        <v>523</v>
      </c>
      <c r="AC46" s="4">
        <v>4927.0990000000002</v>
      </c>
      <c r="AD46" s="4">
        <v>2136.971</v>
      </c>
      <c r="AE46" s="4">
        <v>2.306</v>
      </c>
      <c r="AF46" s="4">
        <v>2.6</v>
      </c>
      <c r="AG46" s="4">
        <v>6.4189999999999996</v>
      </c>
      <c r="AH46" s="4">
        <v>414.67810400000002</v>
      </c>
      <c r="AI46" s="4">
        <v>4.5809009999999999</v>
      </c>
      <c r="AJ46" s="4">
        <v>123.458382</v>
      </c>
      <c r="AK46" s="4">
        <v>1145</v>
      </c>
      <c r="AL46" s="4">
        <v>4</v>
      </c>
      <c r="AM46" s="4">
        <v>140</v>
      </c>
      <c r="AN46" s="4">
        <v>93</v>
      </c>
      <c r="AO46" s="4">
        <v>11.881743</v>
      </c>
      <c r="AP46" s="4">
        <v>178.8</v>
      </c>
      <c r="AQ46" s="4">
        <v>12.7</v>
      </c>
      <c r="AR46" s="4">
        <v>19</v>
      </c>
      <c r="AS46" s="4">
        <v>6182</v>
      </c>
      <c r="AT46" s="4">
        <v>8.1000000000000003E-2</v>
      </c>
      <c r="AU46" s="4">
        <v>2.8410000000000002</v>
      </c>
      <c r="AV46" s="4">
        <v>32673</v>
      </c>
      <c r="AW46" s="4">
        <v>0</v>
      </c>
      <c r="AX46" s="4">
        <v>0.6</v>
      </c>
      <c r="AY46">
        <v>0.91523809523809518</v>
      </c>
      <c r="AZ46" t="s">
        <v>68</v>
      </c>
      <c r="BA46" t="s">
        <v>120</v>
      </c>
      <c r="BB46">
        <v>1</v>
      </c>
      <c r="BC46" t="s">
        <v>475</v>
      </c>
      <c r="BD46">
        <v>11</v>
      </c>
      <c r="BE46">
        <v>131772.37700000001</v>
      </c>
      <c r="BF46">
        <v>4.5280908911584705E-2</v>
      </c>
      <c r="BG46">
        <v>4.1442812822888475E-2</v>
      </c>
      <c r="BH46">
        <v>235201.00599999999</v>
      </c>
      <c r="BI46">
        <v>2.5368824315317767E-2</v>
      </c>
      <c r="BJ46">
        <v>2.3218514444781308E-2</v>
      </c>
      <c r="BK46">
        <v>1</v>
      </c>
      <c r="BL46" t="s">
        <v>68</v>
      </c>
      <c r="BM46">
        <v>0</v>
      </c>
      <c r="BN46" t="s">
        <v>443</v>
      </c>
    </row>
    <row r="47" spans="1:66">
      <c r="A47" s="145" t="str">
        <f t="shared" si="36"/>
        <v>신동아교통</v>
      </c>
      <c r="B47" s="145" t="str">
        <f t="shared" si="37"/>
        <v>예비</v>
      </c>
      <c r="C47" s="146" t="str">
        <f t="shared" si="38"/>
        <v>70바3709</v>
      </c>
      <c r="D47" s="134" t="str">
        <f t="shared" si="39"/>
        <v>저상</v>
      </c>
      <c r="E47" s="130" t="str">
        <f t="shared" si="40"/>
        <v>D</v>
      </c>
      <c r="F47" s="153">
        <f t="shared" si="41"/>
        <v>0.80555555555555547</v>
      </c>
      <c r="G47" s="154">
        <f t="shared" si="42"/>
        <v>2.1749999999999998</v>
      </c>
      <c r="H47" s="155">
        <f t="shared" si="43"/>
        <v>2.7</v>
      </c>
      <c r="I47" s="156">
        <f t="shared" si="44"/>
        <v>2116.8290000000002</v>
      </c>
      <c r="J47" s="157">
        <f t="shared" si="45"/>
        <v>1.8293652911621831E-2</v>
      </c>
      <c r="K47" s="157">
        <f t="shared" si="46"/>
        <v>0.34355064832420656</v>
      </c>
      <c r="L47" s="157">
        <f t="shared" si="47"/>
        <v>0.15069710401737693</v>
      </c>
      <c r="M47" s="158">
        <f t="shared" si="48"/>
        <v>13.843999999999999</v>
      </c>
      <c r="N47" s="159">
        <f t="shared" si="49"/>
        <v>0.189</v>
      </c>
      <c r="O47" s="159">
        <f t="shared" si="50"/>
        <v>27.305</v>
      </c>
      <c r="P47" s="160">
        <f t="shared" si="51"/>
        <v>0</v>
      </c>
      <c r="Q47" s="161">
        <f t="shared" si="52"/>
        <v>77</v>
      </c>
      <c r="R47" s="162">
        <f t="shared" si="53"/>
        <v>26.980093875624259</v>
      </c>
      <c r="S47" s="147">
        <f t="shared" si="54"/>
        <v>4</v>
      </c>
      <c r="T47" s="147">
        <f t="shared" si="55"/>
        <v>578</v>
      </c>
      <c r="U47" t="s">
        <v>119</v>
      </c>
      <c r="V47" t="s">
        <v>91</v>
      </c>
      <c r="W47" t="s">
        <v>119</v>
      </c>
      <c r="X47" s="4" t="s">
        <v>91</v>
      </c>
      <c r="Y47" s="4" t="s">
        <v>259</v>
      </c>
      <c r="Z47" s="4" t="s">
        <v>199</v>
      </c>
      <c r="AA47" s="4" t="s">
        <v>48</v>
      </c>
      <c r="AB47" s="4">
        <v>523</v>
      </c>
      <c r="AC47" s="4">
        <v>2116.8290000000002</v>
      </c>
      <c r="AD47" s="4">
        <v>973.31700000000001</v>
      </c>
      <c r="AE47" s="4">
        <v>2.1749999999999998</v>
      </c>
      <c r="AF47" s="4">
        <v>2.7</v>
      </c>
      <c r="AG47" s="4">
        <v>13.843999999999999</v>
      </c>
      <c r="AH47" s="4">
        <v>122.946358</v>
      </c>
      <c r="AI47" s="4">
        <v>2.2491379999999999</v>
      </c>
      <c r="AJ47" s="4">
        <v>42.238301</v>
      </c>
      <c r="AK47" s="4">
        <v>319</v>
      </c>
      <c r="AL47" s="4">
        <v>4</v>
      </c>
      <c r="AM47" s="4">
        <v>578</v>
      </c>
      <c r="AN47" s="4">
        <v>77</v>
      </c>
      <c r="AO47" s="4">
        <v>17.217500000000001</v>
      </c>
      <c r="AP47" s="4">
        <v>1699.9</v>
      </c>
      <c r="AQ47" s="4">
        <v>0</v>
      </c>
      <c r="AR47" s="4">
        <v>17</v>
      </c>
      <c r="AS47" s="4">
        <v>4479</v>
      </c>
      <c r="AT47" s="4">
        <v>0.189</v>
      </c>
      <c r="AU47" s="4">
        <v>27.305</v>
      </c>
      <c r="AV47" s="4">
        <v>17923</v>
      </c>
      <c r="AW47" s="4">
        <v>0</v>
      </c>
      <c r="AX47" s="4">
        <v>0.56000000000000005</v>
      </c>
      <c r="AY47">
        <v>0.80130434782608706</v>
      </c>
      <c r="AZ47" t="s">
        <v>67</v>
      </c>
      <c r="BA47" t="s">
        <v>120</v>
      </c>
      <c r="BB47">
        <v>8</v>
      </c>
      <c r="BC47" t="s">
        <v>476</v>
      </c>
      <c r="BD47">
        <v>12</v>
      </c>
      <c r="BE47">
        <v>131772.37700000001</v>
      </c>
      <c r="BF47">
        <v>4.1493013365008963E-2</v>
      </c>
      <c r="BG47">
        <v>3.3248532013787621E-2</v>
      </c>
      <c r="BH47">
        <v>235201.00599999999</v>
      </c>
      <c r="BI47">
        <v>2.3246639514798675E-2</v>
      </c>
      <c r="BJ47">
        <v>1.8627633315553897E-2</v>
      </c>
      <c r="BK47">
        <v>1</v>
      </c>
      <c r="BL47" t="s">
        <v>67</v>
      </c>
      <c r="BM47">
        <v>0</v>
      </c>
      <c r="BN47" t="s">
        <v>443</v>
      </c>
    </row>
    <row r="48" spans="1:66">
      <c r="A48" s="142" t="str">
        <f t="shared" si="36"/>
        <v>신동아교통</v>
      </c>
      <c r="B48" s="142" t="str">
        <f t="shared" si="37"/>
        <v>예비</v>
      </c>
      <c r="C48" s="143" t="str">
        <f t="shared" si="38"/>
        <v>70바3717</v>
      </c>
      <c r="D48" s="118" t="str">
        <f t="shared" si="39"/>
        <v>저상</v>
      </c>
      <c r="E48" s="114" t="str">
        <f t="shared" si="40"/>
        <v>D</v>
      </c>
      <c r="F48" s="163">
        <f t="shared" si="41"/>
        <v>0.74925925925925929</v>
      </c>
      <c r="G48" s="164">
        <f t="shared" si="42"/>
        <v>2.0230000000000001</v>
      </c>
      <c r="H48" s="165">
        <f t="shared" si="43"/>
        <v>2.7</v>
      </c>
      <c r="I48" s="166">
        <f t="shared" si="44"/>
        <v>1291.8489999999999</v>
      </c>
      <c r="J48" s="167">
        <f t="shared" si="45"/>
        <v>2.0244687660373122E-2</v>
      </c>
      <c r="K48" s="167">
        <f t="shared" si="46"/>
        <v>0.36366589504821861</v>
      </c>
      <c r="L48" s="167">
        <f t="shared" si="47"/>
        <v>0.20822867068829254</v>
      </c>
      <c r="M48" s="168">
        <f t="shared" si="48"/>
        <v>14.757999999999999</v>
      </c>
      <c r="N48" s="169">
        <f t="shared" si="49"/>
        <v>0.155</v>
      </c>
      <c r="O48" s="169">
        <f t="shared" si="50"/>
        <v>28.486000000000001</v>
      </c>
      <c r="P48" s="170">
        <f t="shared" si="51"/>
        <v>0</v>
      </c>
      <c r="Q48" s="171">
        <f t="shared" si="52"/>
        <v>71</v>
      </c>
      <c r="R48" s="172">
        <f t="shared" si="53"/>
        <v>26.186120062515922</v>
      </c>
      <c r="S48" s="144">
        <f t="shared" si="54"/>
        <v>2</v>
      </c>
      <c r="T48" s="144">
        <f t="shared" si="55"/>
        <v>368</v>
      </c>
      <c r="U48" t="s">
        <v>119</v>
      </c>
      <c r="V48" t="s">
        <v>91</v>
      </c>
      <c r="W48" t="s">
        <v>119</v>
      </c>
      <c r="X48" s="4" t="s">
        <v>91</v>
      </c>
      <c r="Y48" s="4" t="s">
        <v>260</v>
      </c>
      <c r="Z48" s="4" t="s">
        <v>199</v>
      </c>
      <c r="AA48" s="4" t="s">
        <v>48</v>
      </c>
      <c r="AB48" s="4">
        <v>523</v>
      </c>
      <c r="AC48" s="4">
        <v>1291.8489999999999</v>
      </c>
      <c r="AD48" s="4">
        <v>638.66600000000005</v>
      </c>
      <c r="AE48" s="4">
        <v>2.0230000000000001</v>
      </c>
      <c r="AF48" s="4">
        <v>2.7</v>
      </c>
      <c r="AG48" s="4">
        <v>14.757999999999999</v>
      </c>
      <c r="AH48" s="4">
        <v>80.074982000000006</v>
      </c>
      <c r="AI48" s="4">
        <v>1.6210929999999999</v>
      </c>
      <c r="AJ48" s="4">
        <v>29.120539999999998</v>
      </c>
      <c r="AK48" s="4">
        <v>269</v>
      </c>
      <c r="AL48" s="4">
        <v>2</v>
      </c>
      <c r="AM48" s="4">
        <v>368</v>
      </c>
      <c r="AN48" s="4">
        <v>71</v>
      </c>
      <c r="AO48" s="4">
        <v>16.132991000000001</v>
      </c>
      <c r="AP48" s="4">
        <v>192.8</v>
      </c>
      <c r="AQ48" s="4">
        <v>0</v>
      </c>
      <c r="AR48" s="4">
        <v>13</v>
      </c>
      <c r="AS48" s="4">
        <v>3781</v>
      </c>
      <c r="AT48" s="4">
        <v>0.155</v>
      </c>
      <c r="AU48" s="4">
        <v>28.486000000000001</v>
      </c>
      <c r="AV48" s="4">
        <v>8623</v>
      </c>
      <c r="AW48" s="4">
        <v>0</v>
      </c>
      <c r="AX48" s="4">
        <v>0.56000000000000005</v>
      </c>
      <c r="AY48">
        <v>0.82363636363636361</v>
      </c>
      <c r="AZ48" t="s">
        <v>67</v>
      </c>
      <c r="BA48" t="s">
        <v>120</v>
      </c>
      <c r="BB48">
        <v>5</v>
      </c>
      <c r="BC48" t="s">
        <v>211</v>
      </c>
      <c r="BD48">
        <v>8</v>
      </c>
      <c r="BE48">
        <v>131772.37700000001</v>
      </c>
      <c r="BF48">
        <v>4.7559110207141514E-2</v>
      </c>
      <c r="BG48">
        <v>3.9171412588791102E-2</v>
      </c>
      <c r="BH48">
        <v>235201.00599999999</v>
      </c>
      <c r="BI48">
        <v>2.6645196407025572E-2</v>
      </c>
      <c r="BJ48">
        <v>2.1945952677059243E-2</v>
      </c>
      <c r="BK48">
        <v>1</v>
      </c>
      <c r="BL48" t="s">
        <v>69</v>
      </c>
      <c r="BM48">
        <v>-1</v>
      </c>
      <c r="BN48" t="s">
        <v>446</v>
      </c>
    </row>
    <row r="49" spans="1:66">
      <c r="A49" s="145" t="str">
        <f t="shared" si="36"/>
        <v>신동아교통</v>
      </c>
      <c r="B49" s="145" t="str">
        <f t="shared" si="37"/>
        <v>예비</v>
      </c>
      <c r="C49" s="146" t="str">
        <f t="shared" si="38"/>
        <v>71바6405</v>
      </c>
      <c r="D49" s="134" t="str">
        <f t="shared" si="39"/>
        <v>중형</v>
      </c>
      <c r="E49" s="130" t="str">
        <f t="shared" si="40"/>
        <v>C</v>
      </c>
      <c r="F49" s="153">
        <f t="shared" si="41"/>
        <v>0.97086956521739143</v>
      </c>
      <c r="G49" s="154">
        <f t="shared" si="42"/>
        <v>2.2330000000000001</v>
      </c>
      <c r="H49" s="155">
        <f t="shared" si="43"/>
        <v>2.2999999999999998</v>
      </c>
      <c r="I49" s="156">
        <f t="shared" si="44"/>
        <v>2810.7730000000001</v>
      </c>
      <c r="J49" s="157">
        <f t="shared" si="45"/>
        <v>2.2791198856748022E-2</v>
      </c>
      <c r="K49" s="157">
        <f t="shared" si="46"/>
        <v>0.3668275777803528</v>
      </c>
      <c r="L49" s="157">
        <f t="shared" si="47"/>
        <v>0.19389683905459459</v>
      </c>
      <c r="M49" s="158">
        <f t="shared" si="48"/>
        <v>10.375999999999999</v>
      </c>
      <c r="N49" s="159">
        <f t="shared" si="49"/>
        <v>7.0999999999999994E-2</v>
      </c>
      <c r="O49" s="159">
        <f t="shared" si="50"/>
        <v>10.887</v>
      </c>
      <c r="P49" s="160">
        <f t="shared" si="51"/>
        <v>0.32500000000000001</v>
      </c>
      <c r="Q49" s="161">
        <f t="shared" si="52"/>
        <v>86</v>
      </c>
      <c r="R49" s="162">
        <f t="shared" si="53"/>
        <v>19.896562083419688</v>
      </c>
      <c r="S49" s="147">
        <f t="shared" si="54"/>
        <v>2</v>
      </c>
      <c r="T49" s="147">
        <f t="shared" si="55"/>
        <v>306</v>
      </c>
      <c r="U49" t="s">
        <v>119</v>
      </c>
      <c r="V49" t="s">
        <v>91</v>
      </c>
      <c r="W49" t="s">
        <v>119</v>
      </c>
      <c r="X49" s="4" t="s">
        <v>91</v>
      </c>
      <c r="Y49" s="4" t="s">
        <v>261</v>
      </c>
      <c r="Z49" s="4" t="s">
        <v>235</v>
      </c>
      <c r="AA49" s="4" t="s">
        <v>48</v>
      </c>
      <c r="AB49" s="4">
        <v>523</v>
      </c>
      <c r="AC49" s="4">
        <v>2810.7730000000001</v>
      </c>
      <c r="AD49" s="4">
        <v>1258.827</v>
      </c>
      <c r="AE49" s="4">
        <v>2.2330000000000001</v>
      </c>
      <c r="AF49" s="4">
        <v>2.2999999999999998</v>
      </c>
      <c r="AG49" s="4">
        <v>10.375999999999999</v>
      </c>
      <c r="AH49" s="4">
        <v>231.44434100000001</v>
      </c>
      <c r="AI49" s="4">
        <v>5.2748939999999997</v>
      </c>
      <c r="AJ49" s="4">
        <v>84.900166999999996</v>
      </c>
      <c r="AK49" s="4">
        <v>545</v>
      </c>
      <c r="AL49" s="4">
        <v>2</v>
      </c>
      <c r="AM49" s="4">
        <v>306</v>
      </c>
      <c r="AN49" s="4">
        <v>86</v>
      </c>
      <c r="AO49" s="4">
        <v>12.144487</v>
      </c>
      <c r="AP49" s="4">
        <v>129.69999999999999</v>
      </c>
      <c r="AQ49" s="4">
        <v>19.5</v>
      </c>
      <c r="AR49" s="4">
        <v>29</v>
      </c>
      <c r="AS49" s="4">
        <v>7473</v>
      </c>
      <c r="AT49" s="4">
        <v>7.0999999999999994E-2</v>
      </c>
      <c r="AU49" s="4">
        <v>10.887</v>
      </c>
      <c r="AV49" s="4">
        <v>18229</v>
      </c>
      <c r="AW49" s="4">
        <v>0</v>
      </c>
      <c r="AX49" s="4">
        <v>0.65</v>
      </c>
      <c r="AY49">
        <v>0.88809523809523805</v>
      </c>
      <c r="AZ49" t="s">
        <v>69</v>
      </c>
      <c r="BA49" t="s">
        <v>237</v>
      </c>
      <c r="BB49">
        <v>1</v>
      </c>
      <c r="BC49" t="s">
        <v>477</v>
      </c>
      <c r="BD49">
        <v>6</v>
      </c>
      <c r="BE49">
        <v>28559.571</v>
      </c>
      <c r="BF49">
        <v>0.13039432560103931</v>
      </c>
      <c r="BG49">
        <v>0.115802579640923</v>
      </c>
      <c r="BH49">
        <v>235201.00599999999</v>
      </c>
      <c r="BI49">
        <v>1.5833291121212296E-2</v>
      </c>
      <c r="BJ49">
        <v>1.4061470448124253E-2</v>
      </c>
      <c r="BK49">
        <v>1</v>
      </c>
      <c r="BL49" t="s">
        <v>68</v>
      </c>
      <c r="BM49">
        <v>-1</v>
      </c>
      <c r="BN49" t="s">
        <v>446</v>
      </c>
    </row>
    <row r="50" spans="1:66">
      <c r="A50" s="142" t="str">
        <f t="shared" si="36"/>
        <v>신동아교통</v>
      </c>
      <c r="B50" s="142" t="str">
        <f t="shared" si="37"/>
        <v>예비</v>
      </c>
      <c r="C50" s="143" t="str">
        <f t="shared" si="38"/>
        <v>71바6782</v>
      </c>
      <c r="D50" s="118" t="str">
        <f t="shared" si="39"/>
        <v>중형</v>
      </c>
      <c r="E50" s="114" t="str">
        <f t="shared" si="40"/>
        <v>C</v>
      </c>
      <c r="F50" s="163">
        <f t="shared" si="41"/>
        <v>0.92761904761904757</v>
      </c>
      <c r="G50" s="164">
        <f t="shared" si="42"/>
        <v>1.948</v>
      </c>
      <c r="H50" s="165">
        <f t="shared" si="43"/>
        <v>2.1</v>
      </c>
      <c r="I50" s="166">
        <f t="shared" si="44"/>
        <v>1116.693</v>
      </c>
      <c r="J50" s="167">
        <f t="shared" si="45"/>
        <v>1.4916898391182723E-2</v>
      </c>
      <c r="K50" s="167">
        <f t="shared" si="46"/>
        <v>0.40983914154003326</v>
      </c>
      <c r="L50" s="167">
        <f t="shared" si="47"/>
        <v>0.16835423881048775</v>
      </c>
      <c r="M50" s="168">
        <f t="shared" si="48"/>
        <v>13.343999999999999</v>
      </c>
      <c r="N50" s="169">
        <f t="shared" si="49"/>
        <v>0.44800000000000001</v>
      </c>
      <c r="O50" s="169">
        <f t="shared" si="50"/>
        <v>9.5820000000000007</v>
      </c>
      <c r="P50" s="170">
        <f t="shared" si="51"/>
        <v>0.69</v>
      </c>
      <c r="Q50" s="171">
        <f t="shared" si="52"/>
        <v>89</v>
      </c>
      <c r="R50" s="172">
        <f t="shared" si="53"/>
        <v>21.3058379773877</v>
      </c>
      <c r="S50" s="144">
        <f t="shared" si="54"/>
        <v>5</v>
      </c>
      <c r="T50" s="144">
        <f t="shared" si="55"/>
        <v>107</v>
      </c>
      <c r="U50" t="s">
        <v>119</v>
      </c>
      <c r="V50" t="s">
        <v>91</v>
      </c>
      <c r="W50" t="s">
        <v>119</v>
      </c>
      <c r="X50" s="4" t="s">
        <v>91</v>
      </c>
      <c r="Y50" s="4" t="s">
        <v>262</v>
      </c>
      <c r="Z50" s="4" t="s">
        <v>235</v>
      </c>
      <c r="AA50" s="4" t="s">
        <v>48</v>
      </c>
      <c r="AB50" s="4">
        <v>523</v>
      </c>
      <c r="AC50" s="4">
        <v>1116.693</v>
      </c>
      <c r="AD50" s="4">
        <v>573.26300000000003</v>
      </c>
      <c r="AE50" s="4">
        <v>1.948</v>
      </c>
      <c r="AF50" s="4">
        <v>2.1</v>
      </c>
      <c r="AG50" s="4">
        <v>13.343999999999999</v>
      </c>
      <c r="AH50" s="4">
        <v>91.113579000000001</v>
      </c>
      <c r="AI50" s="4">
        <v>1.359132</v>
      </c>
      <c r="AJ50" s="4">
        <v>37.341911000000003</v>
      </c>
      <c r="AK50" s="4">
        <v>188</v>
      </c>
      <c r="AL50" s="4">
        <v>5</v>
      </c>
      <c r="AM50" s="4">
        <v>107</v>
      </c>
      <c r="AN50" s="4">
        <v>89</v>
      </c>
      <c r="AO50" s="4">
        <v>12.256054000000001</v>
      </c>
      <c r="AP50" s="4">
        <v>314.5</v>
      </c>
      <c r="AQ50" s="4">
        <v>41.4</v>
      </c>
      <c r="AR50" s="4">
        <v>15</v>
      </c>
      <c r="AS50" s="4">
        <v>7249</v>
      </c>
      <c r="AT50" s="4">
        <v>0.44800000000000001</v>
      </c>
      <c r="AU50" s="4">
        <v>9.5820000000000007</v>
      </c>
      <c r="AV50" s="4">
        <v>0</v>
      </c>
      <c r="AW50" s="4">
        <v>0</v>
      </c>
      <c r="AX50" s="4">
        <v>0.62</v>
      </c>
      <c r="AY50">
        <v>0.8600000000000001</v>
      </c>
      <c r="AZ50" t="s">
        <v>69</v>
      </c>
      <c r="BA50" t="s">
        <v>237</v>
      </c>
      <c r="BB50">
        <v>4</v>
      </c>
      <c r="BC50" t="s">
        <v>478</v>
      </c>
      <c r="BD50">
        <v>7</v>
      </c>
      <c r="BE50">
        <v>28559.571</v>
      </c>
      <c r="BF50">
        <v>0.19477743555741786</v>
      </c>
      <c r="BG50">
        <v>0.16750859457937939</v>
      </c>
      <c r="BH50">
        <v>235201.00599999999</v>
      </c>
      <c r="BI50">
        <v>2.3651089315493829E-2</v>
      </c>
      <c r="BJ50">
        <v>2.0339936811324694E-2</v>
      </c>
      <c r="BK50">
        <v>1</v>
      </c>
      <c r="BL50" t="s">
        <v>68</v>
      </c>
      <c r="BM50">
        <v>-1</v>
      </c>
      <c r="BN50" t="s">
        <v>446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9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6" customWidth="1"/>
    <col min="4" max="4" width="10.140625" style="110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2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3"/>
      <c r="B1" s="34"/>
      <c r="C1" s="105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0"/>
      <c r="R1" s="230"/>
    </row>
    <row r="2" spans="1:68" ht="45" customHeight="1">
      <c r="A2" s="10" t="s">
        <v>32</v>
      </c>
      <c r="B2" s="35"/>
      <c r="C2" s="104"/>
      <c r="D2" s="111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1"/>
      <c r="R2" s="231"/>
      <c r="S2" s="10"/>
      <c r="T2" s="10"/>
      <c r="U2" s="10"/>
      <c r="V2" s="10"/>
      <c r="W2" s="10"/>
      <c r="X2" s="10"/>
      <c r="Y2" s="10"/>
    </row>
    <row r="3" spans="1:68" ht="30.75" customHeight="1">
      <c r="A3" s="25" t="s">
        <v>159</v>
      </c>
      <c r="B3" s="36"/>
      <c r="E3" s="11"/>
      <c r="F3" s="8"/>
      <c r="G3" s="11"/>
      <c r="H3" s="11"/>
      <c r="X3" s="11"/>
      <c r="Y3" s="11"/>
    </row>
    <row r="4" spans="1:68" ht="27">
      <c r="A4" s="124" t="s">
        <v>38</v>
      </c>
      <c r="B4" s="125" t="s">
        <v>49</v>
      </c>
      <c r="C4" s="126" t="s">
        <v>143</v>
      </c>
      <c r="D4" s="126" t="s">
        <v>160</v>
      </c>
      <c r="E4" s="127" t="s">
        <v>149</v>
      </c>
      <c r="F4" s="125" t="s">
        <v>153</v>
      </c>
      <c r="G4" s="127" t="s">
        <v>151</v>
      </c>
      <c r="H4" s="127" t="s">
        <v>155</v>
      </c>
      <c r="I4" s="128" t="s">
        <v>157</v>
      </c>
      <c r="J4" s="127" t="s">
        <v>11</v>
      </c>
      <c r="K4" s="127" t="s">
        <v>12</v>
      </c>
      <c r="L4" s="127" t="s">
        <v>13</v>
      </c>
      <c r="M4" s="127" t="s">
        <v>73</v>
      </c>
      <c r="N4" s="127" t="s">
        <v>6</v>
      </c>
      <c r="O4" s="127" t="s">
        <v>7</v>
      </c>
      <c r="P4" s="127" t="s">
        <v>184</v>
      </c>
      <c r="Q4" s="233" t="s">
        <v>43</v>
      </c>
      <c r="R4" s="233" t="s">
        <v>44</v>
      </c>
      <c r="S4" s="13"/>
      <c r="T4" s="13" t="s">
        <v>42</v>
      </c>
      <c r="U4" s="13" t="s">
        <v>162</v>
      </c>
      <c r="V4" s="13" t="s">
        <v>163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189</v>
      </c>
      <c r="AN4" s="13" t="s">
        <v>190</v>
      </c>
      <c r="AO4" t="s">
        <v>191</v>
      </c>
      <c r="AP4" t="s">
        <v>37</v>
      </c>
      <c r="AQ4" t="s">
        <v>31</v>
      </c>
      <c r="AR4" t="s">
        <v>0</v>
      </c>
      <c r="AS4" t="s">
        <v>9</v>
      </c>
      <c r="AT4" t="s">
        <v>145</v>
      </c>
      <c r="AU4" t="s">
        <v>30</v>
      </c>
      <c r="AV4" t="s">
        <v>146</v>
      </c>
      <c r="AW4" t="s">
        <v>154</v>
      </c>
      <c r="AX4" t="s">
        <v>164</v>
      </c>
      <c r="AY4" t="s">
        <v>165</v>
      </c>
      <c r="AZ4" t="s">
        <v>166</v>
      </c>
      <c r="BA4" t="s">
        <v>167</v>
      </c>
      <c r="BB4" t="s">
        <v>168</v>
      </c>
      <c r="BC4" t="s">
        <v>65</v>
      </c>
      <c r="BF4" t="s">
        <v>0</v>
      </c>
      <c r="BG4" t="s">
        <v>173</v>
      </c>
      <c r="BH4" t="s">
        <v>74</v>
      </c>
      <c r="BI4" t="s">
        <v>169</v>
      </c>
      <c r="BJ4" t="s">
        <v>170</v>
      </c>
      <c r="BK4" t="s">
        <v>174</v>
      </c>
      <c r="BL4" t="s">
        <v>175</v>
      </c>
      <c r="BM4" t="s">
        <v>171</v>
      </c>
      <c r="BN4" t="s">
        <v>65</v>
      </c>
      <c r="BO4" t="s">
        <v>172</v>
      </c>
      <c r="BP4" t="s">
        <v>176</v>
      </c>
    </row>
    <row r="5" spans="1:68" ht="16.5">
      <c r="A5" s="280" t="str">
        <f>BF5</f>
        <v>신동아교통</v>
      </c>
      <c r="B5" s="129" t="str">
        <f>BH5</f>
        <v>강문호</v>
      </c>
      <c r="C5" s="130" t="str">
        <f>BN5</f>
        <v>F</v>
      </c>
      <c r="D5" s="131">
        <f>BM5</f>
        <v>0.79956521739130437</v>
      </c>
      <c r="E5" s="132">
        <f>U5</f>
        <v>2834</v>
      </c>
      <c r="F5" s="133" t="str">
        <f>BG5</f>
        <v>1</v>
      </c>
      <c r="G5" s="134" t="str">
        <f>BK5</f>
        <v>70바3718</v>
      </c>
      <c r="H5" s="135">
        <f>BJ5</f>
        <v>1</v>
      </c>
      <c r="I5" s="136">
        <f>BP5</f>
        <v>2202.1579999999999</v>
      </c>
      <c r="J5" s="137">
        <f>AB5/AA5</f>
        <v>7.0734595649116295E-3</v>
      </c>
      <c r="K5" s="137">
        <f>AC5/AA5</f>
        <v>0.31921481276160829</v>
      </c>
      <c r="L5" s="137">
        <f>AD5/I5</f>
        <v>8.7187204551172084E-2</v>
      </c>
      <c r="M5" s="138">
        <f>Z5</f>
        <v>10.928000000000001</v>
      </c>
      <c r="N5" s="139">
        <f>AE5*100/W5</f>
        <v>0</v>
      </c>
      <c r="O5" s="139">
        <f>AF5*100/W5</f>
        <v>12.16988063526777</v>
      </c>
      <c r="P5" s="234">
        <f>AK5</f>
        <v>1</v>
      </c>
      <c r="Q5" s="235">
        <f>AE5</f>
        <v>0</v>
      </c>
      <c r="R5" s="235">
        <f>AF5</f>
        <v>268</v>
      </c>
      <c r="T5">
        <v>523</v>
      </c>
      <c r="U5">
        <v>2834</v>
      </c>
      <c r="V5" t="s">
        <v>263</v>
      </c>
      <c r="W5">
        <v>2202.1579999999999</v>
      </c>
      <c r="X5">
        <v>1197.6110000000001</v>
      </c>
      <c r="Y5">
        <v>1.839</v>
      </c>
      <c r="Z5">
        <v>10.928000000000001</v>
      </c>
      <c r="AA5">
        <v>133.86829900000001</v>
      </c>
      <c r="AB5">
        <v>0.94691199999999998</v>
      </c>
      <c r="AC5">
        <v>42.732743999999997</v>
      </c>
      <c r="AD5" s="1">
        <v>192</v>
      </c>
      <c r="AE5">
        <v>0</v>
      </c>
      <c r="AF5">
        <v>268</v>
      </c>
      <c r="AG5">
        <v>70</v>
      </c>
      <c r="AH5">
        <v>16.450182000000002</v>
      </c>
      <c r="AI5">
        <v>1162.8</v>
      </c>
      <c r="AJ5">
        <v>0</v>
      </c>
      <c r="AK5">
        <v>1</v>
      </c>
      <c r="AL5">
        <v>1522</v>
      </c>
      <c r="AM5" t="s">
        <v>264</v>
      </c>
      <c r="AN5" t="s">
        <v>479</v>
      </c>
      <c r="AO5">
        <v>2202.1579999999999</v>
      </c>
      <c r="AR5" t="s">
        <v>119</v>
      </c>
      <c r="AS5" t="s">
        <v>121</v>
      </c>
      <c r="AT5" t="s">
        <v>229</v>
      </c>
      <c r="AU5" t="s">
        <v>263</v>
      </c>
      <c r="AV5" t="s">
        <v>48</v>
      </c>
      <c r="AW5">
        <v>1</v>
      </c>
      <c r="BB5">
        <v>0.79956521739130437</v>
      </c>
      <c r="BC5" t="s">
        <v>70</v>
      </c>
      <c r="BF5" t="s">
        <v>119</v>
      </c>
      <c r="BG5" t="s">
        <v>121</v>
      </c>
      <c r="BH5" t="s">
        <v>263</v>
      </c>
      <c r="BI5">
        <v>2834</v>
      </c>
      <c r="BJ5">
        <v>1</v>
      </c>
      <c r="BK5" t="s">
        <v>229</v>
      </c>
      <c r="BL5" t="s">
        <v>177</v>
      </c>
      <c r="BM5">
        <v>0.79956521739130437</v>
      </c>
      <c r="BN5" t="s">
        <v>70</v>
      </c>
      <c r="BO5" t="s">
        <v>188</v>
      </c>
      <c r="BP5">
        <v>2202.1579999999999</v>
      </c>
    </row>
    <row r="6" spans="1:68" ht="16.5">
      <c r="A6" s="281" t="str">
        <f t="shared" ref="A6:A7" si="0">BF6</f>
        <v>신동아교통</v>
      </c>
      <c r="B6" s="113" t="str">
        <f t="shared" ref="B6:B7" si="1">BH6</f>
        <v>고근석</v>
      </c>
      <c r="C6" s="114" t="str">
        <f t="shared" ref="C6:C7" si="2">BN6</f>
        <v>D</v>
      </c>
      <c r="D6" s="115">
        <f t="shared" ref="D6:D7" si="3">BM6</f>
        <v>0.83954545454545448</v>
      </c>
      <c r="E6" s="116">
        <f t="shared" ref="E6:E7" si="4">U6</f>
        <v>8960</v>
      </c>
      <c r="F6" s="117" t="str">
        <f t="shared" ref="F6:F7" si="5">BG6</f>
        <v>518</v>
      </c>
      <c r="G6" s="118" t="str">
        <f t="shared" ref="G6:G7" si="6">BK6</f>
        <v>70바6414</v>
      </c>
      <c r="H6" s="119">
        <f t="shared" ref="H6:H7" si="7">BJ6</f>
        <v>1</v>
      </c>
      <c r="I6" s="120">
        <f t="shared" ref="I6:I7" si="8">BP6</f>
        <v>1836.7619999999999</v>
      </c>
      <c r="J6" s="121">
        <f t="shared" ref="J6:J7" si="9">AB6/AA6</f>
        <v>6.5458927805024589E-3</v>
      </c>
      <c r="K6" s="121">
        <f t="shared" ref="K6:K7" si="10">AC6/AA6</f>
        <v>0.34987708269830614</v>
      </c>
      <c r="L6" s="121">
        <f t="shared" ref="L6:L7" si="11">AD6/I6</f>
        <v>0.1061650883456866</v>
      </c>
      <c r="M6" s="122">
        <f t="shared" ref="M6:M7" si="12">Z6</f>
        <v>10.178000000000001</v>
      </c>
      <c r="N6" s="123">
        <f t="shared" ref="N6:N7" si="13">AE6*100/W6</f>
        <v>5.4443635049070051E-2</v>
      </c>
      <c r="O6" s="123">
        <f t="shared" ref="O6" si="14">AF6*100/W6</f>
        <v>5.4988071399560754</v>
      </c>
      <c r="P6" s="236">
        <f t="shared" ref="P6:P7" si="15">AK6</f>
        <v>0</v>
      </c>
      <c r="Q6" s="237">
        <f t="shared" ref="Q6:Q7" si="16">AE6</f>
        <v>1</v>
      </c>
      <c r="R6" s="237">
        <f t="shared" ref="R6:R7" si="17">AF6</f>
        <v>101</v>
      </c>
      <c r="T6">
        <v>523</v>
      </c>
      <c r="U6">
        <v>8960</v>
      </c>
      <c r="V6" t="s">
        <v>265</v>
      </c>
      <c r="W6">
        <v>1836.7619999999999</v>
      </c>
      <c r="X6">
        <v>994.71799999999996</v>
      </c>
      <c r="Y6">
        <v>1.847</v>
      </c>
      <c r="Z6">
        <v>10.178000000000001</v>
      </c>
      <c r="AA6">
        <v>145.754908</v>
      </c>
      <c r="AB6">
        <v>0.95409600000000006</v>
      </c>
      <c r="AC6">
        <v>50.996302</v>
      </c>
      <c r="AD6" s="1">
        <v>195</v>
      </c>
      <c r="AE6">
        <v>1</v>
      </c>
      <c r="AF6">
        <v>101</v>
      </c>
      <c r="AG6">
        <v>70</v>
      </c>
      <c r="AH6">
        <v>12.601716</v>
      </c>
      <c r="AI6">
        <v>11</v>
      </c>
      <c r="AJ6">
        <v>0</v>
      </c>
      <c r="AK6">
        <v>0</v>
      </c>
      <c r="AL6">
        <v>0</v>
      </c>
      <c r="AM6" t="s">
        <v>266</v>
      </c>
      <c r="AN6" t="s">
        <v>480</v>
      </c>
      <c r="AO6">
        <v>1836.7619999999999</v>
      </c>
      <c r="AR6" t="s">
        <v>119</v>
      </c>
      <c r="AS6" t="s">
        <v>123</v>
      </c>
      <c r="AT6" t="s">
        <v>245</v>
      </c>
      <c r="AU6" t="s">
        <v>265</v>
      </c>
      <c r="AV6" t="s">
        <v>48</v>
      </c>
      <c r="AW6">
        <v>1</v>
      </c>
      <c r="BB6">
        <v>0.83954545454545448</v>
      </c>
      <c r="BC6" t="s">
        <v>67</v>
      </c>
      <c r="BF6" t="s">
        <v>119</v>
      </c>
      <c r="BG6" t="s">
        <v>123</v>
      </c>
      <c r="BH6" t="s">
        <v>265</v>
      </c>
      <c r="BI6">
        <v>8960</v>
      </c>
      <c r="BJ6">
        <v>1</v>
      </c>
      <c r="BK6" t="s">
        <v>245</v>
      </c>
      <c r="BL6" t="s">
        <v>177</v>
      </c>
      <c r="BM6">
        <v>0.83954545454545448</v>
      </c>
      <c r="BN6" t="s">
        <v>67</v>
      </c>
      <c r="BO6" t="s">
        <v>182</v>
      </c>
      <c r="BP6">
        <v>1836.7619999999999</v>
      </c>
    </row>
    <row r="7" spans="1:68" ht="16.5">
      <c r="A7" s="280" t="str">
        <f t="shared" si="0"/>
        <v>신동아교통</v>
      </c>
      <c r="B7" s="129" t="str">
        <f t="shared" si="1"/>
        <v>권대원</v>
      </c>
      <c r="C7" s="130" t="str">
        <f t="shared" si="2"/>
        <v>D</v>
      </c>
      <c r="D7" s="131">
        <f t="shared" si="3"/>
        <v>0.83062320589814542</v>
      </c>
      <c r="E7" s="132">
        <f t="shared" si="4"/>
        <v>1954</v>
      </c>
      <c r="F7" s="133" t="str">
        <f t="shared" si="5"/>
        <v>516</v>
      </c>
      <c r="G7" s="134" t="str">
        <f t="shared" si="6"/>
        <v>71바6789</v>
      </c>
      <c r="H7" s="135">
        <f t="shared" si="7"/>
        <v>2</v>
      </c>
      <c r="I7" s="136">
        <f t="shared" si="8"/>
        <v>4674.1310000000003</v>
      </c>
      <c r="J7" s="137">
        <f t="shared" si="9"/>
        <v>1.6326326322934709E-2</v>
      </c>
      <c r="K7" s="137">
        <f t="shared" si="10"/>
        <v>0.38185644857082235</v>
      </c>
      <c r="L7" s="137">
        <f t="shared" si="11"/>
        <v>0.19062366887021351</v>
      </c>
      <c r="M7" s="138">
        <f t="shared" si="12"/>
        <v>12.401999999999999</v>
      </c>
      <c r="N7" s="139">
        <f t="shared" si="13"/>
        <v>0.27812656513050232</v>
      </c>
      <c r="O7" s="139">
        <v>70</v>
      </c>
      <c r="P7" s="234">
        <f t="shared" si="15"/>
        <v>22</v>
      </c>
      <c r="Q7" s="235">
        <f t="shared" si="16"/>
        <v>13</v>
      </c>
      <c r="R7" s="235">
        <f t="shared" si="17"/>
        <v>460</v>
      </c>
      <c r="T7">
        <v>523</v>
      </c>
      <c r="U7">
        <v>1954</v>
      </c>
      <c r="V7" t="s">
        <v>267</v>
      </c>
      <c r="W7">
        <v>4674.1310000000003</v>
      </c>
      <c r="X7">
        <v>2557.431</v>
      </c>
      <c r="Y7">
        <v>1.8280000000000001</v>
      </c>
      <c r="Z7">
        <v>12.401999999999999</v>
      </c>
      <c r="AA7">
        <v>368.924575</v>
      </c>
      <c r="AB7">
        <v>6.0231830000000004</v>
      </c>
      <c r="AC7">
        <v>140.876228</v>
      </c>
      <c r="AD7" s="1">
        <v>891</v>
      </c>
      <c r="AE7">
        <v>13</v>
      </c>
      <c r="AF7">
        <v>460</v>
      </c>
      <c r="AG7">
        <v>86</v>
      </c>
      <c r="AH7">
        <v>12.669611</v>
      </c>
      <c r="AI7">
        <v>269.60000000000002</v>
      </c>
      <c r="AJ7">
        <v>6.8</v>
      </c>
      <c r="AK7">
        <v>22</v>
      </c>
      <c r="AL7">
        <v>3588</v>
      </c>
      <c r="AM7" t="s">
        <v>268</v>
      </c>
      <c r="AN7" t="s">
        <v>481</v>
      </c>
      <c r="AO7">
        <v>4583.3710000000001</v>
      </c>
      <c r="AR7" t="s">
        <v>119</v>
      </c>
      <c r="AS7" t="s">
        <v>122</v>
      </c>
      <c r="AT7" t="s">
        <v>243</v>
      </c>
      <c r="AU7" t="s">
        <v>267</v>
      </c>
      <c r="AV7" t="s">
        <v>48</v>
      </c>
      <c r="AW7">
        <v>2</v>
      </c>
      <c r="BB7">
        <v>0.83062320589814542</v>
      </c>
      <c r="BC7" t="s">
        <v>67</v>
      </c>
      <c r="BF7" t="s">
        <v>119</v>
      </c>
      <c r="BG7" t="s">
        <v>122</v>
      </c>
      <c r="BH7" t="s">
        <v>267</v>
      </c>
      <c r="BI7">
        <v>1954</v>
      </c>
      <c r="BJ7">
        <v>2</v>
      </c>
      <c r="BK7" t="s">
        <v>243</v>
      </c>
      <c r="BL7" t="s">
        <v>261</v>
      </c>
      <c r="BM7">
        <v>0.83062320589814542</v>
      </c>
      <c r="BN7" t="s">
        <v>67</v>
      </c>
      <c r="BO7" t="s">
        <v>182</v>
      </c>
      <c r="BP7">
        <v>4674.1310000000003</v>
      </c>
    </row>
    <row r="8" spans="1:68" ht="16.5">
      <c r="A8" s="281" t="str">
        <f t="shared" ref="A8:A71" si="18">BF8</f>
        <v>신동아교통</v>
      </c>
      <c r="B8" s="113" t="str">
        <f t="shared" ref="B8:B71" si="19">BH8</f>
        <v>권병석</v>
      </c>
      <c r="C8" s="114" t="str">
        <f t="shared" ref="C8:C71" si="20">BN8</f>
        <v>B</v>
      </c>
      <c r="D8" s="115">
        <f t="shared" ref="D8:D71" si="21">BM8</f>
        <v>0.92409090909090896</v>
      </c>
      <c r="E8" s="116">
        <f t="shared" ref="E8:E71" si="22">U8</f>
        <v>1452</v>
      </c>
      <c r="F8" s="117" t="str">
        <f t="shared" ref="F8:F71" si="23">BG8</f>
        <v>518</v>
      </c>
      <c r="G8" s="118" t="str">
        <f t="shared" ref="G8:G71" si="24">BK8</f>
        <v>71바6407</v>
      </c>
      <c r="H8" s="119">
        <f t="shared" ref="H8:H71" si="25">BJ8</f>
        <v>1</v>
      </c>
      <c r="I8" s="120">
        <f t="shared" ref="I8:I71" si="26">BP8</f>
        <v>1856.915</v>
      </c>
      <c r="J8" s="121">
        <f t="shared" ref="J8:J71" si="27">AB8/AA8</f>
        <v>7.6231396789360542E-3</v>
      </c>
      <c r="K8" s="121">
        <f t="shared" ref="K8:K71" si="28">AC8/AA8</f>
        <v>0.34758168644671766</v>
      </c>
      <c r="L8" s="121">
        <f t="shared" ref="L8:L71" si="29">AD8/I8</f>
        <v>5.1698650719068998E-2</v>
      </c>
      <c r="M8" s="122">
        <f t="shared" ref="M8:M71" si="30">Z8</f>
        <v>9.202</v>
      </c>
      <c r="N8" s="123">
        <f t="shared" ref="N8:N71" si="31">AE8*100/W8</f>
        <v>5.3852761165696872E-2</v>
      </c>
      <c r="O8" s="123">
        <f t="shared" ref="O8:O71" si="32">AF8*100/W8</f>
        <v>7.9163558913574397</v>
      </c>
      <c r="P8" s="236">
        <f t="shared" ref="P8:P71" si="33">AK8</f>
        <v>0</v>
      </c>
      <c r="Q8" s="237">
        <f t="shared" ref="Q8:Q71" si="34">AE8</f>
        <v>1</v>
      </c>
      <c r="R8" s="237">
        <f t="shared" ref="R8:R71" si="35">AF8</f>
        <v>147</v>
      </c>
      <c r="T8">
        <v>523</v>
      </c>
      <c r="U8">
        <v>1452</v>
      </c>
      <c r="V8" t="s">
        <v>269</v>
      </c>
      <c r="W8">
        <v>1856.915</v>
      </c>
      <c r="X8">
        <v>913.37</v>
      </c>
      <c r="Y8">
        <v>2.0329999999999999</v>
      </c>
      <c r="Z8">
        <v>9.202</v>
      </c>
      <c r="AA8">
        <v>146.87491600000001</v>
      </c>
      <c r="AB8">
        <v>1.119648</v>
      </c>
      <c r="AC8">
        <v>51.051031000000002</v>
      </c>
      <c r="AD8" s="1">
        <v>96</v>
      </c>
      <c r="AE8">
        <v>1</v>
      </c>
      <c r="AF8">
        <v>147</v>
      </c>
      <c r="AG8">
        <v>81</v>
      </c>
      <c r="AH8">
        <v>12.642832</v>
      </c>
      <c r="AI8">
        <v>61.2</v>
      </c>
      <c r="AJ8">
        <v>0</v>
      </c>
      <c r="AK8">
        <v>0</v>
      </c>
      <c r="AL8">
        <v>0</v>
      </c>
      <c r="AM8" t="s">
        <v>270</v>
      </c>
      <c r="AN8" t="s">
        <v>482</v>
      </c>
      <c r="AO8">
        <v>1856.915</v>
      </c>
      <c r="AR8" t="s">
        <v>119</v>
      </c>
      <c r="AS8" t="s">
        <v>123</v>
      </c>
      <c r="AT8" t="s">
        <v>250</v>
      </c>
      <c r="AU8" t="s">
        <v>269</v>
      </c>
      <c r="AV8" t="s">
        <v>48</v>
      </c>
      <c r="AW8">
        <v>1</v>
      </c>
      <c r="BB8">
        <v>0.92409090909090896</v>
      </c>
      <c r="BC8" t="s">
        <v>68</v>
      </c>
      <c r="BF8" t="s">
        <v>119</v>
      </c>
      <c r="BG8" t="s">
        <v>123</v>
      </c>
      <c r="BH8" t="s">
        <v>269</v>
      </c>
      <c r="BI8">
        <v>1452</v>
      </c>
      <c r="BJ8">
        <v>1</v>
      </c>
      <c r="BK8" t="s">
        <v>250</v>
      </c>
      <c r="BL8" t="s">
        <v>177</v>
      </c>
      <c r="BM8">
        <v>0.92409090909090896</v>
      </c>
      <c r="BN8" t="s">
        <v>68</v>
      </c>
      <c r="BO8" t="s">
        <v>178</v>
      </c>
      <c r="BP8">
        <v>1856.915</v>
      </c>
    </row>
    <row r="9" spans="1:68" ht="16.5">
      <c r="A9" s="280" t="str">
        <f t="shared" si="18"/>
        <v>신동아교통</v>
      </c>
      <c r="B9" s="129" t="str">
        <f t="shared" si="19"/>
        <v>권영구</v>
      </c>
      <c r="C9" s="130" t="str">
        <f t="shared" si="20"/>
        <v>D</v>
      </c>
      <c r="D9" s="131">
        <f t="shared" si="21"/>
        <v>0.80977555432959858</v>
      </c>
      <c r="E9" s="132">
        <f t="shared" si="22"/>
        <v>2621</v>
      </c>
      <c r="F9" s="133" t="str">
        <f t="shared" si="23"/>
        <v>1</v>
      </c>
      <c r="G9" s="134" t="str">
        <f t="shared" si="24"/>
        <v>70바3707</v>
      </c>
      <c r="H9" s="135">
        <f t="shared" si="25"/>
        <v>3</v>
      </c>
      <c r="I9" s="136">
        <f t="shared" si="26"/>
        <v>690.87599999999998</v>
      </c>
      <c r="J9" s="137">
        <f t="shared" si="27"/>
        <v>1.9571567911178665E-2</v>
      </c>
      <c r="K9" s="137">
        <f t="shared" si="28"/>
        <v>0.36433072646913173</v>
      </c>
      <c r="L9" s="137">
        <f t="shared" si="29"/>
        <v>9.5530891216368791E-2</v>
      </c>
      <c r="M9" s="138">
        <f t="shared" si="30"/>
        <v>14.664</v>
      </c>
      <c r="N9" s="139">
        <f t="shared" si="31"/>
        <v>0</v>
      </c>
      <c r="O9" s="139">
        <f t="shared" si="32"/>
        <v>28.948754914051147</v>
      </c>
      <c r="P9" s="234">
        <f t="shared" si="33"/>
        <v>9</v>
      </c>
      <c r="Q9" s="235">
        <f t="shared" si="34"/>
        <v>0</v>
      </c>
      <c r="R9" s="235">
        <f t="shared" si="35"/>
        <v>200</v>
      </c>
      <c r="T9">
        <v>523</v>
      </c>
      <c r="U9">
        <v>2621</v>
      </c>
      <c r="V9" t="s">
        <v>271</v>
      </c>
      <c r="W9">
        <v>690.87599999999998</v>
      </c>
      <c r="X9">
        <v>396.596</v>
      </c>
      <c r="Y9">
        <v>1.742</v>
      </c>
      <c r="Z9">
        <v>14.664</v>
      </c>
      <c r="AA9">
        <v>41.669987999999996</v>
      </c>
      <c r="AB9">
        <v>0.81554700000000002</v>
      </c>
      <c r="AC9">
        <v>15.181657</v>
      </c>
      <c r="AD9" s="1">
        <v>66</v>
      </c>
      <c r="AE9">
        <v>0</v>
      </c>
      <c r="AF9">
        <v>200</v>
      </c>
      <c r="AG9">
        <v>77</v>
      </c>
      <c r="AH9">
        <v>16.579702000000001</v>
      </c>
      <c r="AI9">
        <v>567.1</v>
      </c>
      <c r="AJ9">
        <v>0</v>
      </c>
      <c r="AK9">
        <v>9</v>
      </c>
      <c r="AL9">
        <v>2178</v>
      </c>
      <c r="AM9" t="s">
        <v>272</v>
      </c>
      <c r="AN9" t="s">
        <v>483</v>
      </c>
      <c r="AO9">
        <v>527.91999999999996</v>
      </c>
      <c r="AR9" t="s">
        <v>119</v>
      </c>
      <c r="AS9" t="s">
        <v>121</v>
      </c>
      <c r="AT9" t="s">
        <v>228</v>
      </c>
      <c r="AU9" t="s">
        <v>271</v>
      </c>
      <c r="AV9" t="s">
        <v>48</v>
      </c>
      <c r="AW9">
        <v>3</v>
      </c>
      <c r="BB9">
        <v>0.80977555432959858</v>
      </c>
      <c r="BC9" t="s">
        <v>67</v>
      </c>
      <c r="BF9" t="s">
        <v>119</v>
      </c>
      <c r="BG9" t="s">
        <v>121</v>
      </c>
      <c r="BH9" t="s">
        <v>271</v>
      </c>
      <c r="BI9">
        <v>2621</v>
      </c>
      <c r="BJ9">
        <v>3</v>
      </c>
      <c r="BK9" t="s">
        <v>228</v>
      </c>
      <c r="BL9" t="s">
        <v>214</v>
      </c>
      <c r="BM9">
        <v>0.80977555432959858</v>
      </c>
      <c r="BN9" t="s">
        <v>67</v>
      </c>
      <c r="BO9" t="s">
        <v>182</v>
      </c>
      <c r="BP9">
        <v>690.87599999999998</v>
      </c>
    </row>
    <row r="10" spans="1:68" ht="16.5">
      <c r="A10" s="281" t="str">
        <f t="shared" si="18"/>
        <v>신동아교통</v>
      </c>
      <c r="B10" s="113" t="str">
        <f t="shared" si="19"/>
        <v>김공태</v>
      </c>
      <c r="C10" s="114" t="str">
        <f t="shared" si="20"/>
        <v>D</v>
      </c>
      <c r="D10" s="115">
        <f t="shared" si="21"/>
        <v>0.81739130434782614</v>
      </c>
      <c r="E10" s="116">
        <f t="shared" si="22"/>
        <v>6680</v>
      </c>
      <c r="F10" s="117" t="str">
        <f t="shared" si="23"/>
        <v>1</v>
      </c>
      <c r="G10" s="118" t="str">
        <f t="shared" si="24"/>
        <v>70바2411</v>
      </c>
      <c r="H10" s="119">
        <f t="shared" si="25"/>
        <v>1</v>
      </c>
      <c r="I10" s="120">
        <f t="shared" si="26"/>
        <v>2023.82</v>
      </c>
      <c r="J10" s="121">
        <f t="shared" si="27"/>
        <v>7.3822602225208271E-3</v>
      </c>
      <c r="K10" s="121">
        <f t="shared" si="28"/>
        <v>0.33593263600306011</v>
      </c>
      <c r="L10" s="121">
        <f t="shared" si="29"/>
        <v>0.23519878250042001</v>
      </c>
      <c r="M10" s="122">
        <f t="shared" si="30"/>
        <v>12.388999999999999</v>
      </c>
      <c r="N10" s="123">
        <f t="shared" si="31"/>
        <v>0</v>
      </c>
      <c r="O10" s="123">
        <f t="shared" si="32"/>
        <v>8.7458370803727608</v>
      </c>
      <c r="P10" s="236">
        <f t="shared" si="33"/>
        <v>2</v>
      </c>
      <c r="Q10" s="237">
        <f t="shared" si="34"/>
        <v>0</v>
      </c>
      <c r="R10" s="237">
        <f t="shared" si="35"/>
        <v>177</v>
      </c>
      <c r="T10">
        <v>523</v>
      </c>
      <c r="U10">
        <v>6680</v>
      </c>
      <c r="V10" t="s">
        <v>273</v>
      </c>
      <c r="W10">
        <v>2023.82</v>
      </c>
      <c r="X10">
        <v>1076.6669999999999</v>
      </c>
      <c r="Y10">
        <v>1.88</v>
      </c>
      <c r="Z10">
        <v>12.388999999999999</v>
      </c>
      <c r="AA10">
        <v>114.195243</v>
      </c>
      <c r="AB10">
        <v>0.84301899999999996</v>
      </c>
      <c r="AC10">
        <v>38.361908999999997</v>
      </c>
      <c r="AD10" s="1">
        <v>476</v>
      </c>
      <c r="AE10">
        <v>0</v>
      </c>
      <c r="AF10">
        <v>177</v>
      </c>
      <c r="AG10">
        <v>66</v>
      </c>
      <c r="AH10">
        <v>17.722453999999999</v>
      </c>
      <c r="AI10">
        <v>311.5</v>
      </c>
      <c r="AJ10">
        <v>0</v>
      </c>
      <c r="AK10">
        <v>2</v>
      </c>
      <c r="AL10">
        <v>2618</v>
      </c>
      <c r="AM10" t="s">
        <v>274</v>
      </c>
      <c r="AN10" t="s">
        <v>484</v>
      </c>
      <c r="AO10">
        <v>2023.82</v>
      </c>
      <c r="AR10" t="s">
        <v>119</v>
      </c>
      <c r="AS10" t="s">
        <v>121</v>
      </c>
      <c r="AT10" t="s">
        <v>198</v>
      </c>
      <c r="AU10" t="s">
        <v>273</v>
      </c>
      <c r="AV10" t="s">
        <v>48</v>
      </c>
      <c r="AW10">
        <v>1</v>
      </c>
      <c r="BB10">
        <v>0.81739130434782614</v>
      </c>
      <c r="BC10" t="s">
        <v>67</v>
      </c>
      <c r="BF10" t="s">
        <v>119</v>
      </c>
      <c r="BG10" t="s">
        <v>121</v>
      </c>
      <c r="BH10" t="s">
        <v>273</v>
      </c>
      <c r="BI10">
        <v>6680</v>
      </c>
      <c r="BJ10">
        <v>1</v>
      </c>
      <c r="BK10" t="s">
        <v>198</v>
      </c>
      <c r="BL10" t="s">
        <v>177</v>
      </c>
      <c r="BM10">
        <v>0.81739130434782614</v>
      </c>
      <c r="BN10" t="s">
        <v>67</v>
      </c>
      <c r="BO10" t="s">
        <v>182</v>
      </c>
      <c r="BP10">
        <v>2023.82</v>
      </c>
    </row>
    <row r="11" spans="1:68" ht="16.5">
      <c r="A11" s="280" t="str">
        <f t="shared" si="18"/>
        <v>신동아교통</v>
      </c>
      <c r="B11" s="129" t="str">
        <f t="shared" si="19"/>
        <v>김광성</v>
      </c>
      <c r="C11" s="130" t="str">
        <f t="shared" si="20"/>
        <v>F</v>
      </c>
      <c r="D11" s="131">
        <f t="shared" si="21"/>
        <v>0.76189495277169794</v>
      </c>
      <c r="E11" s="132">
        <f t="shared" si="22"/>
        <v>8281</v>
      </c>
      <c r="F11" s="133" t="str">
        <f t="shared" si="23"/>
        <v>520</v>
      </c>
      <c r="G11" s="134" t="str">
        <f t="shared" si="24"/>
        <v>71바6780</v>
      </c>
      <c r="H11" s="135">
        <f t="shared" si="25"/>
        <v>7</v>
      </c>
      <c r="I11" s="136">
        <f t="shared" si="26"/>
        <v>1879.3890000000001</v>
      </c>
      <c r="J11" s="137">
        <f t="shared" si="27"/>
        <v>5.9700895091174154E-3</v>
      </c>
      <c r="K11" s="137">
        <f t="shared" si="28"/>
        <v>0.37860878319872976</v>
      </c>
      <c r="L11" s="137">
        <f t="shared" si="29"/>
        <v>0.22720150006198822</v>
      </c>
      <c r="M11" s="138">
        <f t="shared" si="30"/>
        <v>10.153</v>
      </c>
      <c r="N11" s="139">
        <f t="shared" si="31"/>
        <v>5.3208782215922304E-2</v>
      </c>
      <c r="O11" s="139">
        <f t="shared" si="32"/>
        <v>15.962634664776692</v>
      </c>
      <c r="P11" s="234">
        <f t="shared" si="33"/>
        <v>34</v>
      </c>
      <c r="Q11" s="235">
        <f t="shared" si="34"/>
        <v>1</v>
      </c>
      <c r="R11" s="235">
        <f t="shared" si="35"/>
        <v>300</v>
      </c>
      <c r="T11">
        <v>523</v>
      </c>
      <c r="U11">
        <v>8281</v>
      </c>
      <c r="V11" t="s">
        <v>275</v>
      </c>
      <c r="W11">
        <v>1879.3889999999999</v>
      </c>
      <c r="X11">
        <v>944.62900000000002</v>
      </c>
      <c r="Y11">
        <v>1.99</v>
      </c>
      <c r="Z11">
        <v>10.153</v>
      </c>
      <c r="AA11">
        <v>161.63325499999999</v>
      </c>
      <c r="AB11">
        <v>0.96496499999999996</v>
      </c>
      <c r="AC11">
        <v>61.195770000000003</v>
      </c>
      <c r="AD11" s="1">
        <v>427</v>
      </c>
      <c r="AE11">
        <v>1</v>
      </c>
      <c r="AF11">
        <v>300</v>
      </c>
      <c r="AG11">
        <v>89</v>
      </c>
      <c r="AH11">
        <v>11.627489000000001</v>
      </c>
      <c r="AI11">
        <v>338.9</v>
      </c>
      <c r="AJ11">
        <v>22.2</v>
      </c>
      <c r="AK11">
        <v>34</v>
      </c>
      <c r="AL11">
        <v>13119</v>
      </c>
      <c r="AM11" t="s">
        <v>276</v>
      </c>
      <c r="AN11" t="s">
        <v>485</v>
      </c>
      <c r="AO11">
        <v>512.42600000000004</v>
      </c>
      <c r="AR11" t="s">
        <v>119</v>
      </c>
      <c r="AS11" t="s">
        <v>124</v>
      </c>
      <c r="AT11" t="s">
        <v>258</v>
      </c>
      <c r="AU11" t="s">
        <v>275</v>
      </c>
      <c r="AV11" t="s">
        <v>48</v>
      </c>
      <c r="AW11">
        <v>7</v>
      </c>
      <c r="BB11">
        <v>0.76189495277169794</v>
      </c>
      <c r="BC11" t="s">
        <v>70</v>
      </c>
      <c r="BF11" t="s">
        <v>119</v>
      </c>
      <c r="BG11" t="s">
        <v>124</v>
      </c>
      <c r="BH11" t="s">
        <v>275</v>
      </c>
      <c r="BI11">
        <v>8281</v>
      </c>
      <c r="BJ11">
        <v>7</v>
      </c>
      <c r="BK11" t="s">
        <v>258</v>
      </c>
      <c r="BL11" t="s">
        <v>255</v>
      </c>
      <c r="BM11">
        <v>0.76189495277169794</v>
      </c>
      <c r="BN11" t="s">
        <v>70</v>
      </c>
      <c r="BO11" t="s">
        <v>188</v>
      </c>
      <c r="BP11">
        <v>1879.3890000000001</v>
      </c>
    </row>
    <row r="12" spans="1:68" ht="16.5">
      <c r="A12" s="281" t="str">
        <f t="shared" si="18"/>
        <v>신동아교통</v>
      </c>
      <c r="B12" s="113" t="str">
        <f t="shared" si="19"/>
        <v>김기화</v>
      </c>
      <c r="C12" s="114" t="str">
        <f t="shared" si="20"/>
        <v>C</v>
      </c>
      <c r="D12" s="115">
        <f t="shared" si="21"/>
        <v>0.85228183321385587</v>
      </c>
      <c r="E12" s="116">
        <f t="shared" si="22"/>
        <v>6620</v>
      </c>
      <c r="F12" s="117" t="str">
        <f t="shared" si="23"/>
        <v>1</v>
      </c>
      <c r="G12" s="118" t="str">
        <f t="shared" si="24"/>
        <v>70바3706</v>
      </c>
      <c r="H12" s="119">
        <f t="shared" si="25"/>
        <v>2</v>
      </c>
      <c r="I12" s="120">
        <f t="shared" si="26"/>
        <v>2303.152</v>
      </c>
      <c r="J12" s="121">
        <f t="shared" si="27"/>
        <v>2.4653201265949918E-2</v>
      </c>
      <c r="K12" s="121">
        <f t="shared" si="28"/>
        <v>0.36199743064152606</v>
      </c>
      <c r="L12" s="121">
        <f t="shared" si="29"/>
        <v>0.15717590502059786</v>
      </c>
      <c r="M12" s="122">
        <f t="shared" si="30"/>
        <v>12.238</v>
      </c>
      <c r="N12" s="123">
        <f t="shared" si="31"/>
        <v>0</v>
      </c>
      <c r="O12" s="123">
        <f t="shared" si="32"/>
        <v>48.629009288140772</v>
      </c>
      <c r="P12" s="236">
        <f t="shared" si="33"/>
        <v>13</v>
      </c>
      <c r="Q12" s="237">
        <f t="shared" si="34"/>
        <v>0</v>
      </c>
      <c r="R12" s="237">
        <f t="shared" si="35"/>
        <v>1120</v>
      </c>
      <c r="T12">
        <v>523</v>
      </c>
      <c r="U12">
        <v>6620</v>
      </c>
      <c r="V12" t="s">
        <v>277</v>
      </c>
      <c r="W12">
        <v>2303.152</v>
      </c>
      <c r="X12">
        <v>1278.0609999999999</v>
      </c>
      <c r="Y12">
        <v>1.802</v>
      </c>
      <c r="Z12">
        <v>12.238</v>
      </c>
      <c r="AA12">
        <v>147.309145</v>
      </c>
      <c r="AB12">
        <v>3.6316419999999998</v>
      </c>
      <c r="AC12">
        <v>53.325532000000003</v>
      </c>
      <c r="AD12" s="1">
        <v>362</v>
      </c>
      <c r="AE12">
        <v>0</v>
      </c>
      <c r="AF12">
        <v>1120</v>
      </c>
      <c r="AG12">
        <v>89</v>
      </c>
      <c r="AH12">
        <v>15.634819999999999</v>
      </c>
      <c r="AI12">
        <v>1538.4</v>
      </c>
      <c r="AJ12">
        <v>13.3</v>
      </c>
      <c r="AK12">
        <v>13</v>
      </c>
      <c r="AL12">
        <v>1260</v>
      </c>
      <c r="AM12" t="s">
        <v>278</v>
      </c>
      <c r="AN12" t="s">
        <v>486</v>
      </c>
      <c r="AO12">
        <v>2232.4070000000002</v>
      </c>
      <c r="AR12" t="s">
        <v>119</v>
      </c>
      <c r="AS12" t="s">
        <v>121</v>
      </c>
      <c r="AT12" t="s">
        <v>226</v>
      </c>
      <c r="AU12" t="s">
        <v>277</v>
      </c>
      <c r="AV12" t="s">
        <v>48</v>
      </c>
      <c r="AW12">
        <v>2</v>
      </c>
      <c r="BB12">
        <v>0.85228183321385587</v>
      </c>
      <c r="BC12" t="s">
        <v>69</v>
      </c>
      <c r="BF12" t="s">
        <v>119</v>
      </c>
      <c r="BG12" t="s">
        <v>121</v>
      </c>
      <c r="BH12" t="s">
        <v>277</v>
      </c>
      <c r="BI12">
        <v>6620</v>
      </c>
      <c r="BJ12">
        <v>2</v>
      </c>
      <c r="BK12" t="s">
        <v>226</v>
      </c>
      <c r="BL12" t="s">
        <v>260</v>
      </c>
      <c r="BM12">
        <v>0.85228183321385587</v>
      </c>
      <c r="BN12" t="s">
        <v>69</v>
      </c>
      <c r="BO12" t="s">
        <v>180</v>
      </c>
      <c r="BP12">
        <v>2303.152</v>
      </c>
    </row>
    <row r="13" spans="1:68" ht="16.5">
      <c r="A13" s="280" t="str">
        <f t="shared" si="18"/>
        <v>신동아교통</v>
      </c>
      <c r="B13" s="129" t="str">
        <f t="shared" si="19"/>
        <v>김대성</v>
      </c>
      <c r="C13" s="130" t="str">
        <f t="shared" si="20"/>
        <v>D</v>
      </c>
      <c r="D13" s="131">
        <f t="shared" si="21"/>
        <v>0.81782608695652181</v>
      </c>
      <c r="E13" s="132">
        <f t="shared" si="22"/>
        <v>2636</v>
      </c>
      <c r="F13" s="133" t="str">
        <f t="shared" si="23"/>
        <v>1</v>
      </c>
      <c r="G13" s="134" t="str">
        <f t="shared" si="24"/>
        <v>70바2415</v>
      </c>
      <c r="H13" s="135">
        <f t="shared" si="25"/>
        <v>1</v>
      </c>
      <c r="I13" s="136">
        <f t="shared" si="26"/>
        <v>1322.9110000000001</v>
      </c>
      <c r="J13" s="137">
        <f t="shared" si="27"/>
        <v>7.3549116030257001E-3</v>
      </c>
      <c r="K13" s="137">
        <f t="shared" si="28"/>
        <v>0.34293372215098944</v>
      </c>
      <c r="L13" s="137">
        <f t="shared" si="29"/>
        <v>0.16932355993713863</v>
      </c>
      <c r="M13" s="138">
        <f t="shared" si="30"/>
        <v>11.62</v>
      </c>
      <c r="N13" s="139">
        <f t="shared" si="31"/>
        <v>0</v>
      </c>
      <c r="O13" s="139">
        <f t="shared" si="32"/>
        <v>13.001630495173144</v>
      </c>
      <c r="P13" s="234">
        <f t="shared" si="33"/>
        <v>4</v>
      </c>
      <c r="Q13" s="235">
        <f t="shared" si="34"/>
        <v>0</v>
      </c>
      <c r="R13" s="235">
        <f t="shared" si="35"/>
        <v>172</v>
      </c>
      <c r="T13">
        <v>523</v>
      </c>
      <c r="U13">
        <v>2636</v>
      </c>
      <c r="V13" t="s">
        <v>279</v>
      </c>
      <c r="W13">
        <v>1322.9110000000001</v>
      </c>
      <c r="X13">
        <v>703.39</v>
      </c>
      <c r="Y13">
        <v>1.881</v>
      </c>
      <c r="Z13">
        <v>11.62</v>
      </c>
      <c r="AA13">
        <v>76.741371000000001</v>
      </c>
      <c r="AB13">
        <v>0.56442599999999998</v>
      </c>
      <c r="AC13">
        <v>26.317204</v>
      </c>
      <c r="AD13" s="1">
        <v>224</v>
      </c>
      <c r="AE13">
        <v>0</v>
      </c>
      <c r="AF13">
        <v>172</v>
      </c>
      <c r="AG13">
        <v>73</v>
      </c>
      <c r="AH13">
        <v>17.238562999999999</v>
      </c>
      <c r="AI13">
        <v>1395.6</v>
      </c>
      <c r="AJ13">
        <v>0</v>
      </c>
      <c r="AK13">
        <v>4</v>
      </c>
      <c r="AL13">
        <v>506</v>
      </c>
      <c r="AM13" t="s">
        <v>280</v>
      </c>
      <c r="AN13" t="s">
        <v>487</v>
      </c>
      <c r="AO13">
        <v>1322.9110000000001</v>
      </c>
      <c r="AR13" t="s">
        <v>119</v>
      </c>
      <c r="AS13" t="s">
        <v>121</v>
      </c>
      <c r="AT13" t="s">
        <v>201</v>
      </c>
      <c r="AU13" t="s">
        <v>279</v>
      </c>
      <c r="AV13" t="s">
        <v>48</v>
      </c>
      <c r="AW13">
        <v>1</v>
      </c>
      <c r="BB13">
        <v>0.81782608695652181</v>
      </c>
      <c r="BC13" t="s">
        <v>67</v>
      </c>
      <c r="BF13" t="s">
        <v>119</v>
      </c>
      <c r="BG13" t="s">
        <v>121</v>
      </c>
      <c r="BH13" t="s">
        <v>279</v>
      </c>
      <c r="BI13">
        <v>2636</v>
      </c>
      <c r="BJ13">
        <v>1</v>
      </c>
      <c r="BK13" t="s">
        <v>201</v>
      </c>
      <c r="BL13" t="s">
        <v>177</v>
      </c>
      <c r="BM13">
        <v>0.81782608695652181</v>
      </c>
      <c r="BN13" t="s">
        <v>67</v>
      </c>
      <c r="BO13" t="s">
        <v>182</v>
      </c>
      <c r="BP13">
        <v>1322.9110000000001</v>
      </c>
    </row>
    <row r="14" spans="1:68" ht="16.5">
      <c r="A14" s="281" t="str">
        <f t="shared" si="18"/>
        <v>신동아교통</v>
      </c>
      <c r="B14" s="113" t="str">
        <f t="shared" si="19"/>
        <v>김동수</v>
      </c>
      <c r="C14" s="114" t="str">
        <f t="shared" si="20"/>
        <v>F</v>
      </c>
      <c r="D14" s="115">
        <f t="shared" si="21"/>
        <v>0.77911394330470785</v>
      </c>
      <c r="E14" s="116">
        <f t="shared" si="22"/>
        <v>9997</v>
      </c>
      <c r="F14" s="117" t="str">
        <f t="shared" si="23"/>
        <v>1</v>
      </c>
      <c r="G14" s="118" t="str">
        <f t="shared" si="24"/>
        <v>70바2535</v>
      </c>
      <c r="H14" s="119">
        <f t="shared" si="25"/>
        <v>2</v>
      </c>
      <c r="I14" s="120">
        <f t="shared" si="26"/>
        <v>1083.566</v>
      </c>
      <c r="J14" s="121">
        <f t="shared" si="27"/>
        <v>4.1373751849936233E-2</v>
      </c>
      <c r="K14" s="121">
        <f t="shared" si="28"/>
        <v>0.33440728633619221</v>
      </c>
      <c r="L14" s="121">
        <f t="shared" si="29"/>
        <v>0.19472740931332286</v>
      </c>
      <c r="M14" s="122">
        <f t="shared" si="30"/>
        <v>15.26</v>
      </c>
      <c r="N14" s="123">
        <f t="shared" si="31"/>
        <v>0.27501993894557358</v>
      </c>
      <c r="O14" s="123">
        <f t="shared" si="32"/>
        <v>35.752592062924563</v>
      </c>
      <c r="P14" s="236">
        <f t="shared" si="33"/>
        <v>15</v>
      </c>
      <c r="Q14" s="237">
        <f t="shared" si="34"/>
        <v>3</v>
      </c>
      <c r="R14" s="237">
        <f t="shared" si="35"/>
        <v>390</v>
      </c>
      <c r="T14">
        <v>523</v>
      </c>
      <c r="U14">
        <v>9997</v>
      </c>
      <c r="V14" t="s">
        <v>281</v>
      </c>
      <c r="W14">
        <v>1090.83</v>
      </c>
      <c r="X14">
        <v>625.01300000000003</v>
      </c>
      <c r="Y14">
        <v>1.7450000000000001</v>
      </c>
      <c r="Z14">
        <v>15.26</v>
      </c>
      <c r="AA14">
        <v>61.894700999999998</v>
      </c>
      <c r="AB14">
        <v>2.560816</v>
      </c>
      <c r="AC14">
        <v>20.698039000000001</v>
      </c>
      <c r="AD14" s="1">
        <v>211</v>
      </c>
      <c r="AE14">
        <v>3</v>
      </c>
      <c r="AF14">
        <v>390</v>
      </c>
      <c r="AG14">
        <v>74</v>
      </c>
      <c r="AH14">
        <v>17.623964000000001</v>
      </c>
      <c r="AI14">
        <v>2094.6999999999998</v>
      </c>
      <c r="AJ14">
        <v>0</v>
      </c>
      <c r="AK14">
        <v>15</v>
      </c>
      <c r="AL14">
        <v>3712</v>
      </c>
      <c r="AM14" t="s">
        <v>282</v>
      </c>
      <c r="AN14" t="s">
        <v>488</v>
      </c>
      <c r="AO14">
        <v>997.34199999999998</v>
      </c>
      <c r="AR14" t="s">
        <v>119</v>
      </c>
      <c r="AS14" t="s">
        <v>121</v>
      </c>
      <c r="AT14" t="s">
        <v>209</v>
      </c>
      <c r="AU14" t="s">
        <v>281</v>
      </c>
      <c r="AV14" t="s">
        <v>48</v>
      </c>
      <c r="AW14">
        <v>2</v>
      </c>
      <c r="BB14">
        <v>0.77911394330470785</v>
      </c>
      <c r="BC14" t="s">
        <v>70</v>
      </c>
      <c r="BF14" t="s">
        <v>119</v>
      </c>
      <c r="BG14" t="s">
        <v>121</v>
      </c>
      <c r="BH14" t="s">
        <v>281</v>
      </c>
      <c r="BI14">
        <v>9997</v>
      </c>
      <c r="BJ14">
        <v>2</v>
      </c>
      <c r="BK14" t="s">
        <v>209</v>
      </c>
      <c r="BL14" t="s">
        <v>260</v>
      </c>
      <c r="BM14">
        <v>0.77911394330470785</v>
      </c>
      <c r="BN14" t="s">
        <v>70</v>
      </c>
      <c r="BO14" t="s">
        <v>188</v>
      </c>
      <c r="BP14">
        <v>1083.566</v>
      </c>
    </row>
    <row r="15" spans="1:68" ht="16.5">
      <c r="A15" s="280" t="str">
        <f t="shared" si="18"/>
        <v>신동아교통</v>
      </c>
      <c r="B15" s="129" t="str">
        <f t="shared" si="19"/>
        <v>김동진</v>
      </c>
      <c r="C15" s="130" t="str">
        <f t="shared" si="20"/>
        <v>B</v>
      </c>
      <c r="D15" s="131">
        <f t="shared" si="21"/>
        <v>0.90403255029696827</v>
      </c>
      <c r="E15" s="132">
        <f t="shared" si="22"/>
        <v>5945</v>
      </c>
      <c r="F15" s="133" t="str">
        <f t="shared" si="23"/>
        <v>518</v>
      </c>
      <c r="G15" s="134" t="str">
        <f t="shared" si="24"/>
        <v>71바6404</v>
      </c>
      <c r="H15" s="135">
        <f t="shared" si="25"/>
        <v>3</v>
      </c>
      <c r="I15" s="136">
        <f t="shared" si="26"/>
        <v>748.10600000000011</v>
      </c>
      <c r="J15" s="137">
        <f t="shared" si="27"/>
        <v>1.3989892822105441E-2</v>
      </c>
      <c r="K15" s="137">
        <f t="shared" si="28"/>
        <v>0.37524367470400788</v>
      </c>
      <c r="L15" s="137">
        <f t="shared" si="29"/>
        <v>6.4162030514392343E-2</v>
      </c>
      <c r="M15" s="138">
        <f t="shared" si="30"/>
        <v>10.946999999999999</v>
      </c>
      <c r="N15" s="139">
        <f t="shared" si="31"/>
        <v>0</v>
      </c>
      <c r="O15" s="139">
        <f t="shared" si="32"/>
        <v>32.081015257196171</v>
      </c>
      <c r="P15" s="234">
        <f t="shared" si="33"/>
        <v>0</v>
      </c>
      <c r="Q15" s="235">
        <f t="shared" si="34"/>
        <v>0</v>
      </c>
      <c r="R15" s="235">
        <f t="shared" si="35"/>
        <v>240</v>
      </c>
      <c r="T15">
        <v>523</v>
      </c>
      <c r="U15">
        <v>5945</v>
      </c>
      <c r="V15" t="s">
        <v>283</v>
      </c>
      <c r="W15">
        <v>748.10599999999999</v>
      </c>
      <c r="X15">
        <v>392.05099999999999</v>
      </c>
      <c r="Y15">
        <v>1.9079999999999999</v>
      </c>
      <c r="Z15">
        <v>10.946999999999999</v>
      </c>
      <c r="AA15">
        <v>61.192748999999999</v>
      </c>
      <c r="AB15">
        <v>0.85607999999999995</v>
      </c>
      <c r="AC15">
        <v>22.962192000000002</v>
      </c>
      <c r="AD15" s="1">
        <v>48</v>
      </c>
      <c r="AE15">
        <v>0</v>
      </c>
      <c r="AF15">
        <v>240</v>
      </c>
      <c r="AG15">
        <v>65</v>
      </c>
      <c r="AH15">
        <v>12.225402000000001</v>
      </c>
      <c r="AI15">
        <v>0</v>
      </c>
      <c r="AJ15">
        <v>0</v>
      </c>
      <c r="AK15">
        <v>0</v>
      </c>
      <c r="AL15">
        <v>0</v>
      </c>
      <c r="AM15" t="s">
        <v>284</v>
      </c>
      <c r="AN15" t="s">
        <v>489</v>
      </c>
      <c r="AO15">
        <v>564.11800000000005</v>
      </c>
      <c r="AR15" t="s">
        <v>119</v>
      </c>
      <c r="AS15" t="s">
        <v>123</v>
      </c>
      <c r="AT15" t="s">
        <v>248</v>
      </c>
      <c r="AU15" t="s">
        <v>283</v>
      </c>
      <c r="AV15" t="s">
        <v>48</v>
      </c>
      <c r="AW15">
        <v>3</v>
      </c>
      <c r="BB15">
        <v>0.90403255029696827</v>
      </c>
      <c r="BC15" t="s">
        <v>68</v>
      </c>
      <c r="BF15" t="s">
        <v>119</v>
      </c>
      <c r="BG15" t="s">
        <v>123</v>
      </c>
      <c r="BH15" t="s">
        <v>283</v>
      </c>
      <c r="BI15">
        <v>5945</v>
      </c>
      <c r="BJ15">
        <v>3</v>
      </c>
      <c r="BK15" t="s">
        <v>248</v>
      </c>
      <c r="BL15" t="s">
        <v>261</v>
      </c>
      <c r="BM15">
        <v>0.90403255029696827</v>
      </c>
      <c r="BN15" t="s">
        <v>68</v>
      </c>
      <c r="BO15" t="s">
        <v>178</v>
      </c>
      <c r="BP15">
        <v>748.10600000000011</v>
      </c>
    </row>
    <row r="16" spans="1:68" ht="16.5">
      <c r="A16" s="281" t="str">
        <f t="shared" si="18"/>
        <v>신동아교통</v>
      </c>
      <c r="B16" s="113" t="str">
        <f t="shared" si="19"/>
        <v>김봉재</v>
      </c>
      <c r="C16" s="114" t="str">
        <f t="shared" si="20"/>
        <v>D</v>
      </c>
      <c r="D16" s="115">
        <f t="shared" si="21"/>
        <v>0.83952380952380945</v>
      </c>
      <c r="E16" s="116">
        <f t="shared" si="22"/>
        <v>4000</v>
      </c>
      <c r="F16" s="117" t="str">
        <f t="shared" si="23"/>
        <v>1</v>
      </c>
      <c r="G16" s="118" t="str">
        <f t="shared" si="24"/>
        <v>70바3705</v>
      </c>
      <c r="H16" s="119">
        <f t="shared" si="25"/>
        <v>1</v>
      </c>
      <c r="I16" s="120">
        <f t="shared" si="26"/>
        <v>1101.855</v>
      </c>
      <c r="J16" s="121">
        <f t="shared" si="27"/>
        <v>1.495832110189188E-2</v>
      </c>
      <c r="K16" s="121">
        <f t="shared" si="28"/>
        <v>0.34345754406656531</v>
      </c>
      <c r="L16" s="121">
        <f t="shared" si="29"/>
        <v>0.16789867995335139</v>
      </c>
      <c r="M16" s="122">
        <f t="shared" si="30"/>
        <v>13.375</v>
      </c>
      <c r="N16" s="123">
        <f t="shared" si="31"/>
        <v>0</v>
      </c>
      <c r="O16" s="123">
        <f t="shared" si="32"/>
        <v>6.7159471981340557</v>
      </c>
      <c r="P16" s="236">
        <f t="shared" si="33"/>
        <v>3</v>
      </c>
      <c r="Q16" s="237">
        <f t="shared" si="34"/>
        <v>0</v>
      </c>
      <c r="R16" s="237">
        <f t="shared" si="35"/>
        <v>74</v>
      </c>
      <c r="T16">
        <v>523</v>
      </c>
      <c r="U16">
        <v>4000</v>
      </c>
      <c r="V16" t="s">
        <v>285</v>
      </c>
      <c r="W16">
        <v>1101.855</v>
      </c>
      <c r="X16">
        <v>625.13099999999997</v>
      </c>
      <c r="Y16">
        <v>1.7629999999999999</v>
      </c>
      <c r="Z16">
        <v>13.375</v>
      </c>
      <c r="AA16">
        <v>64.567205999999999</v>
      </c>
      <c r="AB16">
        <v>0.96581700000000004</v>
      </c>
      <c r="AC16">
        <v>22.176093999999999</v>
      </c>
      <c r="AD16" s="1">
        <v>185</v>
      </c>
      <c r="AE16">
        <v>0</v>
      </c>
      <c r="AF16">
        <v>74</v>
      </c>
      <c r="AG16">
        <v>71</v>
      </c>
      <c r="AH16">
        <v>17.065242000000001</v>
      </c>
      <c r="AI16">
        <v>1727.2</v>
      </c>
      <c r="AJ16">
        <v>0</v>
      </c>
      <c r="AK16">
        <v>3</v>
      </c>
      <c r="AL16">
        <v>1162</v>
      </c>
      <c r="AM16" t="s">
        <v>286</v>
      </c>
      <c r="AN16" t="s">
        <v>490</v>
      </c>
      <c r="AO16">
        <v>1101.855</v>
      </c>
      <c r="AR16" t="s">
        <v>119</v>
      </c>
      <c r="AS16" t="s">
        <v>121</v>
      </c>
      <c r="AT16" t="s">
        <v>224</v>
      </c>
      <c r="AU16" t="s">
        <v>285</v>
      </c>
      <c r="AV16" t="s">
        <v>48</v>
      </c>
      <c r="AW16">
        <v>1</v>
      </c>
      <c r="BB16">
        <v>0.83952380952380945</v>
      </c>
      <c r="BC16" t="s">
        <v>67</v>
      </c>
      <c r="BF16" t="s">
        <v>119</v>
      </c>
      <c r="BG16" t="s">
        <v>121</v>
      </c>
      <c r="BH16" t="s">
        <v>285</v>
      </c>
      <c r="BI16">
        <v>4000</v>
      </c>
      <c r="BJ16">
        <v>1</v>
      </c>
      <c r="BK16" t="s">
        <v>224</v>
      </c>
      <c r="BL16" t="s">
        <v>177</v>
      </c>
      <c r="BM16">
        <v>0.83952380952380945</v>
      </c>
      <c r="BN16" t="s">
        <v>67</v>
      </c>
      <c r="BO16" t="s">
        <v>182</v>
      </c>
      <c r="BP16">
        <v>1101.855</v>
      </c>
    </row>
    <row r="17" spans="1:68" ht="16.5">
      <c r="A17" s="280" t="str">
        <f t="shared" si="18"/>
        <v>신동아교통</v>
      </c>
      <c r="B17" s="129" t="str">
        <f t="shared" si="19"/>
        <v>김상훈</v>
      </c>
      <c r="C17" s="130" t="str">
        <f t="shared" si="20"/>
        <v>D</v>
      </c>
      <c r="D17" s="131">
        <f t="shared" si="21"/>
        <v>0.81380952380952376</v>
      </c>
      <c r="E17" s="132">
        <f t="shared" si="22"/>
        <v>4692</v>
      </c>
      <c r="F17" s="133" t="str">
        <f t="shared" si="23"/>
        <v>1</v>
      </c>
      <c r="G17" s="134" t="str">
        <f t="shared" si="24"/>
        <v>70바2468</v>
      </c>
      <c r="H17" s="135">
        <f t="shared" si="25"/>
        <v>1</v>
      </c>
      <c r="I17" s="136">
        <f t="shared" si="26"/>
        <v>1928.6590000000001</v>
      </c>
      <c r="J17" s="137">
        <f t="shared" si="27"/>
        <v>2.1095673043778223E-2</v>
      </c>
      <c r="K17" s="137">
        <f t="shared" si="28"/>
        <v>0.35708759129739598</v>
      </c>
      <c r="L17" s="137">
        <f t="shared" si="29"/>
        <v>0.22554531412758813</v>
      </c>
      <c r="M17" s="138">
        <f t="shared" si="30"/>
        <v>13.829000000000001</v>
      </c>
      <c r="N17" s="139">
        <f t="shared" si="31"/>
        <v>0</v>
      </c>
      <c r="O17" s="139">
        <f t="shared" si="32"/>
        <v>21.517541462746912</v>
      </c>
      <c r="P17" s="234">
        <f t="shared" si="33"/>
        <v>8</v>
      </c>
      <c r="Q17" s="235">
        <f t="shared" si="34"/>
        <v>0</v>
      </c>
      <c r="R17" s="235">
        <f t="shared" si="35"/>
        <v>415</v>
      </c>
      <c r="T17">
        <v>523</v>
      </c>
      <c r="U17">
        <v>4692</v>
      </c>
      <c r="V17" t="s">
        <v>287</v>
      </c>
      <c r="W17">
        <v>1928.6590000000001</v>
      </c>
      <c r="X17">
        <v>1128.568</v>
      </c>
      <c r="Y17">
        <v>1.7090000000000001</v>
      </c>
      <c r="Z17">
        <v>13.829000000000001</v>
      </c>
      <c r="AA17">
        <v>117.650809</v>
      </c>
      <c r="AB17">
        <v>2.4819230000000001</v>
      </c>
      <c r="AC17">
        <v>42.011643999999997</v>
      </c>
      <c r="AD17" s="1">
        <v>435</v>
      </c>
      <c r="AE17">
        <v>0</v>
      </c>
      <c r="AF17">
        <v>415</v>
      </c>
      <c r="AG17">
        <v>83</v>
      </c>
      <c r="AH17">
        <v>16.393077999999999</v>
      </c>
      <c r="AI17">
        <v>2212.3000000000002</v>
      </c>
      <c r="AJ17">
        <v>0</v>
      </c>
      <c r="AK17">
        <v>8</v>
      </c>
      <c r="AL17">
        <v>2930</v>
      </c>
      <c r="AM17" t="s">
        <v>288</v>
      </c>
      <c r="AN17" t="s">
        <v>491</v>
      </c>
      <c r="AO17">
        <v>1928.6590000000001</v>
      </c>
      <c r="AR17" t="s">
        <v>119</v>
      </c>
      <c r="AS17" t="s">
        <v>121</v>
      </c>
      <c r="AT17" t="s">
        <v>205</v>
      </c>
      <c r="AU17" t="s">
        <v>287</v>
      </c>
      <c r="AV17" t="s">
        <v>48</v>
      </c>
      <c r="AW17">
        <v>1</v>
      </c>
      <c r="BB17">
        <v>0.81380952380952376</v>
      </c>
      <c r="BC17" t="s">
        <v>67</v>
      </c>
      <c r="BF17" t="s">
        <v>119</v>
      </c>
      <c r="BG17" t="s">
        <v>121</v>
      </c>
      <c r="BH17" t="s">
        <v>287</v>
      </c>
      <c r="BI17">
        <v>4692</v>
      </c>
      <c r="BJ17">
        <v>1</v>
      </c>
      <c r="BK17" t="s">
        <v>205</v>
      </c>
      <c r="BL17" t="s">
        <v>177</v>
      </c>
      <c r="BM17">
        <v>0.81380952380952376</v>
      </c>
      <c r="BN17" t="s">
        <v>67</v>
      </c>
      <c r="BO17" t="s">
        <v>182</v>
      </c>
      <c r="BP17">
        <v>1928.6590000000001</v>
      </c>
    </row>
    <row r="18" spans="1:68" ht="16.5">
      <c r="A18" s="281" t="str">
        <f t="shared" si="18"/>
        <v>신동아교통</v>
      </c>
      <c r="B18" s="113" t="str">
        <f t="shared" si="19"/>
        <v>김성준</v>
      </c>
      <c r="C18" s="114" t="str">
        <f t="shared" si="20"/>
        <v>D</v>
      </c>
      <c r="D18" s="115">
        <f t="shared" si="21"/>
        <v>0.80897904854825275</v>
      </c>
      <c r="E18" s="116">
        <f t="shared" si="22"/>
        <v>3855</v>
      </c>
      <c r="F18" s="117" t="str">
        <f t="shared" si="23"/>
        <v>1</v>
      </c>
      <c r="G18" s="118" t="str">
        <f t="shared" si="24"/>
        <v>70바3734</v>
      </c>
      <c r="H18" s="119">
        <f t="shared" si="25"/>
        <v>2</v>
      </c>
      <c r="I18" s="120">
        <f t="shared" si="26"/>
        <v>1929.499</v>
      </c>
      <c r="J18" s="121">
        <f t="shared" si="27"/>
        <v>2.6679078927653917E-2</v>
      </c>
      <c r="K18" s="121">
        <f t="shared" si="28"/>
        <v>0.33257589264669557</v>
      </c>
      <c r="L18" s="121">
        <f t="shared" si="29"/>
        <v>0.19383269957641855</v>
      </c>
      <c r="M18" s="122">
        <f t="shared" si="30"/>
        <v>14.148999999999999</v>
      </c>
      <c r="N18" s="123">
        <f t="shared" si="31"/>
        <v>0</v>
      </c>
      <c r="O18" s="123">
        <f t="shared" si="32"/>
        <v>41.979809266550539</v>
      </c>
      <c r="P18" s="236">
        <f t="shared" si="33"/>
        <v>4</v>
      </c>
      <c r="Q18" s="237">
        <f t="shared" si="34"/>
        <v>0</v>
      </c>
      <c r="R18" s="237">
        <f t="shared" si="35"/>
        <v>810</v>
      </c>
      <c r="T18">
        <v>523</v>
      </c>
      <c r="U18">
        <v>3855</v>
      </c>
      <c r="V18" t="s">
        <v>289</v>
      </c>
      <c r="W18">
        <v>1929.499</v>
      </c>
      <c r="X18">
        <v>1086.0899999999999</v>
      </c>
      <c r="Y18">
        <v>1.7769999999999999</v>
      </c>
      <c r="Z18">
        <v>14.148999999999999</v>
      </c>
      <c r="AA18">
        <v>108.20913299999999</v>
      </c>
      <c r="AB18">
        <v>2.8869199999999999</v>
      </c>
      <c r="AC18">
        <v>35.987749000000001</v>
      </c>
      <c r="AD18" s="1">
        <v>374</v>
      </c>
      <c r="AE18">
        <v>0</v>
      </c>
      <c r="AF18">
        <v>810</v>
      </c>
      <c r="AG18">
        <v>75</v>
      </c>
      <c r="AH18">
        <v>17.831202000000001</v>
      </c>
      <c r="AI18">
        <v>1529.6</v>
      </c>
      <c r="AJ18">
        <v>0</v>
      </c>
      <c r="AK18">
        <v>4</v>
      </c>
      <c r="AL18">
        <v>476</v>
      </c>
      <c r="AM18" t="s">
        <v>290</v>
      </c>
      <c r="AN18" t="s">
        <v>492</v>
      </c>
      <c r="AO18">
        <v>1859.617</v>
      </c>
      <c r="AR18" t="s">
        <v>119</v>
      </c>
      <c r="AS18" t="s">
        <v>121</v>
      </c>
      <c r="AT18" t="s">
        <v>233</v>
      </c>
      <c r="AU18" t="s">
        <v>289</v>
      </c>
      <c r="AV18" t="s">
        <v>48</v>
      </c>
      <c r="AW18">
        <v>2</v>
      </c>
      <c r="BB18">
        <v>0.80897904854825275</v>
      </c>
      <c r="BC18" t="s">
        <v>67</v>
      </c>
      <c r="BF18" t="s">
        <v>119</v>
      </c>
      <c r="BG18" t="s">
        <v>121</v>
      </c>
      <c r="BH18" t="s">
        <v>289</v>
      </c>
      <c r="BI18">
        <v>3855</v>
      </c>
      <c r="BJ18">
        <v>2</v>
      </c>
      <c r="BK18" t="s">
        <v>233</v>
      </c>
      <c r="BL18" t="s">
        <v>226</v>
      </c>
      <c r="BM18">
        <v>0.80897904854825275</v>
      </c>
      <c r="BN18" t="s">
        <v>67</v>
      </c>
      <c r="BO18" t="s">
        <v>182</v>
      </c>
      <c r="BP18">
        <v>1929.499</v>
      </c>
    </row>
    <row r="19" spans="1:68" ht="16.5">
      <c r="A19" s="280" t="str">
        <f t="shared" si="18"/>
        <v>신동아교통</v>
      </c>
      <c r="B19" s="129" t="str">
        <f t="shared" si="19"/>
        <v>김영섭</v>
      </c>
      <c r="C19" s="130" t="str">
        <f t="shared" si="20"/>
        <v>D</v>
      </c>
      <c r="D19" s="131">
        <f t="shared" si="21"/>
        <v>0.84490597071683804</v>
      </c>
      <c r="E19" s="132">
        <f t="shared" si="22"/>
        <v>5419</v>
      </c>
      <c r="F19" s="133" t="str">
        <f t="shared" si="23"/>
        <v>1</v>
      </c>
      <c r="G19" s="134" t="str">
        <f t="shared" si="24"/>
        <v>70바2537</v>
      </c>
      <c r="H19" s="135">
        <f t="shared" si="25"/>
        <v>2</v>
      </c>
      <c r="I19" s="136">
        <f t="shared" si="26"/>
        <v>1358.2</v>
      </c>
      <c r="J19" s="137">
        <f t="shared" si="27"/>
        <v>9.6427453521142088E-3</v>
      </c>
      <c r="K19" s="137">
        <f t="shared" si="28"/>
        <v>0.36200992012939703</v>
      </c>
      <c r="L19" s="137">
        <f t="shared" si="29"/>
        <v>0.17744073037844205</v>
      </c>
      <c r="M19" s="138">
        <f t="shared" si="30"/>
        <v>11.714</v>
      </c>
      <c r="N19" s="139">
        <f t="shared" si="31"/>
        <v>7.362685907819172E-2</v>
      </c>
      <c r="O19" s="139">
        <f t="shared" si="32"/>
        <v>34.089235753202765</v>
      </c>
      <c r="P19" s="234">
        <f t="shared" si="33"/>
        <v>5</v>
      </c>
      <c r="Q19" s="235">
        <f t="shared" si="34"/>
        <v>1</v>
      </c>
      <c r="R19" s="235">
        <f t="shared" si="35"/>
        <v>463</v>
      </c>
      <c r="T19">
        <v>523</v>
      </c>
      <c r="U19">
        <v>5419</v>
      </c>
      <c r="V19" t="s">
        <v>291</v>
      </c>
      <c r="W19">
        <v>1358.2</v>
      </c>
      <c r="X19">
        <v>713.47799999999995</v>
      </c>
      <c r="Y19">
        <v>1.9039999999999999</v>
      </c>
      <c r="Z19">
        <v>11.714</v>
      </c>
      <c r="AA19">
        <v>84.114427000000006</v>
      </c>
      <c r="AB19">
        <v>0.81109399999999998</v>
      </c>
      <c r="AC19">
        <v>30.450257000000001</v>
      </c>
      <c r="AD19" s="1">
        <v>241</v>
      </c>
      <c r="AE19">
        <v>1</v>
      </c>
      <c r="AF19">
        <v>463</v>
      </c>
      <c r="AG19">
        <v>72</v>
      </c>
      <c r="AH19">
        <v>16.147051000000001</v>
      </c>
      <c r="AI19">
        <v>528.29999999999995</v>
      </c>
      <c r="AJ19">
        <v>0</v>
      </c>
      <c r="AK19">
        <v>5</v>
      </c>
      <c r="AL19">
        <v>1039</v>
      </c>
      <c r="AM19" t="s">
        <v>292</v>
      </c>
      <c r="AN19" t="s">
        <v>493</v>
      </c>
      <c r="AO19">
        <v>1192.4280000000001</v>
      </c>
      <c r="AR19" t="s">
        <v>119</v>
      </c>
      <c r="AS19" t="s">
        <v>121</v>
      </c>
      <c r="AT19" t="s">
        <v>212</v>
      </c>
      <c r="AU19" t="s">
        <v>291</v>
      </c>
      <c r="AV19" t="s">
        <v>48</v>
      </c>
      <c r="AW19">
        <v>2</v>
      </c>
      <c r="BB19">
        <v>0.84490597071683804</v>
      </c>
      <c r="BC19" t="s">
        <v>67</v>
      </c>
      <c r="BF19" t="s">
        <v>119</v>
      </c>
      <c r="BG19" t="s">
        <v>121</v>
      </c>
      <c r="BH19" t="s">
        <v>291</v>
      </c>
      <c r="BI19">
        <v>5419</v>
      </c>
      <c r="BJ19">
        <v>2</v>
      </c>
      <c r="BK19" t="s">
        <v>212</v>
      </c>
      <c r="BL19" t="s">
        <v>259</v>
      </c>
      <c r="BM19">
        <v>0.84490597071683804</v>
      </c>
      <c r="BN19" t="s">
        <v>67</v>
      </c>
      <c r="BO19" t="s">
        <v>182</v>
      </c>
      <c r="BP19">
        <v>1358.2</v>
      </c>
    </row>
    <row r="20" spans="1:68" ht="16.5">
      <c r="A20" s="281" t="str">
        <f t="shared" si="18"/>
        <v>신동아교통</v>
      </c>
      <c r="B20" s="113" t="str">
        <f t="shared" si="19"/>
        <v>김영환</v>
      </c>
      <c r="C20" s="114" t="str">
        <f t="shared" si="20"/>
        <v>B</v>
      </c>
      <c r="D20" s="115">
        <f t="shared" si="21"/>
        <v>0.91739130434782612</v>
      </c>
      <c r="E20" s="116">
        <f t="shared" si="22"/>
        <v>4854</v>
      </c>
      <c r="F20" s="117" t="str">
        <f t="shared" si="23"/>
        <v>1</v>
      </c>
      <c r="G20" s="118" t="str">
        <f t="shared" si="24"/>
        <v>70바2503</v>
      </c>
      <c r="H20" s="119">
        <f t="shared" si="25"/>
        <v>1</v>
      </c>
      <c r="I20" s="120">
        <f t="shared" si="26"/>
        <v>1278.4159999999999</v>
      </c>
      <c r="J20" s="121">
        <f t="shared" si="27"/>
        <v>1.0070647952751123E-2</v>
      </c>
      <c r="K20" s="121">
        <f t="shared" si="28"/>
        <v>0.29928721229954769</v>
      </c>
      <c r="L20" s="121">
        <f t="shared" si="29"/>
        <v>0.20181224265027972</v>
      </c>
      <c r="M20" s="122">
        <f t="shared" si="30"/>
        <v>8.6020000000000003</v>
      </c>
      <c r="N20" s="123">
        <f t="shared" si="31"/>
        <v>0</v>
      </c>
      <c r="O20" s="123">
        <f t="shared" si="32"/>
        <v>2.7377629816898414</v>
      </c>
      <c r="P20" s="236">
        <f t="shared" si="33"/>
        <v>1</v>
      </c>
      <c r="Q20" s="237">
        <f t="shared" si="34"/>
        <v>0</v>
      </c>
      <c r="R20" s="237">
        <f t="shared" si="35"/>
        <v>35</v>
      </c>
      <c r="T20">
        <v>523</v>
      </c>
      <c r="U20">
        <v>4854</v>
      </c>
      <c r="V20" t="s">
        <v>293</v>
      </c>
      <c r="W20">
        <v>1278.4159999999999</v>
      </c>
      <c r="X20">
        <v>605.91899999999998</v>
      </c>
      <c r="Y20">
        <v>2.11</v>
      </c>
      <c r="Z20">
        <v>8.6020000000000003</v>
      </c>
      <c r="AA20">
        <v>72.540813999999997</v>
      </c>
      <c r="AB20">
        <v>0.73053299999999999</v>
      </c>
      <c r="AC20">
        <v>21.710538</v>
      </c>
      <c r="AD20" s="1">
        <v>258</v>
      </c>
      <c r="AE20">
        <v>0</v>
      </c>
      <c r="AF20">
        <v>35</v>
      </c>
      <c r="AG20">
        <v>71</v>
      </c>
      <c r="AH20">
        <v>17.623403</v>
      </c>
      <c r="AI20">
        <v>73.400000000000006</v>
      </c>
      <c r="AJ20">
        <v>0</v>
      </c>
      <c r="AK20">
        <v>1</v>
      </c>
      <c r="AL20">
        <v>64</v>
      </c>
      <c r="AM20" t="s">
        <v>294</v>
      </c>
      <c r="AN20" t="s">
        <v>494</v>
      </c>
      <c r="AO20">
        <v>1278.4159999999999</v>
      </c>
      <c r="AR20" t="s">
        <v>119</v>
      </c>
      <c r="AS20" t="s">
        <v>121</v>
      </c>
      <c r="AT20" t="s">
        <v>207</v>
      </c>
      <c r="AU20" t="s">
        <v>293</v>
      </c>
      <c r="AV20" t="s">
        <v>48</v>
      </c>
      <c r="AW20">
        <v>1</v>
      </c>
      <c r="BB20">
        <v>0.91739130434782612</v>
      </c>
      <c r="BC20" t="s">
        <v>68</v>
      </c>
      <c r="BF20" t="s">
        <v>119</v>
      </c>
      <c r="BG20" t="s">
        <v>121</v>
      </c>
      <c r="BH20" t="s">
        <v>293</v>
      </c>
      <c r="BI20">
        <v>4854</v>
      </c>
      <c r="BJ20">
        <v>1</v>
      </c>
      <c r="BK20" t="s">
        <v>207</v>
      </c>
      <c r="BL20" t="s">
        <v>177</v>
      </c>
      <c r="BM20">
        <v>0.91739130434782612</v>
      </c>
      <c r="BN20" t="s">
        <v>68</v>
      </c>
      <c r="BO20" t="s">
        <v>178</v>
      </c>
      <c r="BP20">
        <v>1278.4159999999999</v>
      </c>
    </row>
    <row r="21" spans="1:68" ht="16.5">
      <c r="A21" s="280" t="str">
        <f t="shared" si="18"/>
        <v>신동아교통</v>
      </c>
      <c r="B21" s="129" t="str">
        <f t="shared" si="19"/>
        <v>김용배</v>
      </c>
      <c r="C21" s="130" t="str">
        <f t="shared" si="20"/>
        <v>C</v>
      </c>
      <c r="D21" s="131">
        <f t="shared" si="21"/>
        <v>0.85652694723656675</v>
      </c>
      <c r="E21" s="132">
        <f t="shared" si="22"/>
        <v>6095</v>
      </c>
      <c r="F21" s="133" t="str">
        <f t="shared" si="23"/>
        <v>1</v>
      </c>
      <c r="G21" s="134" t="str">
        <f t="shared" si="24"/>
        <v>70바2539</v>
      </c>
      <c r="H21" s="135">
        <f t="shared" si="25"/>
        <v>2</v>
      </c>
      <c r="I21" s="136">
        <f t="shared" si="26"/>
        <v>2622.9549999999999</v>
      </c>
      <c r="J21" s="137">
        <f t="shared" si="27"/>
        <v>5.3597261949851214E-3</v>
      </c>
      <c r="K21" s="137">
        <f t="shared" si="28"/>
        <v>0.34156246323232736</v>
      </c>
      <c r="L21" s="137">
        <f t="shared" si="29"/>
        <v>0.21426215851968486</v>
      </c>
      <c r="M21" s="138">
        <f t="shared" si="30"/>
        <v>9.9670000000000005</v>
      </c>
      <c r="N21" s="139">
        <f t="shared" si="31"/>
        <v>7.6249878476756183E-2</v>
      </c>
      <c r="O21" s="139">
        <f t="shared" si="32"/>
        <v>11.475606710751805</v>
      </c>
      <c r="P21" s="234">
        <f t="shared" si="33"/>
        <v>0</v>
      </c>
      <c r="Q21" s="235">
        <f t="shared" si="34"/>
        <v>2</v>
      </c>
      <c r="R21" s="235">
        <f t="shared" si="35"/>
        <v>301</v>
      </c>
      <c r="T21">
        <v>523</v>
      </c>
      <c r="U21">
        <v>6095</v>
      </c>
      <c r="V21" t="s">
        <v>295</v>
      </c>
      <c r="W21">
        <v>2622.9549999999999</v>
      </c>
      <c r="X21">
        <v>1324.895</v>
      </c>
      <c r="Y21">
        <v>1.98</v>
      </c>
      <c r="Z21">
        <v>9.9670000000000005</v>
      </c>
      <c r="AA21">
        <v>152.05273</v>
      </c>
      <c r="AB21">
        <v>0.81496100000000005</v>
      </c>
      <c r="AC21">
        <v>51.935504999999999</v>
      </c>
      <c r="AD21" s="1">
        <v>562</v>
      </c>
      <c r="AE21">
        <v>2</v>
      </c>
      <c r="AF21">
        <v>301</v>
      </c>
      <c r="AG21">
        <v>71</v>
      </c>
      <c r="AH21">
        <v>17.250298000000001</v>
      </c>
      <c r="AI21">
        <v>349.6</v>
      </c>
      <c r="AJ21">
        <v>0</v>
      </c>
      <c r="AK21">
        <v>0</v>
      </c>
      <c r="AL21">
        <v>0</v>
      </c>
      <c r="AM21" t="s">
        <v>296</v>
      </c>
      <c r="AN21" t="s">
        <v>495</v>
      </c>
      <c r="AO21">
        <v>2537.9349999999999</v>
      </c>
      <c r="AR21" t="s">
        <v>119</v>
      </c>
      <c r="AS21" t="s">
        <v>121</v>
      </c>
      <c r="AT21" t="s">
        <v>216</v>
      </c>
      <c r="AU21" t="s">
        <v>295</v>
      </c>
      <c r="AV21" t="s">
        <v>48</v>
      </c>
      <c r="AW21">
        <v>2</v>
      </c>
      <c r="BB21">
        <v>0.85652694723656675</v>
      </c>
      <c r="BC21" t="s">
        <v>69</v>
      </c>
      <c r="BF21" t="s">
        <v>119</v>
      </c>
      <c r="BG21" t="s">
        <v>121</v>
      </c>
      <c r="BH21" t="s">
        <v>295</v>
      </c>
      <c r="BI21">
        <v>6095</v>
      </c>
      <c r="BJ21">
        <v>2</v>
      </c>
      <c r="BK21" t="s">
        <v>216</v>
      </c>
      <c r="BL21" t="s">
        <v>259</v>
      </c>
      <c r="BM21">
        <v>0.85652694723656675</v>
      </c>
      <c r="BN21" t="s">
        <v>69</v>
      </c>
      <c r="BO21" t="s">
        <v>180</v>
      </c>
      <c r="BP21">
        <v>2622.9549999999999</v>
      </c>
    </row>
    <row r="22" spans="1:68" ht="16.5">
      <c r="A22" s="281" t="str">
        <f t="shared" si="18"/>
        <v>신동아교통</v>
      </c>
      <c r="B22" s="113" t="str">
        <f t="shared" si="19"/>
        <v>김윤성</v>
      </c>
      <c r="C22" s="114" t="str">
        <f t="shared" si="20"/>
        <v>C</v>
      </c>
      <c r="D22" s="115">
        <f t="shared" si="21"/>
        <v>0.85443273656326624</v>
      </c>
      <c r="E22" s="116">
        <f t="shared" si="22"/>
        <v>3898</v>
      </c>
      <c r="F22" s="117" t="str">
        <f t="shared" si="23"/>
        <v>518</v>
      </c>
      <c r="G22" s="118" t="str">
        <f t="shared" si="24"/>
        <v>71바6409</v>
      </c>
      <c r="H22" s="119">
        <f t="shared" si="25"/>
        <v>5</v>
      </c>
      <c r="I22" s="120">
        <f t="shared" si="26"/>
        <v>3037.9180000000001</v>
      </c>
      <c r="J22" s="121">
        <f t="shared" si="27"/>
        <v>1.4824262379974518E-2</v>
      </c>
      <c r="K22" s="121">
        <f t="shared" si="28"/>
        <v>0.36223891263535385</v>
      </c>
      <c r="L22" s="121">
        <f t="shared" si="29"/>
        <v>0.12212311194706374</v>
      </c>
      <c r="M22" s="122">
        <f t="shared" si="30"/>
        <v>10.776999999999999</v>
      </c>
      <c r="N22" s="123">
        <f t="shared" si="31"/>
        <v>0.13089484954945993</v>
      </c>
      <c r="O22" s="123">
        <f t="shared" si="32"/>
        <v>9.6534951542726706</v>
      </c>
      <c r="P22" s="236">
        <f t="shared" si="33"/>
        <v>1</v>
      </c>
      <c r="Q22" s="237">
        <f t="shared" si="34"/>
        <v>4</v>
      </c>
      <c r="R22" s="237">
        <f t="shared" si="35"/>
        <v>295</v>
      </c>
      <c r="T22">
        <v>523</v>
      </c>
      <c r="U22">
        <v>3898</v>
      </c>
      <c r="V22" t="s">
        <v>297</v>
      </c>
      <c r="W22">
        <v>3055.8879999999999</v>
      </c>
      <c r="X22">
        <v>1625.6690000000001</v>
      </c>
      <c r="Y22">
        <v>1.88</v>
      </c>
      <c r="Z22">
        <v>10.776999999999999</v>
      </c>
      <c r="AA22">
        <v>242.31209000000001</v>
      </c>
      <c r="AB22">
        <v>3.592098</v>
      </c>
      <c r="AC22">
        <v>87.774867999999998</v>
      </c>
      <c r="AD22" s="1">
        <v>371</v>
      </c>
      <c r="AE22">
        <v>4</v>
      </c>
      <c r="AF22">
        <v>295</v>
      </c>
      <c r="AG22">
        <v>77</v>
      </c>
      <c r="AH22">
        <v>12.611371999999999</v>
      </c>
      <c r="AI22">
        <v>220.2</v>
      </c>
      <c r="AJ22">
        <v>0</v>
      </c>
      <c r="AK22">
        <v>1</v>
      </c>
      <c r="AL22">
        <v>133</v>
      </c>
      <c r="AM22" t="s">
        <v>298</v>
      </c>
      <c r="AN22" t="s">
        <v>496</v>
      </c>
      <c r="AO22">
        <v>1422.154</v>
      </c>
      <c r="AR22" t="s">
        <v>119</v>
      </c>
      <c r="AS22" t="s">
        <v>123</v>
      </c>
      <c r="AT22" t="s">
        <v>251</v>
      </c>
      <c r="AU22" t="s">
        <v>297</v>
      </c>
      <c r="AV22" t="s">
        <v>48</v>
      </c>
      <c r="AW22">
        <v>5</v>
      </c>
      <c r="BB22">
        <v>0.85443273656326624</v>
      </c>
      <c r="BC22" t="s">
        <v>69</v>
      </c>
      <c r="BF22" t="s">
        <v>119</v>
      </c>
      <c r="BG22" t="s">
        <v>123</v>
      </c>
      <c r="BH22" t="s">
        <v>297</v>
      </c>
      <c r="BI22">
        <v>3898</v>
      </c>
      <c r="BJ22">
        <v>5</v>
      </c>
      <c r="BK22" t="s">
        <v>251</v>
      </c>
      <c r="BL22" t="s">
        <v>244</v>
      </c>
      <c r="BM22">
        <v>0.85443273656326624</v>
      </c>
      <c r="BN22" t="s">
        <v>69</v>
      </c>
      <c r="BO22" t="s">
        <v>180</v>
      </c>
      <c r="BP22">
        <v>3037.9180000000001</v>
      </c>
    </row>
    <row r="23" spans="1:68" ht="16.5">
      <c r="A23" s="280" t="str">
        <f t="shared" si="18"/>
        <v>신동아교통</v>
      </c>
      <c r="B23" s="129" t="str">
        <f t="shared" si="19"/>
        <v>김은철</v>
      </c>
      <c r="C23" s="130" t="str">
        <f t="shared" si="20"/>
        <v>D</v>
      </c>
      <c r="D23" s="131">
        <f t="shared" si="21"/>
        <v>0.83666666666666656</v>
      </c>
      <c r="E23" s="132">
        <f t="shared" si="22"/>
        <v>1558</v>
      </c>
      <c r="F23" s="133" t="str">
        <f t="shared" si="23"/>
        <v>1</v>
      </c>
      <c r="G23" s="134" t="str">
        <f t="shared" si="24"/>
        <v>70바2536</v>
      </c>
      <c r="H23" s="135">
        <f t="shared" si="25"/>
        <v>1</v>
      </c>
      <c r="I23" s="136">
        <f t="shared" si="26"/>
        <v>1127.2539999999999</v>
      </c>
      <c r="J23" s="137">
        <f t="shared" si="27"/>
        <v>9.2648259456150437E-3</v>
      </c>
      <c r="K23" s="137">
        <f t="shared" si="28"/>
        <v>0.36319998957258193</v>
      </c>
      <c r="L23" s="137">
        <f t="shared" si="29"/>
        <v>0.21911654338773695</v>
      </c>
      <c r="M23" s="138">
        <f t="shared" si="30"/>
        <v>13.401</v>
      </c>
      <c r="N23" s="139">
        <f t="shared" si="31"/>
        <v>8.8711151169124272E-2</v>
      </c>
      <c r="O23" s="139">
        <f t="shared" si="32"/>
        <v>19.871297861883836</v>
      </c>
      <c r="P23" s="234">
        <f t="shared" si="33"/>
        <v>2</v>
      </c>
      <c r="Q23" s="235">
        <f t="shared" si="34"/>
        <v>1</v>
      </c>
      <c r="R23" s="235">
        <f t="shared" si="35"/>
        <v>224</v>
      </c>
      <c r="T23">
        <v>523</v>
      </c>
      <c r="U23">
        <v>1558</v>
      </c>
      <c r="V23" t="s">
        <v>299</v>
      </c>
      <c r="W23">
        <v>1127.2539999999999</v>
      </c>
      <c r="X23">
        <v>641.50699999999995</v>
      </c>
      <c r="Y23">
        <v>1.7569999999999999</v>
      </c>
      <c r="Z23">
        <v>13.401</v>
      </c>
      <c r="AA23">
        <v>67.667758000000006</v>
      </c>
      <c r="AB23">
        <v>0.62692999999999999</v>
      </c>
      <c r="AC23">
        <v>24.576929</v>
      </c>
      <c r="AD23" s="1">
        <v>247</v>
      </c>
      <c r="AE23">
        <v>1</v>
      </c>
      <c r="AF23">
        <v>224</v>
      </c>
      <c r="AG23">
        <v>75</v>
      </c>
      <c r="AH23">
        <v>16.658657000000002</v>
      </c>
      <c r="AI23">
        <v>135.5</v>
      </c>
      <c r="AJ23">
        <v>0</v>
      </c>
      <c r="AK23">
        <v>2</v>
      </c>
      <c r="AL23">
        <v>441</v>
      </c>
      <c r="AM23" t="s">
        <v>300</v>
      </c>
      <c r="AN23" t="s">
        <v>497</v>
      </c>
      <c r="AO23">
        <v>1127.2539999999999</v>
      </c>
      <c r="AR23" t="s">
        <v>119</v>
      </c>
      <c r="AS23" t="s">
        <v>121</v>
      </c>
      <c r="AT23" t="s">
        <v>210</v>
      </c>
      <c r="AU23" t="s">
        <v>299</v>
      </c>
      <c r="AV23" t="s">
        <v>48</v>
      </c>
      <c r="AW23">
        <v>1</v>
      </c>
      <c r="BB23">
        <v>0.83666666666666656</v>
      </c>
      <c r="BC23" t="s">
        <v>67</v>
      </c>
      <c r="BF23" t="s">
        <v>119</v>
      </c>
      <c r="BG23" t="s">
        <v>121</v>
      </c>
      <c r="BH23" t="s">
        <v>299</v>
      </c>
      <c r="BI23">
        <v>1558</v>
      </c>
      <c r="BJ23">
        <v>1</v>
      </c>
      <c r="BK23" t="s">
        <v>210</v>
      </c>
      <c r="BL23" t="s">
        <v>177</v>
      </c>
      <c r="BM23">
        <v>0.83666666666666656</v>
      </c>
      <c r="BN23" t="s">
        <v>67</v>
      </c>
      <c r="BO23" t="s">
        <v>182</v>
      </c>
      <c r="BP23">
        <v>1127.2539999999999</v>
      </c>
    </row>
    <row r="24" spans="1:68" ht="16.5">
      <c r="A24" s="281" t="str">
        <f t="shared" si="18"/>
        <v>신동아교통</v>
      </c>
      <c r="B24" s="113" t="str">
        <f t="shared" si="19"/>
        <v>김정구</v>
      </c>
      <c r="C24" s="114" t="str">
        <f t="shared" si="20"/>
        <v>C</v>
      </c>
      <c r="D24" s="115">
        <f t="shared" si="21"/>
        <v>0.88909584378804796</v>
      </c>
      <c r="E24" s="116">
        <f t="shared" si="22"/>
        <v>895</v>
      </c>
      <c r="F24" s="117" t="str">
        <f t="shared" si="23"/>
        <v>518</v>
      </c>
      <c r="G24" s="118" t="str">
        <f t="shared" si="24"/>
        <v>71바6402</v>
      </c>
      <c r="H24" s="119">
        <f t="shared" si="25"/>
        <v>3</v>
      </c>
      <c r="I24" s="120">
        <f t="shared" si="26"/>
        <v>1893.1060000000002</v>
      </c>
      <c r="J24" s="121">
        <f t="shared" si="27"/>
        <v>1.6131393615502795E-2</v>
      </c>
      <c r="K24" s="121">
        <f t="shared" si="28"/>
        <v>0.38973331974573244</v>
      </c>
      <c r="L24" s="121">
        <f t="shared" si="29"/>
        <v>0.14156629369934909</v>
      </c>
      <c r="M24" s="122">
        <f t="shared" si="30"/>
        <v>11.467000000000001</v>
      </c>
      <c r="N24" s="123">
        <f t="shared" si="31"/>
        <v>0.10564648783533516</v>
      </c>
      <c r="O24" s="123">
        <f t="shared" si="32"/>
        <v>7.5009006363087964</v>
      </c>
      <c r="P24" s="236">
        <f t="shared" si="33"/>
        <v>1</v>
      </c>
      <c r="Q24" s="237">
        <f t="shared" si="34"/>
        <v>2</v>
      </c>
      <c r="R24" s="237">
        <f t="shared" si="35"/>
        <v>142</v>
      </c>
      <c r="T24">
        <v>523</v>
      </c>
      <c r="U24">
        <v>895</v>
      </c>
      <c r="V24" t="s">
        <v>301</v>
      </c>
      <c r="W24">
        <v>1893.106</v>
      </c>
      <c r="X24">
        <v>1012.328</v>
      </c>
      <c r="Y24">
        <v>1.87</v>
      </c>
      <c r="Z24">
        <v>11.467000000000001</v>
      </c>
      <c r="AA24">
        <v>154.88630800000001</v>
      </c>
      <c r="AB24">
        <v>2.498532</v>
      </c>
      <c r="AC24">
        <v>60.364355000000003</v>
      </c>
      <c r="AD24" s="1">
        <v>268</v>
      </c>
      <c r="AE24">
        <v>2</v>
      </c>
      <c r="AF24">
        <v>142</v>
      </c>
      <c r="AG24">
        <v>69</v>
      </c>
      <c r="AH24">
        <v>12.222552</v>
      </c>
      <c r="AI24">
        <v>27.9</v>
      </c>
      <c r="AJ24">
        <v>0</v>
      </c>
      <c r="AK24">
        <v>1</v>
      </c>
      <c r="AL24">
        <v>308</v>
      </c>
      <c r="AM24" t="s">
        <v>302</v>
      </c>
      <c r="AN24" t="s">
        <v>498</v>
      </c>
      <c r="AO24">
        <v>1732.0350000000001</v>
      </c>
      <c r="AR24" t="s">
        <v>119</v>
      </c>
      <c r="AS24" t="s">
        <v>123</v>
      </c>
      <c r="AT24" t="s">
        <v>246</v>
      </c>
      <c r="AU24" t="s">
        <v>301</v>
      </c>
      <c r="AV24" t="s">
        <v>48</v>
      </c>
      <c r="AW24">
        <v>3</v>
      </c>
      <c r="BB24">
        <v>0.88909584378804796</v>
      </c>
      <c r="BC24" t="s">
        <v>69</v>
      </c>
      <c r="BF24" t="s">
        <v>119</v>
      </c>
      <c r="BG24" t="s">
        <v>123</v>
      </c>
      <c r="BH24" t="s">
        <v>301</v>
      </c>
      <c r="BI24">
        <v>895</v>
      </c>
      <c r="BJ24">
        <v>3</v>
      </c>
      <c r="BK24" t="s">
        <v>246</v>
      </c>
      <c r="BL24" t="s">
        <v>244</v>
      </c>
      <c r="BM24">
        <v>0.88909584378804796</v>
      </c>
      <c r="BN24" t="s">
        <v>69</v>
      </c>
      <c r="BO24" t="s">
        <v>180</v>
      </c>
      <c r="BP24">
        <v>1893.1060000000002</v>
      </c>
    </row>
    <row r="25" spans="1:68" ht="16.5">
      <c r="A25" s="280" t="str">
        <f t="shared" si="18"/>
        <v>신동아교통</v>
      </c>
      <c r="B25" s="129" t="str">
        <f t="shared" si="19"/>
        <v>김정섭</v>
      </c>
      <c r="C25" s="130" t="str">
        <f t="shared" si="20"/>
        <v>C</v>
      </c>
      <c r="D25" s="131">
        <f t="shared" si="21"/>
        <v>0.87735010858680873</v>
      </c>
      <c r="E25" s="132">
        <f t="shared" si="22"/>
        <v>2503</v>
      </c>
      <c r="F25" s="133" t="str">
        <f t="shared" si="23"/>
        <v>예비</v>
      </c>
      <c r="G25" s="134" t="str">
        <f t="shared" si="24"/>
        <v>70바3709</v>
      </c>
      <c r="H25" s="135">
        <f t="shared" si="25"/>
        <v>5</v>
      </c>
      <c r="I25" s="136">
        <f t="shared" si="26"/>
        <v>832.91500000000008</v>
      </c>
      <c r="J25" s="137">
        <f t="shared" si="27"/>
        <v>1.8009423342580811E-2</v>
      </c>
      <c r="K25" s="137">
        <f t="shared" si="28"/>
        <v>0.36214521721604098</v>
      </c>
      <c r="L25" s="137">
        <f t="shared" si="29"/>
        <v>9.2446408096864621E-2</v>
      </c>
      <c r="M25" s="138">
        <f t="shared" si="30"/>
        <v>12.093</v>
      </c>
      <c r="N25" s="139">
        <f t="shared" si="31"/>
        <v>0.36018081076700503</v>
      </c>
      <c r="O25" s="139">
        <f t="shared" si="32"/>
        <v>65.793028100106255</v>
      </c>
      <c r="P25" s="234">
        <f t="shared" si="33"/>
        <v>7</v>
      </c>
      <c r="Q25" s="235">
        <f t="shared" si="34"/>
        <v>3</v>
      </c>
      <c r="R25" s="235">
        <f t="shared" si="35"/>
        <v>548</v>
      </c>
      <c r="T25">
        <v>523</v>
      </c>
      <c r="U25">
        <v>2503</v>
      </c>
      <c r="V25" t="s">
        <v>303</v>
      </c>
      <c r="W25">
        <v>832.91499999999996</v>
      </c>
      <c r="X25">
        <v>404.28500000000003</v>
      </c>
      <c r="Y25">
        <v>2.06</v>
      </c>
      <c r="Z25">
        <v>12.093</v>
      </c>
      <c r="AA25">
        <v>49.371653000000002</v>
      </c>
      <c r="AB25">
        <v>0.88915500000000003</v>
      </c>
      <c r="AC25">
        <v>17.879708000000001</v>
      </c>
      <c r="AD25" s="1">
        <v>77</v>
      </c>
      <c r="AE25">
        <v>3</v>
      </c>
      <c r="AF25">
        <v>548</v>
      </c>
      <c r="AG25">
        <v>74</v>
      </c>
      <c r="AH25">
        <v>16.870308000000001</v>
      </c>
      <c r="AI25">
        <v>173.2</v>
      </c>
      <c r="AJ25">
        <v>0</v>
      </c>
      <c r="AK25">
        <v>7</v>
      </c>
      <c r="AL25">
        <v>1156</v>
      </c>
      <c r="AM25" t="s">
        <v>304</v>
      </c>
      <c r="AN25" t="s">
        <v>499</v>
      </c>
      <c r="AO25">
        <v>290.226</v>
      </c>
      <c r="AR25" t="s">
        <v>119</v>
      </c>
      <c r="AS25" t="s">
        <v>91</v>
      </c>
      <c r="AT25" t="s">
        <v>259</v>
      </c>
      <c r="AU25" t="s">
        <v>303</v>
      </c>
      <c r="AV25" t="s">
        <v>48</v>
      </c>
      <c r="AW25">
        <v>5</v>
      </c>
      <c r="BB25">
        <v>0.87735010858680873</v>
      </c>
      <c r="BC25" t="s">
        <v>69</v>
      </c>
      <c r="BF25" t="s">
        <v>119</v>
      </c>
      <c r="BG25" t="s">
        <v>91</v>
      </c>
      <c r="BH25" t="s">
        <v>303</v>
      </c>
      <c r="BI25">
        <v>2503</v>
      </c>
      <c r="BJ25">
        <v>5</v>
      </c>
      <c r="BK25" t="s">
        <v>259</v>
      </c>
      <c r="BL25" t="s">
        <v>229</v>
      </c>
      <c r="BM25">
        <v>0.87735010858680873</v>
      </c>
      <c r="BN25" t="s">
        <v>69</v>
      </c>
      <c r="BO25" t="s">
        <v>180</v>
      </c>
      <c r="BP25">
        <v>832.91500000000008</v>
      </c>
    </row>
    <row r="26" spans="1:68" ht="16.5">
      <c r="A26" s="281" t="str">
        <f t="shared" si="18"/>
        <v>신동아교통</v>
      </c>
      <c r="B26" s="113" t="str">
        <f t="shared" si="19"/>
        <v>김준</v>
      </c>
      <c r="C26" s="114" t="str">
        <f t="shared" si="20"/>
        <v>C</v>
      </c>
      <c r="D26" s="115">
        <f t="shared" si="21"/>
        <v>0.88904761904761898</v>
      </c>
      <c r="E26" s="116">
        <f t="shared" si="22"/>
        <v>8414</v>
      </c>
      <c r="F26" s="117" t="str">
        <f t="shared" si="23"/>
        <v>1</v>
      </c>
      <c r="G26" s="118" t="str">
        <f t="shared" si="24"/>
        <v>70바2536</v>
      </c>
      <c r="H26" s="119">
        <f t="shared" si="25"/>
        <v>2</v>
      </c>
      <c r="I26" s="120">
        <f t="shared" si="26"/>
        <v>1254.059</v>
      </c>
      <c r="J26" s="121">
        <f t="shared" si="27"/>
        <v>9.2367709264058497E-3</v>
      </c>
      <c r="K26" s="121">
        <f t="shared" si="28"/>
        <v>0.34722731785509531</v>
      </c>
      <c r="L26" s="121">
        <f t="shared" si="29"/>
        <v>0.23284390925785789</v>
      </c>
      <c r="M26" s="122">
        <f t="shared" si="30"/>
        <v>13.651999999999999</v>
      </c>
      <c r="N26" s="123">
        <f t="shared" si="31"/>
        <v>7.7560083857962661E-2</v>
      </c>
      <c r="O26" s="123">
        <f t="shared" si="32"/>
        <v>26.370428511707306</v>
      </c>
      <c r="P26" s="236">
        <f t="shared" si="33"/>
        <v>0</v>
      </c>
      <c r="Q26" s="237">
        <f t="shared" si="34"/>
        <v>1</v>
      </c>
      <c r="R26" s="237">
        <f t="shared" si="35"/>
        <v>340</v>
      </c>
      <c r="T26">
        <v>523</v>
      </c>
      <c r="U26">
        <v>8414</v>
      </c>
      <c r="V26" t="s">
        <v>305</v>
      </c>
      <c r="W26">
        <v>1289.3230000000001</v>
      </c>
      <c r="X26">
        <v>697.52499999999998</v>
      </c>
      <c r="Y26">
        <v>1.8480000000000001</v>
      </c>
      <c r="Z26">
        <v>13.651999999999999</v>
      </c>
      <c r="AA26">
        <v>71.992474999999999</v>
      </c>
      <c r="AB26">
        <v>0.66497799999999996</v>
      </c>
      <c r="AC26">
        <v>24.997754</v>
      </c>
      <c r="AD26" s="1">
        <v>292</v>
      </c>
      <c r="AE26">
        <v>1</v>
      </c>
      <c r="AF26">
        <v>340</v>
      </c>
      <c r="AG26">
        <v>86</v>
      </c>
      <c r="AH26">
        <v>17.909134999999999</v>
      </c>
      <c r="AI26">
        <v>155.30000000000001</v>
      </c>
      <c r="AJ26">
        <v>1.7</v>
      </c>
      <c r="AK26">
        <v>0</v>
      </c>
      <c r="AL26">
        <v>0</v>
      </c>
      <c r="AM26" t="s">
        <v>306</v>
      </c>
      <c r="AN26" t="s">
        <v>500</v>
      </c>
      <c r="AO26">
        <v>1176.1569999999999</v>
      </c>
      <c r="AR26" t="s">
        <v>119</v>
      </c>
      <c r="AS26" t="s">
        <v>121</v>
      </c>
      <c r="AT26" t="s">
        <v>210</v>
      </c>
      <c r="AU26" t="s">
        <v>305</v>
      </c>
      <c r="AV26" t="s">
        <v>48</v>
      </c>
      <c r="AW26">
        <v>2</v>
      </c>
      <c r="BB26">
        <v>0.88904761904761898</v>
      </c>
      <c r="BC26" t="s">
        <v>69</v>
      </c>
      <c r="BF26" t="s">
        <v>119</v>
      </c>
      <c r="BG26" t="s">
        <v>121</v>
      </c>
      <c r="BH26" t="s">
        <v>305</v>
      </c>
      <c r="BI26">
        <v>8414</v>
      </c>
      <c r="BJ26">
        <v>2</v>
      </c>
      <c r="BK26" t="s">
        <v>210</v>
      </c>
      <c r="BL26" t="s">
        <v>260</v>
      </c>
      <c r="BM26">
        <v>0.88904761904761898</v>
      </c>
      <c r="BN26" t="s">
        <v>69</v>
      </c>
      <c r="BO26" t="s">
        <v>180</v>
      </c>
      <c r="BP26">
        <v>1254.059</v>
      </c>
    </row>
    <row r="27" spans="1:68" ht="16.5">
      <c r="A27" s="280" t="str">
        <f t="shared" si="18"/>
        <v>신동아교통</v>
      </c>
      <c r="B27" s="129" t="str">
        <f t="shared" si="19"/>
        <v>김진선</v>
      </c>
      <c r="C27" s="130" t="str">
        <f t="shared" si="20"/>
        <v>D</v>
      </c>
      <c r="D27" s="131">
        <f t="shared" si="21"/>
        <v>0.80152553035256813</v>
      </c>
      <c r="E27" s="132">
        <f t="shared" si="22"/>
        <v>5062</v>
      </c>
      <c r="F27" s="133" t="str">
        <f t="shared" si="23"/>
        <v>1</v>
      </c>
      <c r="G27" s="134" t="str">
        <f t="shared" si="24"/>
        <v>70바3703</v>
      </c>
      <c r="H27" s="135">
        <f t="shared" si="25"/>
        <v>8</v>
      </c>
      <c r="I27" s="136">
        <f t="shared" si="26"/>
        <v>1385.768</v>
      </c>
      <c r="J27" s="137">
        <f t="shared" si="27"/>
        <v>1.5497066735983089E-2</v>
      </c>
      <c r="K27" s="137">
        <f t="shared" si="28"/>
        <v>0.36632994838545385</v>
      </c>
      <c r="L27" s="137">
        <f t="shared" si="29"/>
        <v>0.23885672060546931</v>
      </c>
      <c r="M27" s="138">
        <f t="shared" si="30"/>
        <v>11.827999999999999</v>
      </c>
      <c r="N27" s="139">
        <f t="shared" si="31"/>
        <v>0</v>
      </c>
      <c r="O27" s="139">
        <f t="shared" si="32"/>
        <v>22.081618279538855</v>
      </c>
      <c r="P27" s="234">
        <f t="shared" si="33"/>
        <v>18</v>
      </c>
      <c r="Q27" s="235">
        <f t="shared" si="34"/>
        <v>0</v>
      </c>
      <c r="R27" s="235">
        <f t="shared" si="35"/>
        <v>306</v>
      </c>
      <c r="T27">
        <v>523</v>
      </c>
      <c r="U27">
        <v>5062</v>
      </c>
      <c r="V27" t="s">
        <v>307</v>
      </c>
      <c r="W27">
        <v>1385.768</v>
      </c>
      <c r="X27">
        <v>754.63199999999995</v>
      </c>
      <c r="Y27">
        <v>1.8360000000000001</v>
      </c>
      <c r="Z27">
        <v>11.827999999999999</v>
      </c>
      <c r="AA27">
        <v>87.775255999999999</v>
      </c>
      <c r="AB27">
        <v>1.3602590000000001</v>
      </c>
      <c r="AC27">
        <v>32.154705</v>
      </c>
      <c r="AD27" s="1">
        <v>331</v>
      </c>
      <c r="AE27">
        <v>0</v>
      </c>
      <c r="AF27">
        <v>306</v>
      </c>
      <c r="AG27">
        <v>81</v>
      </c>
      <c r="AH27">
        <v>15.787682999999999</v>
      </c>
      <c r="AI27">
        <v>348</v>
      </c>
      <c r="AJ27">
        <v>0</v>
      </c>
      <c r="AK27">
        <v>18</v>
      </c>
      <c r="AL27">
        <v>4953</v>
      </c>
      <c r="AM27" t="s">
        <v>308</v>
      </c>
      <c r="AN27" t="s">
        <v>501</v>
      </c>
      <c r="AO27">
        <v>414</v>
      </c>
      <c r="AR27" t="s">
        <v>119</v>
      </c>
      <c r="AS27" t="s">
        <v>121</v>
      </c>
      <c r="AT27" t="s">
        <v>223</v>
      </c>
      <c r="AU27" t="s">
        <v>307</v>
      </c>
      <c r="AV27" t="s">
        <v>48</v>
      </c>
      <c r="AW27">
        <v>8</v>
      </c>
      <c r="BB27">
        <v>0.80152553035256813</v>
      </c>
      <c r="BC27" t="s">
        <v>67</v>
      </c>
      <c r="BF27" t="s">
        <v>119</v>
      </c>
      <c r="BG27" t="s">
        <v>121</v>
      </c>
      <c r="BH27" t="s">
        <v>307</v>
      </c>
      <c r="BI27">
        <v>5062</v>
      </c>
      <c r="BJ27">
        <v>8</v>
      </c>
      <c r="BK27" t="s">
        <v>223</v>
      </c>
      <c r="BL27" t="s">
        <v>198</v>
      </c>
      <c r="BM27">
        <v>0.80152553035256813</v>
      </c>
      <c r="BN27" t="s">
        <v>67</v>
      </c>
      <c r="BO27" t="s">
        <v>182</v>
      </c>
      <c r="BP27">
        <v>1385.768</v>
      </c>
    </row>
    <row r="28" spans="1:68" ht="16.5">
      <c r="A28" s="281" t="str">
        <f t="shared" si="18"/>
        <v>신동아교통</v>
      </c>
      <c r="B28" s="113" t="str">
        <f t="shared" si="19"/>
        <v>김진수</v>
      </c>
      <c r="C28" s="114" t="str">
        <f t="shared" si="20"/>
        <v>D</v>
      </c>
      <c r="D28" s="115">
        <f t="shared" si="21"/>
        <v>0.82024324946734273</v>
      </c>
      <c r="E28" s="116">
        <f t="shared" si="22"/>
        <v>2003</v>
      </c>
      <c r="F28" s="117" t="str">
        <f t="shared" si="23"/>
        <v>1</v>
      </c>
      <c r="G28" s="118" t="str">
        <f t="shared" si="24"/>
        <v>70바2540</v>
      </c>
      <c r="H28" s="119">
        <f t="shared" si="25"/>
        <v>2</v>
      </c>
      <c r="I28" s="120">
        <f t="shared" si="26"/>
        <v>1397.1010000000001</v>
      </c>
      <c r="J28" s="121">
        <f t="shared" si="27"/>
        <v>2.4403994923548451E-2</v>
      </c>
      <c r="K28" s="121">
        <f t="shared" si="28"/>
        <v>0.30379703308905676</v>
      </c>
      <c r="L28" s="121">
        <f t="shared" si="29"/>
        <v>0.23620339545959809</v>
      </c>
      <c r="M28" s="122">
        <f t="shared" si="30"/>
        <v>12.945</v>
      </c>
      <c r="N28" s="123">
        <f t="shared" si="31"/>
        <v>0</v>
      </c>
      <c r="O28" s="123">
        <f t="shared" si="32"/>
        <v>15.890046603645692</v>
      </c>
      <c r="P28" s="236">
        <f t="shared" si="33"/>
        <v>1</v>
      </c>
      <c r="Q28" s="237">
        <f t="shared" si="34"/>
        <v>0</v>
      </c>
      <c r="R28" s="237">
        <f t="shared" si="35"/>
        <v>222</v>
      </c>
      <c r="T28">
        <v>523</v>
      </c>
      <c r="U28">
        <v>2003</v>
      </c>
      <c r="V28" t="s">
        <v>309</v>
      </c>
      <c r="W28">
        <v>1397.1010000000001</v>
      </c>
      <c r="X28">
        <v>757.65300000000002</v>
      </c>
      <c r="Y28">
        <v>1.8440000000000001</v>
      </c>
      <c r="Z28">
        <v>12.945</v>
      </c>
      <c r="AA28">
        <v>78.287756000000002</v>
      </c>
      <c r="AB28">
        <v>1.910534</v>
      </c>
      <c r="AC28">
        <v>23.783588000000002</v>
      </c>
      <c r="AD28" s="1">
        <v>330</v>
      </c>
      <c r="AE28">
        <v>0</v>
      </c>
      <c r="AF28">
        <v>222</v>
      </c>
      <c r="AG28">
        <v>77</v>
      </c>
      <c r="AH28">
        <v>17.845714999999998</v>
      </c>
      <c r="AI28">
        <v>958.9</v>
      </c>
      <c r="AJ28">
        <v>0</v>
      </c>
      <c r="AK28">
        <v>1</v>
      </c>
      <c r="AL28">
        <v>60</v>
      </c>
      <c r="AM28" t="s">
        <v>310</v>
      </c>
      <c r="AN28" t="s">
        <v>502</v>
      </c>
      <c r="AO28">
        <v>1242.2190000000001</v>
      </c>
      <c r="AR28" t="s">
        <v>119</v>
      </c>
      <c r="AS28" t="s">
        <v>121</v>
      </c>
      <c r="AT28" t="s">
        <v>217</v>
      </c>
      <c r="AU28" t="s">
        <v>309</v>
      </c>
      <c r="AV28" t="s">
        <v>48</v>
      </c>
      <c r="AW28">
        <v>2</v>
      </c>
      <c r="BB28">
        <v>0.82024324946734273</v>
      </c>
      <c r="BC28" t="s">
        <v>67</v>
      </c>
      <c r="BF28" t="s">
        <v>119</v>
      </c>
      <c r="BG28" t="s">
        <v>121</v>
      </c>
      <c r="BH28" t="s">
        <v>309</v>
      </c>
      <c r="BI28">
        <v>2003</v>
      </c>
      <c r="BJ28">
        <v>2</v>
      </c>
      <c r="BK28" t="s">
        <v>217</v>
      </c>
      <c r="BL28" t="s">
        <v>259</v>
      </c>
      <c r="BM28">
        <v>0.82024324946734273</v>
      </c>
      <c r="BN28" t="s">
        <v>67</v>
      </c>
      <c r="BO28" t="s">
        <v>182</v>
      </c>
      <c r="BP28">
        <v>1397.1010000000001</v>
      </c>
    </row>
    <row r="29" spans="1:68" ht="16.5">
      <c r="A29" s="280" t="str">
        <f t="shared" si="18"/>
        <v>신동아교통</v>
      </c>
      <c r="B29" s="129" t="str">
        <f t="shared" si="19"/>
        <v>김태형</v>
      </c>
      <c r="C29" s="130" t="str">
        <f t="shared" si="20"/>
        <v>C</v>
      </c>
      <c r="D29" s="131">
        <f t="shared" si="21"/>
        <v>0.87333333333333329</v>
      </c>
      <c r="E29" s="132">
        <f t="shared" si="22"/>
        <v>9005</v>
      </c>
      <c r="F29" s="133" t="str">
        <f t="shared" si="23"/>
        <v>1</v>
      </c>
      <c r="G29" s="134" t="str">
        <f t="shared" si="24"/>
        <v>70바3705</v>
      </c>
      <c r="H29" s="135">
        <f t="shared" si="25"/>
        <v>1</v>
      </c>
      <c r="I29" s="136">
        <f t="shared" si="26"/>
        <v>1437.7560000000001</v>
      </c>
      <c r="J29" s="137">
        <f t="shared" si="27"/>
        <v>1.4896968864133166E-2</v>
      </c>
      <c r="K29" s="137">
        <f t="shared" si="28"/>
        <v>0.37335760250546846</v>
      </c>
      <c r="L29" s="137">
        <f t="shared" si="29"/>
        <v>0.20726743619918817</v>
      </c>
      <c r="M29" s="138">
        <f t="shared" si="30"/>
        <v>12.252000000000001</v>
      </c>
      <c r="N29" s="139">
        <f t="shared" si="31"/>
        <v>0</v>
      </c>
      <c r="O29" s="139">
        <f t="shared" si="32"/>
        <v>7.8594698961437119</v>
      </c>
      <c r="P29" s="234">
        <f t="shared" si="33"/>
        <v>9</v>
      </c>
      <c r="Q29" s="235">
        <f t="shared" si="34"/>
        <v>0</v>
      </c>
      <c r="R29" s="235">
        <f t="shared" si="35"/>
        <v>113</v>
      </c>
      <c r="T29">
        <v>523</v>
      </c>
      <c r="U29">
        <v>9005</v>
      </c>
      <c r="V29" t="s">
        <v>311</v>
      </c>
      <c r="W29">
        <v>1437.7560000000001</v>
      </c>
      <c r="X29">
        <v>783.76400000000001</v>
      </c>
      <c r="Y29">
        <v>1.8340000000000001</v>
      </c>
      <c r="Z29">
        <v>12.252000000000001</v>
      </c>
      <c r="AA29">
        <v>89.857206000000005</v>
      </c>
      <c r="AB29">
        <v>1.3386</v>
      </c>
      <c r="AC29">
        <v>33.548870999999998</v>
      </c>
      <c r="AD29" s="1">
        <v>298</v>
      </c>
      <c r="AE29">
        <v>0</v>
      </c>
      <c r="AF29">
        <v>113</v>
      </c>
      <c r="AG29">
        <v>70</v>
      </c>
      <c r="AH29">
        <v>16.000451999999999</v>
      </c>
      <c r="AI29">
        <v>290.7</v>
      </c>
      <c r="AJ29">
        <v>0</v>
      </c>
      <c r="AK29">
        <v>9</v>
      </c>
      <c r="AL29">
        <v>1584</v>
      </c>
      <c r="AM29" t="s">
        <v>312</v>
      </c>
      <c r="AN29" t="s">
        <v>503</v>
      </c>
      <c r="AO29">
        <v>1437.7560000000001</v>
      </c>
      <c r="AR29" t="s">
        <v>119</v>
      </c>
      <c r="AS29" t="s">
        <v>121</v>
      </c>
      <c r="AT29" t="s">
        <v>224</v>
      </c>
      <c r="AU29" t="s">
        <v>311</v>
      </c>
      <c r="AV29" t="s">
        <v>48</v>
      </c>
      <c r="AW29">
        <v>1</v>
      </c>
      <c r="BB29">
        <v>0.87333333333333329</v>
      </c>
      <c r="BC29" t="s">
        <v>69</v>
      </c>
      <c r="BF29" t="s">
        <v>119</v>
      </c>
      <c r="BG29" t="s">
        <v>121</v>
      </c>
      <c r="BH29" t="s">
        <v>311</v>
      </c>
      <c r="BI29">
        <v>9005</v>
      </c>
      <c r="BJ29">
        <v>1</v>
      </c>
      <c r="BK29" t="s">
        <v>224</v>
      </c>
      <c r="BL29" t="s">
        <v>177</v>
      </c>
      <c r="BM29">
        <v>0.87333333333333329</v>
      </c>
      <c r="BN29" t="s">
        <v>69</v>
      </c>
      <c r="BO29" t="s">
        <v>180</v>
      </c>
      <c r="BP29">
        <v>1437.7560000000001</v>
      </c>
    </row>
    <row r="30" spans="1:68" ht="16.5">
      <c r="A30" s="281" t="str">
        <f t="shared" si="18"/>
        <v>신동아교통</v>
      </c>
      <c r="B30" s="113" t="str">
        <f t="shared" si="19"/>
        <v>김현수</v>
      </c>
      <c r="C30" s="114" t="str">
        <f t="shared" si="20"/>
        <v>D</v>
      </c>
      <c r="D30" s="115">
        <f t="shared" si="21"/>
        <v>0.84523459144826396</v>
      </c>
      <c r="E30" s="116">
        <f t="shared" si="22"/>
        <v>9704</v>
      </c>
      <c r="F30" s="117" t="str">
        <f t="shared" si="23"/>
        <v>1</v>
      </c>
      <c r="G30" s="118" t="str">
        <f t="shared" si="24"/>
        <v>70바3728</v>
      </c>
      <c r="H30" s="119">
        <f t="shared" si="25"/>
        <v>8</v>
      </c>
      <c r="I30" s="120">
        <f t="shared" si="26"/>
        <v>1592.095</v>
      </c>
      <c r="J30" s="121">
        <f t="shared" si="27"/>
        <v>1.6804688001316438E-2</v>
      </c>
      <c r="K30" s="121">
        <f t="shared" si="28"/>
        <v>0.33239548899352689</v>
      </c>
      <c r="L30" s="121">
        <f t="shared" si="29"/>
        <v>0.15639770239841216</v>
      </c>
      <c r="M30" s="122">
        <f t="shared" si="30"/>
        <v>9.8819999999999997</v>
      </c>
      <c r="N30" s="123">
        <f t="shared" si="31"/>
        <v>0</v>
      </c>
      <c r="O30" s="123">
        <f t="shared" si="32"/>
        <v>29.960523712466905</v>
      </c>
      <c r="P30" s="236">
        <f t="shared" si="33"/>
        <v>5</v>
      </c>
      <c r="Q30" s="237">
        <f t="shared" si="34"/>
        <v>0</v>
      </c>
      <c r="R30" s="237">
        <f t="shared" si="35"/>
        <v>477</v>
      </c>
      <c r="T30">
        <v>523</v>
      </c>
      <c r="U30">
        <v>9704</v>
      </c>
      <c r="V30" t="s">
        <v>313</v>
      </c>
      <c r="W30">
        <v>1592.095</v>
      </c>
      <c r="X30">
        <v>842.24300000000005</v>
      </c>
      <c r="Y30">
        <v>1.89</v>
      </c>
      <c r="Z30">
        <v>9.8819999999999997</v>
      </c>
      <c r="AA30">
        <v>101.60748</v>
      </c>
      <c r="AB30">
        <v>1.7074819999999999</v>
      </c>
      <c r="AC30">
        <v>33.773868</v>
      </c>
      <c r="AD30" s="1">
        <v>249</v>
      </c>
      <c r="AE30">
        <v>0</v>
      </c>
      <c r="AF30">
        <v>477</v>
      </c>
      <c r="AG30">
        <v>70</v>
      </c>
      <c r="AH30">
        <v>15.669072</v>
      </c>
      <c r="AI30">
        <v>842.3</v>
      </c>
      <c r="AJ30">
        <v>0</v>
      </c>
      <c r="AK30">
        <v>5</v>
      </c>
      <c r="AL30">
        <v>224</v>
      </c>
      <c r="AM30" t="s">
        <v>314</v>
      </c>
      <c r="AN30" t="s">
        <v>504</v>
      </c>
      <c r="AO30">
        <v>352.29300000000001</v>
      </c>
      <c r="AR30" t="s">
        <v>119</v>
      </c>
      <c r="AS30" t="s">
        <v>121</v>
      </c>
      <c r="AT30" t="s">
        <v>232</v>
      </c>
      <c r="AU30" t="s">
        <v>313</v>
      </c>
      <c r="AV30" t="s">
        <v>48</v>
      </c>
      <c r="AW30">
        <v>8</v>
      </c>
      <c r="BB30">
        <v>0.84523459144826396</v>
      </c>
      <c r="BC30" t="s">
        <v>67</v>
      </c>
      <c r="BF30" t="s">
        <v>119</v>
      </c>
      <c r="BG30" t="s">
        <v>121</v>
      </c>
      <c r="BH30" t="s">
        <v>313</v>
      </c>
      <c r="BI30">
        <v>9704</v>
      </c>
      <c r="BJ30">
        <v>8</v>
      </c>
      <c r="BK30" t="s">
        <v>232</v>
      </c>
      <c r="BL30" t="s">
        <v>216</v>
      </c>
      <c r="BM30">
        <v>0.84523459144826396</v>
      </c>
      <c r="BN30" t="s">
        <v>67</v>
      </c>
      <c r="BO30" t="s">
        <v>182</v>
      </c>
      <c r="BP30">
        <v>1592.095</v>
      </c>
    </row>
    <row r="31" spans="1:68" ht="16.5">
      <c r="A31" s="280" t="str">
        <f t="shared" si="18"/>
        <v>신동아교통</v>
      </c>
      <c r="B31" s="129" t="str">
        <f t="shared" si="19"/>
        <v>김현철</v>
      </c>
      <c r="C31" s="130" t="str">
        <f t="shared" si="20"/>
        <v>D</v>
      </c>
      <c r="D31" s="131">
        <f t="shared" si="21"/>
        <v>0.84136363636363631</v>
      </c>
      <c r="E31" s="132">
        <f t="shared" si="22"/>
        <v>8528</v>
      </c>
      <c r="F31" s="133" t="str">
        <f t="shared" si="23"/>
        <v>516</v>
      </c>
      <c r="G31" s="134" t="str">
        <f t="shared" si="24"/>
        <v>71바6783</v>
      </c>
      <c r="H31" s="135">
        <f t="shared" si="25"/>
        <v>1</v>
      </c>
      <c r="I31" s="136">
        <f t="shared" si="26"/>
        <v>1929.077</v>
      </c>
      <c r="J31" s="137">
        <f t="shared" si="27"/>
        <v>1.4974037882402497E-2</v>
      </c>
      <c r="K31" s="137">
        <f t="shared" si="28"/>
        <v>0.37502739056478562</v>
      </c>
      <c r="L31" s="137">
        <f t="shared" si="29"/>
        <v>6.8944889187938063E-2</v>
      </c>
      <c r="M31" s="138">
        <f t="shared" si="30"/>
        <v>13.255000000000001</v>
      </c>
      <c r="N31" s="139">
        <f t="shared" si="31"/>
        <v>0.1036765250946437</v>
      </c>
      <c r="O31" s="139">
        <f t="shared" si="32"/>
        <v>6.3242680307732666</v>
      </c>
      <c r="P31" s="234">
        <f t="shared" si="33"/>
        <v>6</v>
      </c>
      <c r="Q31" s="235">
        <f t="shared" si="34"/>
        <v>2</v>
      </c>
      <c r="R31" s="235">
        <f t="shared" si="35"/>
        <v>122</v>
      </c>
      <c r="T31">
        <v>523</v>
      </c>
      <c r="U31">
        <v>8528</v>
      </c>
      <c r="V31" t="s">
        <v>315</v>
      </c>
      <c r="W31">
        <v>1929.077</v>
      </c>
      <c r="X31">
        <v>1042.377</v>
      </c>
      <c r="Y31">
        <v>1.851</v>
      </c>
      <c r="Z31">
        <v>13.255000000000001</v>
      </c>
      <c r="AA31">
        <v>141.74132700000001</v>
      </c>
      <c r="AB31">
        <v>2.1224400000000001</v>
      </c>
      <c r="AC31">
        <v>53.156880000000001</v>
      </c>
      <c r="AD31" s="1">
        <v>133</v>
      </c>
      <c r="AE31">
        <v>2</v>
      </c>
      <c r="AF31">
        <v>122</v>
      </c>
      <c r="AG31">
        <v>86</v>
      </c>
      <c r="AH31">
        <v>13.609840999999999</v>
      </c>
      <c r="AI31">
        <v>221.4</v>
      </c>
      <c r="AJ31">
        <v>0</v>
      </c>
      <c r="AK31">
        <v>6</v>
      </c>
      <c r="AL31">
        <v>1404</v>
      </c>
      <c r="AM31" t="s">
        <v>316</v>
      </c>
      <c r="AN31" t="s">
        <v>505</v>
      </c>
      <c r="AO31">
        <v>1929.077</v>
      </c>
      <c r="AR31" t="s">
        <v>119</v>
      </c>
      <c r="AS31" t="s">
        <v>122</v>
      </c>
      <c r="AT31" t="s">
        <v>242</v>
      </c>
      <c r="AU31" t="s">
        <v>315</v>
      </c>
      <c r="AV31" t="s">
        <v>48</v>
      </c>
      <c r="AW31">
        <v>1</v>
      </c>
      <c r="BB31">
        <v>0.84136363636363631</v>
      </c>
      <c r="BC31" t="s">
        <v>67</v>
      </c>
      <c r="BF31" t="s">
        <v>119</v>
      </c>
      <c r="BG31" t="s">
        <v>122</v>
      </c>
      <c r="BH31" t="s">
        <v>315</v>
      </c>
      <c r="BI31">
        <v>8528</v>
      </c>
      <c r="BJ31">
        <v>1</v>
      </c>
      <c r="BK31" t="s">
        <v>242</v>
      </c>
      <c r="BL31" t="s">
        <v>177</v>
      </c>
      <c r="BM31">
        <v>0.84136363636363631</v>
      </c>
      <c r="BN31" t="s">
        <v>67</v>
      </c>
      <c r="BO31" t="s">
        <v>182</v>
      </c>
      <c r="BP31">
        <v>1929.077</v>
      </c>
    </row>
    <row r="32" spans="1:68" ht="16.5">
      <c r="A32" s="281" t="str">
        <f t="shared" si="18"/>
        <v>신동아교통</v>
      </c>
      <c r="B32" s="113" t="str">
        <f t="shared" si="19"/>
        <v>김형구</v>
      </c>
      <c r="C32" s="114" t="str">
        <f t="shared" si="20"/>
        <v>C</v>
      </c>
      <c r="D32" s="115">
        <f t="shared" si="21"/>
        <v>0.8828571428571429</v>
      </c>
      <c r="E32" s="116">
        <f t="shared" si="22"/>
        <v>7724</v>
      </c>
      <c r="F32" s="117" t="str">
        <f t="shared" si="23"/>
        <v>1</v>
      </c>
      <c r="G32" s="118" t="str">
        <f t="shared" si="24"/>
        <v>70바2538</v>
      </c>
      <c r="H32" s="119">
        <f t="shared" si="25"/>
        <v>1</v>
      </c>
      <c r="I32" s="120">
        <f t="shared" si="26"/>
        <v>1438.008</v>
      </c>
      <c r="J32" s="121">
        <f t="shared" si="27"/>
        <v>1.5388110998818485E-2</v>
      </c>
      <c r="K32" s="121">
        <f t="shared" si="28"/>
        <v>0.34481922772269796</v>
      </c>
      <c r="L32" s="121">
        <f t="shared" si="29"/>
        <v>0.15785725809592158</v>
      </c>
      <c r="M32" s="122">
        <f t="shared" si="30"/>
        <v>11.675000000000001</v>
      </c>
      <c r="N32" s="123">
        <f t="shared" si="31"/>
        <v>0</v>
      </c>
      <c r="O32" s="123">
        <f t="shared" si="32"/>
        <v>5.9109545983054339</v>
      </c>
      <c r="P32" s="236">
        <f t="shared" si="33"/>
        <v>0</v>
      </c>
      <c r="Q32" s="237">
        <f t="shared" si="34"/>
        <v>0</v>
      </c>
      <c r="R32" s="237">
        <f t="shared" si="35"/>
        <v>85</v>
      </c>
      <c r="T32">
        <v>523</v>
      </c>
      <c r="U32">
        <v>7724</v>
      </c>
      <c r="V32" t="s">
        <v>317</v>
      </c>
      <c r="W32">
        <v>1438.008</v>
      </c>
      <c r="X32">
        <v>775.779</v>
      </c>
      <c r="Y32">
        <v>1.8540000000000001</v>
      </c>
      <c r="Z32">
        <v>11.675000000000001</v>
      </c>
      <c r="AA32">
        <v>87.674699000000004</v>
      </c>
      <c r="AB32">
        <v>1.349148</v>
      </c>
      <c r="AC32">
        <v>30.231922000000001</v>
      </c>
      <c r="AD32" s="1">
        <v>227</v>
      </c>
      <c r="AE32">
        <v>0</v>
      </c>
      <c r="AF32">
        <v>85</v>
      </c>
      <c r="AG32">
        <v>72</v>
      </c>
      <c r="AH32">
        <v>16.401630000000001</v>
      </c>
      <c r="AI32">
        <v>727.7</v>
      </c>
      <c r="AJ32">
        <v>0</v>
      </c>
      <c r="AK32">
        <v>0</v>
      </c>
      <c r="AL32">
        <v>0</v>
      </c>
      <c r="AM32" t="s">
        <v>318</v>
      </c>
      <c r="AN32" t="s">
        <v>506</v>
      </c>
      <c r="AO32">
        <v>1438.008</v>
      </c>
      <c r="AR32" t="s">
        <v>119</v>
      </c>
      <c r="AS32" t="s">
        <v>121</v>
      </c>
      <c r="AT32" t="s">
        <v>214</v>
      </c>
      <c r="AU32" t="s">
        <v>317</v>
      </c>
      <c r="AV32" t="s">
        <v>48</v>
      </c>
      <c r="AW32">
        <v>1</v>
      </c>
      <c r="BB32">
        <v>0.8828571428571429</v>
      </c>
      <c r="BC32" t="s">
        <v>69</v>
      </c>
      <c r="BF32" t="s">
        <v>119</v>
      </c>
      <c r="BG32" t="s">
        <v>121</v>
      </c>
      <c r="BH32" t="s">
        <v>317</v>
      </c>
      <c r="BI32">
        <v>7724</v>
      </c>
      <c r="BJ32">
        <v>1</v>
      </c>
      <c r="BK32" t="s">
        <v>214</v>
      </c>
      <c r="BL32" t="s">
        <v>177</v>
      </c>
      <c r="BM32">
        <v>0.8828571428571429</v>
      </c>
      <c r="BN32" t="s">
        <v>69</v>
      </c>
      <c r="BO32" t="s">
        <v>180</v>
      </c>
      <c r="BP32">
        <v>1438.008</v>
      </c>
    </row>
    <row r="33" spans="1:68" ht="16.5">
      <c r="A33" s="280" t="str">
        <f t="shared" si="18"/>
        <v>신동아교통</v>
      </c>
      <c r="B33" s="129" t="str">
        <f t="shared" si="19"/>
        <v>류달하</v>
      </c>
      <c r="C33" s="130" t="str">
        <f t="shared" si="20"/>
        <v>C</v>
      </c>
      <c r="D33" s="131">
        <f t="shared" si="21"/>
        <v>0.86268041478373014</v>
      </c>
      <c r="E33" s="132">
        <f t="shared" si="22"/>
        <v>528</v>
      </c>
      <c r="F33" s="133" t="str">
        <f t="shared" si="23"/>
        <v>518</v>
      </c>
      <c r="G33" s="134" t="str">
        <f t="shared" si="24"/>
        <v>71바6403</v>
      </c>
      <c r="H33" s="135">
        <f t="shared" si="25"/>
        <v>2</v>
      </c>
      <c r="I33" s="136">
        <f t="shared" si="26"/>
        <v>1475.0619999999999</v>
      </c>
      <c r="J33" s="137">
        <f t="shared" si="27"/>
        <v>1.1211136289731779E-2</v>
      </c>
      <c r="K33" s="137">
        <f t="shared" si="28"/>
        <v>0.39409337389625387</v>
      </c>
      <c r="L33" s="137">
        <f t="shared" si="29"/>
        <v>0.25219278918445465</v>
      </c>
      <c r="M33" s="138">
        <f t="shared" si="30"/>
        <v>11.856</v>
      </c>
      <c r="N33" s="139">
        <f t="shared" si="31"/>
        <v>0</v>
      </c>
      <c r="O33" s="139">
        <f t="shared" si="32"/>
        <v>5.9471025055803644</v>
      </c>
      <c r="P33" s="234">
        <f t="shared" si="33"/>
        <v>13</v>
      </c>
      <c r="Q33" s="235">
        <f t="shared" si="34"/>
        <v>0</v>
      </c>
      <c r="R33" s="235">
        <f t="shared" si="35"/>
        <v>90</v>
      </c>
      <c r="T33">
        <v>523</v>
      </c>
      <c r="U33">
        <v>528</v>
      </c>
      <c r="V33" t="s">
        <v>319</v>
      </c>
      <c r="W33">
        <v>1513.3420000000001</v>
      </c>
      <c r="X33">
        <v>828.66499999999996</v>
      </c>
      <c r="Y33">
        <v>1.8260000000000001</v>
      </c>
      <c r="Z33">
        <v>11.856</v>
      </c>
      <c r="AA33">
        <v>126.45604899999999</v>
      </c>
      <c r="AB33">
        <v>1.417716</v>
      </c>
      <c r="AC33">
        <v>49.835490999999998</v>
      </c>
      <c r="AD33" s="1">
        <v>372</v>
      </c>
      <c r="AE33">
        <v>0</v>
      </c>
      <c r="AF33">
        <v>90</v>
      </c>
      <c r="AG33">
        <v>66</v>
      </c>
      <c r="AH33">
        <v>11.967335</v>
      </c>
      <c r="AI33">
        <v>15</v>
      </c>
      <c r="AJ33">
        <v>0</v>
      </c>
      <c r="AK33">
        <v>13</v>
      </c>
      <c r="AL33">
        <v>3046</v>
      </c>
      <c r="AM33" t="s">
        <v>320</v>
      </c>
      <c r="AN33" t="s">
        <v>507</v>
      </c>
      <c r="AO33">
        <v>1266.877</v>
      </c>
      <c r="AR33" t="s">
        <v>119</v>
      </c>
      <c r="AS33" t="s">
        <v>123</v>
      </c>
      <c r="AT33" t="s">
        <v>247</v>
      </c>
      <c r="AU33" t="s">
        <v>319</v>
      </c>
      <c r="AV33" t="s">
        <v>48</v>
      </c>
      <c r="AW33">
        <v>2</v>
      </c>
      <c r="BB33">
        <v>0.86268041478373014</v>
      </c>
      <c r="BC33" t="s">
        <v>69</v>
      </c>
      <c r="BF33" t="s">
        <v>119</v>
      </c>
      <c r="BG33" t="s">
        <v>123</v>
      </c>
      <c r="BH33" t="s">
        <v>319</v>
      </c>
      <c r="BI33">
        <v>528</v>
      </c>
      <c r="BJ33">
        <v>2</v>
      </c>
      <c r="BK33" t="s">
        <v>247</v>
      </c>
      <c r="BL33" t="s">
        <v>261</v>
      </c>
      <c r="BM33">
        <v>0.86268041478373014</v>
      </c>
      <c r="BN33" t="s">
        <v>69</v>
      </c>
      <c r="BO33" t="s">
        <v>180</v>
      </c>
      <c r="BP33">
        <v>1475.0619999999999</v>
      </c>
    </row>
    <row r="34" spans="1:68" ht="16.5">
      <c r="A34" s="281" t="str">
        <f t="shared" si="18"/>
        <v>신동아교통</v>
      </c>
      <c r="B34" s="113" t="str">
        <f t="shared" si="19"/>
        <v>류제인</v>
      </c>
      <c r="C34" s="114" t="str">
        <f t="shared" si="20"/>
        <v>F</v>
      </c>
      <c r="D34" s="115">
        <f t="shared" si="21"/>
        <v>0.70662110719647186</v>
      </c>
      <c r="E34" s="116">
        <f t="shared" si="22"/>
        <v>4905</v>
      </c>
      <c r="F34" s="117" t="str">
        <f t="shared" si="23"/>
        <v>520</v>
      </c>
      <c r="G34" s="118" t="str">
        <f t="shared" si="24"/>
        <v>71바6414</v>
      </c>
      <c r="H34" s="119">
        <f t="shared" si="25"/>
        <v>5</v>
      </c>
      <c r="I34" s="120">
        <f t="shared" si="26"/>
        <v>1651.5260000000001</v>
      </c>
      <c r="J34" s="121">
        <f t="shared" si="27"/>
        <v>2.7229141716441741E-2</v>
      </c>
      <c r="K34" s="121">
        <f t="shared" si="28"/>
        <v>0.37839389442502736</v>
      </c>
      <c r="L34" s="121">
        <f t="shared" si="29"/>
        <v>0.18952169084834267</v>
      </c>
      <c r="M34" s="122">
        <f t="shared" si="30"/>
        <v>11.242000000000001</v>
      </c>
      <c r="N34" s="123">
        <f t="shared" si="31"/>
        <v>0.29435954134073705</v>
      </c>
      <c r="O34" s="123">
        <f t="shared" si="32"/>
        <v>4.003289762234024</v>
      </c>
      <c r="P34" s="236">
        <f t="shared" si="33"/>
        <v>39</v>
      </c>
      <c r="Q34" s="237">
        <f t="shared" si="34"/>
        <v>5</v>
      </c>
      <c r="R34" s="237">
        <f t="shared" si="35"/>
        <v>68</v>
      </c>
      <c r="T34">
        <v>523</v>
      </c>
      <c r="U34">
        <v>4905</v>
      </c>
      <c r="V34" t="s">
        <v>321</v>
      </c>
      <c r="W34">
        <v>1698.6030000000001</v>
      </c>
      <c r="X34">
        <v>901.44299999999998</v>
      </c>
      <c r="Y34">
        <v>1.8839999999999999</v>
      </c>
      <c r="Z34">
        <v>11.242000000000001</v>
      </c>
      <c r="AA34">
        <v>149.94938300000001</v>
      </c>
      <c r="AB34">
        <v>4.0829930000000001</v>
      </c>
      <c r="AC34">
        <v>56.739930999999999</v>
      </c>
      <c r="AD34" s="1">
        <v>313</v>
      </c>
      <c r="AE34">
        <v>5</v>
      </c>
      <c r="AF34">
        <v>68</v>
      </c>
      <c r="AG34">
        <v>89</v>
      </c>
      <c r="AH34">
        <v>11.327842</v>
      </c>
      <c r="AI34">
        <v>145.30000000000001</v>
      </c>
      <c r="AJ34">
        <v>0</v>
      </c>
      <c r="AK34">
        <v>39</v>
      </c>
      <c r="AL34">
        <v>13293</v>
      </c>
      <c r="AM34" t="s">
        <v>322</v>
      </c>
      <c r="AN34" t="s">
        <v>508</v>
      </c>
      <c r="AO34">
        <v>499.815</v>
      </c>
      <c r="AR34" t="s">
        <v>119</v>
      </c>
      <c r="AS34" t="s">
        <v>124</v>
      </c>
      <c r="AT34" t="s">
        <v>257</v>
      </c>
      <c r="AU34" t="s">
        <v>321</v>
      </c>
      <c r="AV34" t="s">
        <v>48</v>
      </c>
      <c r="AW34">
        <v>5</v>
      </c>
      <c r="BB34">
        <v>0.70662110719647186</v>
      </c>
      <c r="BC34" t="s">
        <v>70</v>
      </c>
      <c r="BF34" t="s">
        <v>119</v>
      </c>
      <c r="BG34" t="s">
        <v>124</v>
      </c>
      <c r="BH34" t="s">
        <v>321</v>
      </c>
      <c r="BI34">
        <v>4905</v>
      </c>
      <c r="BJ34">
        <v>5</v>
      </c>
      <c r="BK34" t="s">
        <v>257</v>
      </c>
      <c r="BL34" t="s">
        <v>254</v>
      </c>
      <c r="BM34">
        <v>0.70662110719647186</v>
      </c>
      <c r="BN34" t="s">
        <v>70</v>
      </c>
      <c r="BO34" t="s">
        <v>188</v>
      </c>
      <c r="BP34">
        <v>1651.5260000000001</v>
      </c>
    </row>
    <row r="35" spans="1:68" ht="16.5">
      <c r="A35" s="280" t="str">
        <f t="shared" si="18"/>
        <v>신동아교통</v>
      </c>
      <c r="B35" s="129" t="str">
        <f t="shared" si="19"/>
        <v>문종철</v>
      </c>
      <c r="C35" s="130" t="str">
        <f t="shared" si="20"/>
        <v>B</v>
      </c>
      <c r="D35" s="131">
        <f t="shared" si="21"/>
        <v>0.92095238095238086</v>
      </c>
      <c r="E35" s="132">
        <f t="shared" si="22"/>
        <v>9124</v>
      </c>
      <c r="F35" s="133" t="str">
        <f t="shared" si="23"/>
        <v>1</v>
      </c>
      <c r="G35" s="134" t="str">
        <f t="shared" si="24"/>
        <v>70바3727</v>
      </c>
      <c r="H35" s="135">
        <f t="shared" si="25"/>
        <v>1</v>
      </c>
      <c r="I35" s="136">
        <f t="shared" si="26"/>
        <v>1004.682</v>
      </c>
      <c r="J35" s="137">
        <f t="shared" si="27"/>
        <v>1.133382393582676E-2</v>
      </c>
      <c r="K35" s="137">
        <f t="shared" si="28"/>
        <v>0.31734554783901825</v>
      </c>
      <c r="L35" s="137">
        <f t="shared" si="29"/>
        <v>0.22693747872461137</v>
      </c>
      <c r="M35" s="138">
        <f t="shared" si="30"/>
        <v>12.121</v>
      </c>
      <c r="N35" s="139">
        <f t="shared" si="31"/>
        <v>0.57685041595722075</v>
      </c>
      <c r="O35" s="139">
        <f t="shared" si="32"/>
        <v>12.786850887051726</v>
      </c>
      <c r="P35" s="234">
        <f t="shared" si="33"/>
        <v>2</v>
      </c>
      <c r="Q35" s="235">
        <f t="shared" si="34"/>
        <v>6</v>
      </c>
      <c r="R35" s="235">
        <f t="shared" si="35"/>
        <v>133</v>
      </c>
      <c r="T35">
        <v>523</v>
      </c>
      <c r="U35">
        <v>9124</v>
      </c>
      <c r="V35" t="s">
        <v>323</v>
      </c>
      <c r="W35">
        <v>1040.1310000000001</v>
      </c>
      <c r="X35">
        <v>537.13699999999994</v>
      </c>
      <c r="Y35">
        <v>1.9359999999999999</v>
      </c>
      <c r="Z35">
        <v>12.121</v>
      </c>
      <c r="AA35">
        <v>56.491084000000001</v>
      </c>
      <c r="AB35">
        <v>0.64026000000000005</v>
      </c>
      <c r="AC35">
        <v>17.927194</v>
      </c>
      <c r="AD35" s="1">
        <v>228</v>
      </c>
      <c r="AE35">
        <v>6</v>
      </c>
      <c r="AF35">
        <v>133</v>
      </c>
      <c r="AG35">
        <v>70</v>
      </c>
      <c r="AH35">
        <v>18.412303000000001</v>
      </c>
      <c r="AI35">
        <v>472.3</v>
      </c>
      <c r="AJ35">
        <v>0</v>
      </c>
      <c r="AK35">
        <v>2</v>
      </c>
      <c r="AL35">
        <v>593</v>
      </c>
      <c r="AM35" t="s">
        <v>324</v>
      </c>
      <c r="AN35" t="s">
        <v>509</v>
      </c>
      <c r="AO35">
        <v>1004.682</v>
      </c>
      <c r="AR35" t="s">
        <v>119</v>
      </c>
      <c r="AS35" t="s">
        <v>121</v>
      </c>
      <c r="AT35" t="s">
        <v>230</v>
      </c>
      <c r="AU35" t="s">
        <v>323</v>
      </c>
      <c r="AV35" t="s">
        <v>48</v>
      </c>
      <c r="AW35">
        <v>1</v>
      </c>
      <c r="BB35">
        <v>0.92095238095238086</v>
      </c>
      <c r="BC35" t="s">
        <v>68</v>
      </c>
      <c r="BF35" t="s">
        <v>119</v>
      </c>
      <c r="BG35" t="s">
        <v>121</v>
      </c>
      <c r="BH35" t="s">
        <v>323</v>
      </c>
      <c r="BI35">
        <v>9124</v>
      </c>
      <c r="BJ35">
        <v>1</v>
      </c>
      <c r="BK35" t="s">
        <v>230</v>
      </c>
      <c r="BL35" t="s">
        <v>177</v>
      </c>
      <c r="BM35">
        <v>0.92095238095238086</v>
      </c>
      <c r="BN35" t="s">
        <v>68</v>
      </c>
      <c r="BO35" t="s">
        <v>178</v>
      </c>
      <c r="BP35">
        <v>1004.682</v>
      </c>
    </row>
    <row r="36" spans="1:68" ht="16.5">
      <c r="A36" s="281" t="str">
        <f t="shared" si="18"/>
        <v>신동아교통</v>
      </c>
      <c r="B36" s="113" t="str">
        <f t="shared" si="19"/>
        <v>민병철</v>
      </c>
      <c r="C36" s="114" t="str">
        <f t="shared" si="20"/>
        <v>A</v>
      </c>
      <c r="D36" s="115">
        <f t="shared" si="21"/>
        <v>0.9647619047619046</v>
      </c>
      <c r="E36" s="116">
        <f t="shared" si="22"/>
        <v>2390</v>
      </c>
      <c r="F36" s="117" t="str">
        <f t="shared" si="23"/>
        <v>516</v>
      </c>
      <c r="G36" s="118" t="str">
        <f t="shared" si="24"/>
        <v>71바6411</v>
      </c>
      <c r="H36" s="119">
        <f t="shared" si="25"/>
        <v>1</v>
      </c>
      <c r="I36" s="120">
        <f t="shared" si="26"/>
        <v>482.279</v>
      </c>
      <c r="J36" s="121">
        <f t="shared" si="27"/>
        <v>2.8627012040210148E-2</v>
      </c>
      <c r="K36" s="121">
        <f t="shared" si="28"/>
        <v>0.31915878663883157</v>
      </c>
      <c r="L36" s="121">
        <f t="shared" si="29"/>
        <v>0.13062978068711265</v>
      </c>
      <c r="M36" s="122">
        <f t="shared" si="30"/>
        <v>9.8320000000000007</v>
      </c>
      <c r="N36" s="123">
        <f t="shared" si="31"/>
        <v>15.136466651046387</v>
      </c>
      <c r="O36" s="123">
        <f t="shared" si="32"/>
        <v>9.9527451952085819</v>
      </c>
      <c r="P36" s="236">
        <f t="shared" si="33"/>
        <v>4</v>
      </c>
      <c r="Q36" s="237">
        <f t="shared" si="34"/>
        <v>73</v>
      </c>
      <c r="R36" s="237">
        <f t="shared" si="35"/>
        <v>48</v>
      </c>
      <c r="T36">
        <v>523</v>
      </c>
      <c r="U36">
        <v>2390</v>
      </c>
      <c r="V36" t="s">
        <v>325</v>
      </c>
      <c r="W36">
        <v>482.279</v>
      </c>
      <c r="X36">
        <v>238.06</v>
      </c>
      <c r="Y36">
        <v>2.0259999999999998</v>
      </c>
      <c r="Z36">
        <v>9.8320000000000007</v>
      </c>
      <c r="AA36">
        <v>36.425527000000002</v>
      </c>
      <c r="AB36">
        <v>1.042754</v>
      </c>
      <c r="AC36">
        <v>11.625527</v>
      </c>
      <c r="AD36" s="1">
        <v>63</v>
      </c>
      <c r="AE36">
        <v>73</v>
      </c>
      <c r="AF36">
        <v>48</v>
      </c>
      <c r="AG36">
        <v>76</v>
      </c>
      <c r="AH36">
        <v>13.240137000000001</v>
      </c>
      <c r="AI36">
        <v>12.1</v>
      </c>
      <c r="AJ36">
        <v>0</v>
      </c>
      <c r="AK36">
        <v>4</v>
      </c>
      <c r="AL36">
        <v>1109</v>
      </c>
      <c r="AM36" t="s">
        <v>326</v>
      </c>
      <c r="AN36" t="s">
        <v>510</v>
      </c>
      <c r="AO36">
        <v>482.279</v>
      </c>
      <c r="AR36" t="s">
        <v>119</v>
      </c>
      <c r="AS36" t="s">
        <v>122</v>
      </c>
      <c r="AT36" t="s">
        <v>239</v>
      </c>
      <c r="AU36" t="s">
        <v>325</v>
      </c>
      <c r="AV36" t="s">
        <v>48</v>
      </c>
      <c r="AW36">
        <v>1</v>
      </c>
      <c r="BB36">
        <v>0.9647619047619046</v>
      </c>
      <c r="BC36" t="s">
        <v>66</v>
      </c>
      <c r="BF36" t="s">
        <v>119</v>
      </c>
      <c r="BG36" t="s">
        <v>122</v>
      </c>
      <c r="BH36" t="s">
        <v>325</v>
      </c>
      <c r="BI36">
        <v>2390</v>
      </c>
      <c r="BJ36">
        <v>1</v>
      </c>
      <c r="BK36" t="s">
        <v>239</v>
      </c>
      <c r="BL36" t="s">
        <v>177</v>
      </c>
      <c r="BM36">
        <v>0.9647619047619046</v>
      </c>
      <c r="BN36" t="s">
        <v>66</v>
      </c>
      <c r="BO36" t="s">
        <v>181</v>
      </c>
      <c r="BP36">
        <v>482.279</v>
      </c>
    </row>
    <row r="37" spans="1:68" ht="16.5">
      <c r="A37" s="280" t="str">
        <f t="shared" si="18"/>
        <v>신동아교통</v>
      </c>
      <c r="B37" s="129" t="str">
        <f t="shared" si="19"/>
        <v>박기환</v>
      </c>
      <c r="C37" s="130" t="str">
        <f t="shared" si="20"/>
        <v>D</v>
      </c>
      <c r="D37" s="131">
        <f t="shared" si="21"/>
        <v>0.80325509308213605</v>
      </c>
      <c r="E37" s="132">
        <f t="shared" si="22"/>
        <v>7474</v>
      </c>
      <c r="F37" s="133" t="str">
        <f t="shared" si="23"/>
        <v>516</v>
      </c>
      <c r="G37" s="134" t="str">
        <f t="shared" si="24"/>
        <v>71바6783</v>
      </c>
      <c r="H37" s="135">
        <f t="shared" si="25"/>
        <v>4</v>
      </c>
      <c r="I37" s="136">
        <f t="shared" si="26"/>
        <v>456.786</v>
      </c>
      <c r="J37" s="137">
        <f t="shared" si="27"/>
        <v>1.1649840712622176E-2</v>
      </c>
      <c r="K37" s="137">
        <f t="shared" si="28"/>
        <v>0.40649192936222672</v>
      </c>
      <c r="L37" s="137">
        <f t="shared" si="29"/>
        <v>0.10289282070816531</v>
      </c>
      <c r="M37" s="138">
        <f t="shared" si="30"/>
        <v>13.228</v>
      </c>
      <c r="N37" s="139">
        <f t="shared" si="31"/>
        <v>0.21213316871799442</v>
      </c>
      <c r="O37" s="139">
        <f t="shared" si="32"/>
        <v>22.910382221543397</v>
      </c>
      <c r="P37" s="234">
        <f t="shared" si="33"/>
        <v>11</v>
      </c>
      <c r="Q37" s="235">
        <f t="shared" si="34"/>
        <v>1</v>
      </c>
      <c r="R37" s="235">
        <f t="shared" si="35"/>
        <v>108</v>
      </c>
      <c r="T37">
        <v>523</v>
      </c>
      <c r="U37">
        <v>7474</v>
      </c>
      <c r="V37" t="s">
        <v>327</v>
      </c>
      <c r="W37">
        <v>471.40199999999999</v>
      </c>
      <c r="X37">
        <v>261.93200000000002</v>
      </c>
      <c r="Y37">
        <v>1.8</v>
      </c>
      <c r="Z37">
        <v>13.228</v>
      </c>
      <c r="AA37">
        <v>34.930262999999997</v>
      </c>
      <c r="AB37">
        <v>0.40693200000000002</v>
      </c>
      <c r="AC37">
        <v>14.198869999999999</v>
      </c>
      <c r="AD37" s="1">
        <v>47</v>
      </c>
      <c r="AE37">
        <v>1</v>
      </c>
      <c r="AF37">
        <v>108</v>
      </c>
      <c r="AG37">
        <v>86</v>
      </c>
      <c r="AH37">
        <v>13.495518000000001</v>
      </c>
      <c r="AI37">
        <v>114.2</v>
      </c>
      <c r="AJ37">
        <v>13.6</v>
      </c>
      <c r="AK37">
        <v>11</v>
      </c>
      <c r="AL37">
        <v>3388</v>
      </c>
      <c r="AM37" t="s">
        <v>328</v>
      </c>
      <c r="AN37" t="s">
        <v>511</v>
      </c>
      <c r="AO37">
        <v>165.03399999999999</v>
      </c>
      <c r="AR37" t="s">
        <v>119</v>
      </c>
      <c r="AS37" t="s">
        <v>122</v>
      </c>
      <c r="AT37" t="s">
        <v>242</v>
      </c>
      <c r="AU37" t="s">
        <v>327</v>
      </c>
      <c r="AV37" t="s">
        <v>48</v>
      </c>
      <c r="AW37">
        <v>4</v>
      </c>
      <c r="BB37">
        <v>0.80325509308213605</v>
      </c>
      <c r="BC37" t="s">
        <v>67</v>
      </c>
      <c r="BF37" t="s">
        <v>119</v>
      </c>
      <c r="BG37" t="s">
        <v>122</v>
      </c>
      <c r="BH37" t="s">
        <v>327</v>
      </c>
      <c r="BI37">
        <v>7474</v>
      </c>
      <c r="BJ37">
        <v>4</v>
      </c>
      <c r="BK37" t="s">
        <v>242</v>
      </c>
      <c r="BL37" t="s">
        <v>238</v>
      </c>
      <c r="BM37">
        <v>0.80325509308213605</v>
      </c>
      <c r="BN37" t="s">
        <v>67</v>
      </c>
      <c r="BO37" t="s">
        <v>182</v>
      </c>
      <c r="BP37">
        <v>456.786</v>
      </c>
    </row>
    <row r="38" spans="1:68" ht="16.5">
      <c r="A38" s="281" t="str">
        <f t="shared" si="18"/>
        <v>신동아교통</v>
      </c>
      <c r="B38" s="113" t="str">
        <f t="shared" si="19"/>
        <v>박동우</v>
      </c>
      <c r="C38" s="114" t="str">
        <f t="shared" si="20"/>
        <v>F</v>
      </c>
      <c r="D38" s="115">
        <f t="shared" si="21"/>
        <v>0.75288733682178666</v>
      </c>
      <c r="E38" s="116">
        <f t="shared" si="22"/>
        <v>8729</v>
      </c>
      <c r="F38" s="117" t="str">
        <f t="shared" si="23"/>
        <v>1</v>
      </c>
      <c r="G38" s="118" t="str">
        <f t="shared" si="24"/>
        <v>70바3718</v>
      </c>
      <c r="H38" s="119">
        <f t="shared" si="25"/>
        <v>2</v>
      </c>
      <c r="I38" s="120">
        <f t="shared" si="26"/>
        <v>1514.55</v>
      </c>
      <c r="J38" s="121">
        <f t="shared" si="27"/>
        <v>1.4116596725583758E-2</v>
      </c>
      <c r="K38" s="121">
        <f t="shared" si="28"/>
        <v>0.32982415990632835</v>
      </c>
      <c r="L38" s="121">
        <f t="shared" si="29"/>
        <v>0.24231619953121389</v>
      </c>
      <c r="M38" s="122">
        <f t="shared" si="30"/>
        <v>13.845000000000001</v>
      </c>
      <c r="N38" s="123">
        <f t="shared" si="31"/>
        <v>0</v>
      </c>
      <c r="O38" s="123">
        <f t="shared" si="32"/>
        <v>43.247169126143078</v>
      </c>
      <c r="P38" s="236">
        <f t="shared" si="33"/>
        <v>6</v>
      </c>
      <c r="Q38" s="237">
        <f t="shared" si="34"/>
        <v>0</v>
      </c>
      <c r="R38" s="237">
        <f t="shared" si="35"/>
        <v>655</v>
      </c>
      <c r="T38">
        <v>523</v>
      </c>
      <c r="U38">
        <v>8729</v>
      </c>
      <c r="V38" t="s">
        <v>329</v>
      </c>
      <c r="W38">
        <v>1514.55</v>
      </c>
      <c r="X38">
        <v>881.79200000000003</v>
      </c>
      <c r="Y38">
        <v>1.718</v>
      </c>
      <c r="Z38">
        <v>13.845000000000001</v>
      </c>
      <c r="AA38">
        <v>87.051364000000007</v>
      </c>
      <c r="AB38">
        <v>1.228869</v>
      </c>
      <c r="AC38">
        <v>28.711642999999999</v>
      </c>
      <c r="AD38" s="1">
        <v>367</v>
      </c>
      <c r="AE38">
        <v>0</v>
      </c>
      <c r="AF38">
        <v>655</v>
      </c>
      <c r="AG38">
        <v>87</v>
      </c>
      <c r="AH38">
        <v>17.398347999999999</v>
      </c>
      <c r="AI38">
        <v>1034.0999999999999</v>
      </c>
      <c r="AJ38">
        <v>12.5</v>
      </c>
      <c r="AK38">
        <v>6</v>
      </c>
      <c r="AL38">
        <v>949</v>
      </c>
      <c r="AM38" t="s">
        <v>330</v>
      </c>
      <c r="AN38" t="s">
        <v>512</v>
      </c>
      <c r="AO38">
        <v>1380.578</v>
      </c>
      <c r="AR38" t="s">
        <v>119</v>
      </c>
      <c r="AS38" t="s">
        <v>121</v>
      </c>
      <c r="AT38" t="s">
        <v>229</v>
      </c>
      <c r="AU38" t="s">
        <v>329</v>
      </c>
      <c r="AV38" t="s">
        <v>48</v>
      </c>
      <c r="AW38">
        <v>2</v>
      </c>
      <c r="BB38">
        <v>0.75288733682178666</v>
      </c>
      <c r="BC38" t="s">
        <v>70</v>
      </c>
      <c r="BF38" t="s">
        <v>119</v>
      </c>
      <c r="BG38" t="s">
        <v>121</v>
      </c>
      <c r="BH38" t="s">
        <v>329</v>
      </c>
      <c r="BI38">
        <v>8729</v>
      </c>
      <c r="BJ38">
        <v>2</v>
      </c>
      <c r="BK38" t="s">
        <v>229</v>
      </c>
      <c r="BL38" t="s">
        <v>224</v>
      </c>
      <c r="BM38">
        <v>0.75288733682178666</v>
      </c>
      <c r="BN38" t="s">
        <v>70</v>
      </c>
      <c r="BO38" t="s">
        <v>188</v>
      </c>
      <c r="BP38">
        <v>1514.55</v>
      </c>
    </row>
    <row r="39" spans="1:68" ht="16.5">
      <c r="A39" s="280" t="str">
        <f t="shared" si="18"/>
        <v>신동아교통</v>
      </c>
      <c r="B39" s="129" t="str">
        <f t="shared" si="19"/>
        <v>박영자</v>
      </c>
      <c r="C39" s="130" t="str">
        <f t="shared" si="20"/>
        <v>B</v>
      </c>
      <c r="D39" s="131">
        <f t="shared" si="21"/>
        <v>0.91770748815377368</v>
      </c>
      <c r="E39" s="132">
        <f t="shared" si="22"/>
        <v>6652</v>
      </c>
      <c r="F39" s="133" t="str">
        <f t="shared" si="23"/>
        <v>520</v>
      </c>
      <c r="G39" s="134" t="str">
        <f t="shared" si="24"/>
        <v>71바6414</v>
      </c>
      <c r="H39" s="135">
        <f t="shared" si="25"/>
        <v>2</v>
      </c>
      <c r="I39" s="136">
        <f t="shared" si="26"/>
        <v>1930.67</v>
      </c>
      <c r="J39" s="137">
        <f t="shared" si="27"/>
        <v>5.8360934355231415E-3</v>
      </c>
      <c r="K39" s="137">
        <f t="shared" si="28"/>
        <v>0.2975560962668507</v>
      </c>
      <c r="L39" s="137">
        <f t="shared" si="29"/>
        <v>0.23515152770799774</v>
      </c>
      <c r="M39" s="138">
        <f t="shared" si="30"/>
        <v>5.9889999999999999</v>
      </c>
      <c r="N39" s="139">
        <f t="shared" si="31"/>
        <v>0</v>
      </c>
      <c r="O39" s="139">
        <f t="shared" si="32"/>
        <v>0.93231883232245794</v>
      </c>
      <c r="P39" s="234">
        <f t="shared" si="33"/>
        <v>2</v>
      </c>
      <c r="Q39" s="235">
        <f t="shared" si="34"/>
        <v>0</v>
      </c>
      <c r="R39" s="235">
        <f t="shared" si="35"/>
        <v>18</v>
      </c>
      <c r="T39">
        <v>523</v>
      </c>
      <c r="U39">
        <v>6652</v>
      </c>
      <c r="V39" t="s">
        <v>331</v>
      </c>
      <c r="W39">
        <v>1930.67</v>
      </c>
      <c r="X39">
        <v>809.16200000000003</v>
      </c>
      <c r="Y39">
        <v>2.3860000000000001</v>
      </c>
      <c r="Z39">
        <v>5.9889999999999999</v>
      </c>
      <c r="AA39">
        <v>160.956299</v>
      </c>
      <c r="AB39">
        <v>0.93935599999999997</v>
      </c>
      <c r="AC39">
        <v>47.893528000000003</v>
      </c>
      <c r="AD39" s="1">
        <v>454</v>
      </c>
      <c r="AE39">
        <v>0</v>
      </c>
      <c r="AF39">
        <v>18</v>
      </c>
      <c r="AG39">
        <v>70</v>
      </c>
      <c r="AH39">
        <v>11.994994</v>
      </c>
      <c r="AI39">
        <v>19.2</v>
      </c>
      <c r="AJ39">
        <v>0</v>
      </c>
      <c r="AK39">
        <v>2</v>
      </c>
      <c r="AL39">
        <v>85</v>
      </c>
      <c r="AM39" t="s">
        <v>332</v>
      </c>
      <c r="AN39" t="s">
        <v>513</v>
      </c>
      <c r="AO39">
        <v>1836.9190000000001</v>
      </c>
      <c r="AR39" t="s">
        <v>119</v>
      </c>
      <c r="AS39" t="s">
        <v>124</v>
      </c>
      <c r="AT39" t="s">
        <v>257</v>
      </c>
      <c r="AU39" t="s">
        <v>331</v>
      </c>
      <c r="AV39" t="s">
        <v>48</v>
      </c>
      <c r="AW39">
        <v>2</v>
      </c>
      <c r="BB39">
        <v>0.91770748815377368</v>
      </c>
      <c r="BC39" t="s">
        <v>68</v>
      </c>
      <c r="BF39" t="s">
        <v>119</v>
      </c>
      <c r="BG39" t="s">
        <v>124</v>
      </c>
      <c r="BH39" t="s">
        <v>331</v>
      </c>
      <c r="BI39">
        <v>6652</v>
      </c>
      <c r="BJ39">
        <v>2</v>
      </c>
      <c r="BK39" t="s">
        <v>257</v>
      </c>
      <c r="BL39" t="s">
        <v>258</v>
      </c>
      <c r="BM39">
        <v>0.91770748815377368</v>
      </c>
      <c r="BN39" t="s">
        <v>68</v>
      </c>
      <c r="BO39" t="s">
        <v>178</v>
      </c>
      <c r="BP39">
        <v>1930.67</v>
      </c>
    </row>
    <row r="40" spans="1:68" ht="16.5">
      <c r="A40" s="281" t="str">
        <f t="shared" si="18"/>
        <v>신동아교통</v>
      </c>
      <c r="B40" s="113" t="str">
        <f t="shared" si="19"/>
        <v>박용우</v>
      </c>
      <c r="C40" s="114" t="str">
        <f t="shared" si="20"/>
        <v>D</v>
      </c>
      <c r="D40" s="115">
        <f t="shared" si="21"/>
        <v>0.82666666666666666</v>
      </c>
      <c r="E40" s="116">
        <f t="shared" si="22"/>
        <v>1346</v>
      </c>
      <c r="F40" s="117" t="str">
        <f t="shared" si="23"/>
        <v>1</v>
      </c>
      <c r="G40" s="118" t="str">
        <f t="shared" si="24"/>
        <v>70바2468</v>
      </c>
      <c r="H40" s="119">
        <f t="shared" si="25"/>
        <v>1</v>
      </c>
      <c r="I40" s="120">
        <f t="shared" si="26"/>
        <v>1700.126</v>
      </c>
      <c r="J40" s="121">
        <f t="shared" si="27"/>
        <v>9.9776371246198675E-3</v>
      </c>
      <c r="K40" s="121">
        <f t="shared" si="28"/>
        <v>0.32930439689700669</v>
      </c>
      <c r="L40" s="121">
        <f t="shared" si="29"/>
        <v>0.19704421907552735</v>
      </c>
      <c r="M40" s="122">
        <f t="shared" si="30"/>
        <v>12.648999999999999</v>
      </c>
      <c r="N40" s="123">
        <f t="shared" si="31"/>
        <v>5.8819169873291742E-2</v>
      </c>
      <c r="O40" s="123">
        <f t="shared" si="32"/>
        <v>6.2936511764422169</v>
      </c>
      <c r="P40" s="236">
        <f t="shared" si="33"/>
        <v>1</v>
      </c>
      <c r="Q40" s="237">
        <f t="shared" si="34"/>
        <v>1</v>
      </c>
      <c r="R40" s="237">
        <f t="shared" si="35"/>
        <v>107</v>
      </c>
      <c r="T40">
        <v>523</v>
      </c>
      <c r="U40">
        <v>1346</v>
      </c>
      <c r="V40" t="s">
        <v>333</v>
      </c>
      <c r="W40">
        <v>1700.126</v>
      </c>
      <c r="X40">
        <v>979.19899999999996</v>
      </c>
      <c r="Y40">
        <v>1.736</v>
      </c>
      <c r="Z40">
        <v>12.648999999999999</v>
      </c>
      <c r="AA40">
        <v>101.836636</v>
      </c>
      <c r="AB40">
        <v>1.016089</v>
      </c>
      <c r="AC40">
        <v>33.535252</v>
      </c>
      <c r="AD40" s="1">
        <v>335</v>
      </c>
      <c r="AE40">
        <v>1</v>
      </c>
      <c r="AF40">
        <v>107</v>
      </c>
      <c r="AG40">
        <v>69</v>
      </c>
      <c r="AH40">
        <v>16.69464</v>
      </c>
      <c r="AI40">
        <v>476.2</v>
      </c>
      <c r="AJ40">
        <v>0</v>
      </c>
      <c r="AK40">
        <v>1</v>
      </c>
      <c r="AL40">
        <v>121</v>
      </c>
      <c r="AM40" t="s">
        <v>334</v>
      </c>
      <c r="AN40" t="s">
        <v>514</v>
      </c>
      <c r="AO40">
        <v>1700.126</v>
      </c>
      <c r="AR40" t="s">
        <v>119</v>
      </c>
      <c r="AS40" t="s">
        <v>121</v>
      </c>
      <c r="AT40" t="s">
        <v>205</v>
      </c>
      <c r="AU40" t="s">
        <v>333</v>
      </c>
      <c r="AV40" t="s">
        <v>48</v>
      </c>
      <c r="AW40">
        <v>1</v>
      </c>
      <c r="BB40">
        <v>0.82666666666666666</v>
      </c>
      <c r="BC40" t="s">
        <v>67</v>
      </c>
      <c r="BF40" t="s">
        <v>119</v>
      </c>
      <c r="BG40" t="s">
        <v>121</v>
      </c>
      <c r="BH40" t="s">
        <v>333</v>
      </c>
      <c r="BI40">
        <v>1346</v>
      </c>
      <c r="BJ40">
        <v>1</v>
      </c>
      <c r="BK40" t="s">
        <v>205</v>
      </c>
      <c r="BL40" t="s">
        <v>177</v>
      </c>
      <c r="BM40">
        <v>0.82666666666666666</v>
      </c>
      <c r="BN40" t="s">
        <v>67</v>
      </c>
      <c r="BO40" t="s">
        <v>182</v>
      </c>
      <c r="BP40">
        <v>1700.126</v>
      </c>
    </row>
    <row r="41" spans="1:68" ht="16.5">
      <c r="A41" s="280" t="str">
        <f t="shared" si="18"/>
        <v>신동아교통</v>
      </c>
      <c r="B41" s="129" t="str">
        <f t="shared" si="19"/>
        <v>박정식</v>
      </c>
      <c r="C41" s="130" t="str">
        <f t="shared" si="20"/>
        <v>D</v>
      </c>
      <c r="D41" s="131">
        <f t="shared" si="21"/>
        <v>0.8359145228833611</v>
      </c>
      <c r="E41" s="132">
        <f t="shared" si="22"/>
        <v>691</v>
      </c>
      <c r="F41" s="133" t="str">
        <f t="shared" si="23"/>
        <v>518</v>
      </c>
      <c r="G41" s="134" t="str">
        <f t="shared" si="24"/>
        <v>71바6410</v>
      </c>
      <c r="H41" s="135">
        <f t="shared" si="25"/>
        <v>2</v>
      </c>
      <c r="I41" s="136">
        <f t="shared" si="26"/>
        <v>2091.3560000000002</v>
      </c>
      <c r="J41" s="137">
        <f t="shared" si="27"/>
        <v>1.225159644202036E-2</v>
      </c>
      <c r="K41" s="137">
        <f t="shared" si="28"/>
        <v>0.34711905207002614</v>
      </c>
      <c r="L41" s="137">
        <f t="shared" si="29"/>
        <v>0.16926816859492116</v>
      </c>
      <c r="M41" s="138">
        <f t="shared" si="30"/>
        <v>11.911</v>
      </c>
      <c r="N41" s="139">
        <f t="shared" si="31"/>
        <v>0.43034280151251147</v>
      </c>
      <c r="O41" s="139">
        <f t="shared" si="32"/>
        <v>8.5590401634155064</v>
      </c>
      <c r="P41" s="234">
        <f t="shared" si="33"/>
        <v>2</v>
      </c>
      <c r="Q41" s="235">
        <f t="shared" si="34"/>
        <v>9</v>
      </c>
      <c r="R41" s="235">
        <f t="shared" si="35"/>
        <v>179</v>
      </c>
      <c r="T41">
        <v>523</v>
      </c>
      <c r="U41">
        <v>691</v>
      </c>
      <c r="V41" t="s">
        <v>335</v>
      </c>
      <c r="W41">
        <v>2091.3560000000002</v>
      </c>
      <c r="X41">
        <v>1189.239</v>
      </c>
      <c r="Y41">
        <v>1.7589999999999999</v>
      </c>
      <c r="Z41">
        <v>11.911</v>
      </c>
      <c r="AA41">
        <v>165.93462</v>
      </c>
      <c r="AB41">
        <v>2.0329640000000002</v>
      </c>
      <c r="AC41">
        <v>57.599068000000003</v>
      </c>
      <c r="AD41" s="1">
        <v>354</v>
      </c>
      <c r="AE41">
        <v>9</v>
      </c>
      <c r="AF41">
        <v>179</v>
      </c>
      <c r="AG41">
        <v>95</v>
      </c>
      <c r="AH41">
        <v>12.603494</v>
      </c>
      <c r="AI41">
        <v>85.1</v>
      </c>
      <c r="AJ41">
        <v>9.1</v>
      </c>
      <c r="AK41">
        <v>2</v>
      </c>
      <c r="AL41">
        <v>566</v>
      </c>
      <c r="AM41" t="s">
        <v>336</v>
      </c>
      <c r="AN41" t="s">
        <v>515</v>
      </c>
      <c r="AO41">
        <v>1987.066</v>
      </c>
      <c r="AR41" t="s">
        <v>119</v>
      </c>
      <c r="AS41" t="s">
        <v>123</v>
      </c>
      <c r="AT41" t="s">
        <v>252</v>
      </c>
      <c r="AU41" t="s">
        <v>335</v>
      </c>
      <c r="AV41" t="s">
        <v>48</v>
      </c>
      <c r="AW41">
        <v>2</v>
      </c>
      <c r="BB41">
        <v>0.8359145228833611</v>
      </c>
      <c r="BC41" t="s">
        <v>67</v>
      </c>
      <c r="BF41" t="s">
        <v>119</v>
      </c>
      <c r="BG41" t="s">
        <v>123</v>
      </c>
      <c r="BH41" t="s">
        <v>335</v>
      </c>
      <c r="BI41">
        <v>691</v>
      </c>
      <c r="BJ41">
        <v>2</v>
      </c>
      <c r="BK41" t="s">
        <v>252</v>
      </c>
      <c r="BL41" t="s">
        <v>261</v>
      </c>
      <c r="BM41">
        <v>0.8359145228833611</v>
      </c>
      <c r="BN41" t="s">
        <v>67</v>
      </c>
      <c r="BO41" t="s">
        <v>182</v>
      </c>
      <c r="BP41">
        <v>2091.3560000000002</v>
      </c>
    </row>
    <row r="42" spans="1:68" ht="16.5">
      <c r="A42" s="281" t="str">
        <f t="shared" si="18"/>
        <v>신동아교통</v>
      </c>
      <c r="B42" s="113" t="str">
        <f t="shared" si="19"/>
        <v>박정훈</v>
      </c>
      <c r="C42" s="114" t="str">
        <f t="shared" si="20"/>
        <v>D</v>
      </c>
      <c r="D42" s="115">
        <f t="shared" si="21"/>
        <v>0.83481481481481479</v>
      </c>
      <c r="E42" s="116">
        <f t="shared" si="22"/>
        <v>5582</v>
      </c>
      <c r="F42" s="117" t="str">
        <f t="shared" si="23"/>
        <v>520</v>
      </c>
      <c r="G42" s="118" t="str">
        <f t="shared" si="24"/>
        <v>71바6401</v>
      </c>
      <c r="H42" s="119">
        <f t="shared" si="25"/>
        <v>1</v>
      </c>
      <c r="I42" s="120">
        <f t="shared" si="26"/>
        <v>1916.2070000000001</v>
      </c>
      <c r="J42" s="121">
        <f t="shared" si="27"/>
        <v>8.1066842142606763E-3</v>
      </c>
      <c r="K42" s="121">
        <f t="shared" si="28"/>
        <v>0.29305824454276325</v>
      </c>
      <c r="L42" s="121">
        <f t="shared" si="29"/>
        <v>0.15708115041850906</v>
      </c>
      <c r="M42" s="122">
        <f t="shared" si="30"/>
        <v>6.7409999999999997</v>
      </c>
      <c r="N42" s="123">
        <f t="shared" si="31"/>
        <v>0</v>
      </c>
      <c r="O42" s="123">
        <f t="shared" si="32"/>
        <v>0.52186428710468125</v>
      </c>
      <c r="P42" s="236">
        <f t="shared" si="33"/>
        <v>0</v>
      </c>
      <c r="Q42" s="237">
        <f t="shared" si="34"/>
        <v>0</v>
      </c>
      <c r="R42" s="237">
        <f t="shared" si="35"/>
        <v>10</v>
      </c>
      <c r="T42">
        <v>523</v>
      </c>
      <c r="U42">
        <v>5582</v>
      </c>
      <c r="V42" t="s">
        <v>337</v>
      </c>
      <c r="W42">
        <v>1916.2070000000001</v>
      </c>
      <c r="X42">
        <v>850.16399999999999</v>
      </c>
      <c r="Y42">
        <v>2.254</v>
      </c>
      <c r="Z42">
        <v>6.7409999999999997</v>
      </c>
      <c r="AA42">
        <v>159.35935900000001</v>
      </c>
      <c r="AB42">
        <v>1.291876</v>
      </c>
      <c r="AC42">
        <v>46.701574000000001</v>
      </c>
      <c r="AD42" s="1">
        <v>301</v>
      </c>
      <c r="AE42">
        <v>0</v>
      </c>
      <c r="AF42">
        <v>10</v>
      </c>
      <c r="AG42">
        <v>66</v>
      </c>
      <c r="AH42">
        <v>12.024438999999999</v>
      </c>
      <c r="AI42">
        <v>0</v>
      </c>
      <c r="AJ42">
        <v>0</v>
      </c>
      <c r="AK42">
        <v>0</v>
      </c>
      <c r="AL42">
        <v>0</v>
      </c>
      <c r="AM42" t="s">
        <v>338</v>
      </c>
      <c r="AN42" t="s">
        <v>516</v>
      </c>
      <c r="AO42">
        <v>1916.2070000000001</v>
      </c>
      <c r="AR42" t="s">
        <v>119</v>
      </c>
      <c r="AS42" t="s">
        <v>124</v>
      </c>
      <c r="AT42" t="s">
        <v>254</v>
      </c>
      <c r="AU42" t="s">
        <v>337</v>
      </c>
      <c r="AV42" t="s">
        <v>48</v>
      </c>
      <c r="AW42">
        <v>1</v>
      </c>
      <c r="BB42">
        <v>0.83481481481481479</v>
      </c>
      <c r="BC42" t="s">
        <v>67</v>
      </c>
      <c r="BF42" t="s">
        <v>119</v>
      </c>
      <c r="BG42" t="s">
        <v>124</v>
      </c>
      <c r="BH42" t="s">
        <v>337</v>
      </c>
      <c r="BI42">
        <v>5582</v>
      </c>
      <c r="BJ42">
        <v>1</v>
      </c>
      <c r="BK42" t="s">
        <v>254</v>
      </c>
      <c r="BL42" t="s">
        <v>177</v>
      </c>
      <c r="BM42">
        <v>0.83481481481481479</v>
      </c>
      <c r="BN42" t="s">
        <v>67</v>
      </c>
      <c r="BO42" t="s">
        <v>182</v>
      </c>
      <c r="BP42">
        <v>1916.2070000000001</v>
      </c>
    </row>
    <row r="43" spans="1:68" ht="16.5">
      <c r="A43" s="280" t="str">
        <f t="shared" si="18"/>
        <v>신동아교통</v>
      </c>
      <c r="B43" s="129" t="str">
        <f t="shared" si="19"/>
        <v>박종운</v>
      </c>
      <c r="C43" s="130" t="str">
        <f t="shared" si="20"/>
        <v>F</v>
      </c>
      <c r="D43" s="131">
        <f t="shared" si="21"/>
        <v>0.79980237067145898</v>
      </c>
      <c r="E43" s="132">
        <f t="shared" si="22"/>
        <v>7600</v>
      </c>
      <c r="F43" s="133" t="str">
        <f t="shared" si="23"/>
        <v>1</v>
      </c>
      <c r="G43" s="134" t="str">
        <f t="shared" si="24"/>
        <v>70바2540</v>
      </c>
      <c r="H43" s="135">
        <f t="shared" si="25"/>
        <v>6</v>
      </c>
      <c r="I43" s="136">
        <f t="shared" si="26"/>
        <v>762.56799999999998</v>
      </c>
      <c r="J43" s="137">
        <f t="shared" si="27"/>
        <v>8.8295271239621914E-3</v>
      </c>
      <c r="K43" s="137">
        <f t="shared" si="28"/>
        <v>0.32979397287371642</v>
      </c>
      <c r="L43" s="137">
        <f t="shared" si="29"/>
        <v>0.21375142938072408</v>
      </c>
      <c r="M43" s="138">
        <f t="shared" si="30"/>
        <v>13.259</v>
      </c>
      <c r="N43" s="139">
        <f t="shared" si="31"/>
        <v>0.26227169249168597</v>
      </c>
      <c r="O43" s="139">
        <f t="shared" si="32"/>
        <v>42.356878337407288</v>
      </c>
      <c r="P43" s="234">
        <f t="shared" si="33"/>
        <v>0</v>
      </c>
      <c r="Q43" s="235">
        <f t="shared" si="34"/>
        <v>2</v>
      </c>
      <c r="R43" s="235">
        <f t="shared" si="35"/>
        <v>323</v>
      </c>
      <c r="T43">
        <v>523</v>
      </c>
      <c r="U43">
        <v>7600</v>
      </c>
      <c r="V43" t="s">
        <v>339</v>
      </c>
      <c r="W43">
        <v>762.56799999999998</v>
      </c>
      <c r="X43">
        <v>431.77699999999999</v>
      </c>
      <c r="Y43">
        <v>1.766</v>
      </c>
      <c r="Z43">
        <v>13.259</v>
      </c>
      <c r="AA43">
        <v>43.507765999999997</v>
      </c>
      <c r="AB43">
        <v>0.38415300000000002</v>
      </c>
      <c r="AC43">
        <v>14.348599</v>
      </c>
      <c r="AD43" s="1">
        <v>163</v>
      </c>
      <c r="AE43">
        <v>2</v>
      </c>
      <c r="AF43">
        <v>323</v>
      </c>
      <c r="AG43">
        <v>74</v>
      </c>
      <c r="AH43">
        <v>17.527169000000001</v>
      </c>
      <c r="AI43">
        <v>344.9</v>
      </c>
      <c r="AJ43">
        <v>0</v>
      </c>
      <c r="AK43">
        <v>0</v>
      </c>
      <c r="AL43">
        <v>0</v>
      </c>
      <c r="AM43" t="s">
        <v>340</v>
      </c>
      <c r="AN43" t="s">
        <v>517</v>
      </c>
      <c r="AO43">
        <v>203.96100000000001</v>
      </c>
      <c r="AR43" t="s">
        <v>119</v>
      </c>
      <c r="AS43" t="s">
        <v>121</v>
      </c>
      <c r="AT43" t="s">
        <v>217</v>
      </c>
      <c r="AU43" t="s">
        <v>339</v>
      </c>
      <c r="AV43" t="s">
        <v>48</v>
      </c>
      <c r="AW43">
        <v>6</v>
      </c>
      <c r="BB43">
        <v>0.79980237067145898</v>
      </c>
      <c r="BC43" t="s">
        <v>70</v>
      </c>
      <c r="BF43" t="s">
        <v>119</v>
      </c>
      <c r="BG43" t="s">
        <v>121</v>
      </c>
      <c r="BH43" t="s">
        <v>339</v>
      </c>
      <c r="BI43">
        <v>7600</v>
      </c>
      <c r="BJ43">
        <v>6</v>
      </c>
      <c r="BK43" t="s">
        <v>217</v>
      </c>
      <c r="BL43" t="s">
        <v>233</v>
      </c>
      <c r="BM43">
        <v>0.79980237067145898</v>
      </c>
      <c r="BN43" t="s">
        <v>70</v>
      </c>
      <c r="BO43" t="s">
        <v>188</v>
      </c>
      <c r="BP43">
        <v>762.56799999999998</v>
      </c>
    </row>
    <row r="44" spans="1:68" ht="16.5">
      <c r="A44" s="281" t="str">
        <f t="shared" si="18"/>
        <v>신동아교통</v>
      </c>
      <c r="B44" s="113" t="str">
        <f t="shared" si="19"/>
        <v>박주철</v>
      </c>
      <c r="C44" s="114" t="str">
        <f t="shared" si="20"/>
        <v>F</v>
      </c>
      <c r="D44" s="115">
        <f t="shared" si="21"/>
        <v>0.75917189844644684</v>
      </c>
      <c r="E44" s="116">
        <f t="shared" si="22"/>
        <v>2322</v>
      </c>
      <c r="F44" s="117" t="str">
        <f t="shared" si="23"/>
        <v>예비</v>
      </c>
      <c r="G44" s="118" t="str">
        <f t="shared" si="24"/>
        <v>70바3709</v>
      </c>
      <c r="H44" s="119">
        <f t="shared" si="25"/>
        <v>9</v>
      </c>
      <c r="I44" s="120">
        <f t="shared" si="26"/>
        <v>1076.4000000000001</v>
      </c>
      <c r="J44" s="121">
        <f t="shared" si="27"/>
        <v>1.1898591741895125E-2</v>
      </c>
      <c r="K44" s="121">
        <f t="shared" si="28"/>
        <v>0.33864741500491463</v>
      </c>
      <c r="L44" s="121">
        <f t="shared" si="29"/>
        <v>0.198810850984764</v>
      </c>
      <c r="M44" s="122">
        <f t="shared" si="30"/>
        <v>15.397</v>
      </c>
      <c r="N44" s="123">
        <f t="shared" si="31"/>
        <v>9.2902266815310289E-2</v>
      </c>
      <c r="O44" s="123">
        <f t="shared" si="32"/>
        <v>14.306949089557785</v>
      </c>
      <c r="P44" s="236">
        <f t="shared" si="33"/>
        <v>5</v>
      </c>
      <c r="Q44" s="237">
        <f t="shared" si="34"/>
        <v>1</v>
      </c>
      <c r="R44" s="237">
        <f t="shared" si="35"/>
        <v>154</v>
      </c>
      <c r="T44">
        <v>523</v>
      </c>
      <c r="U44">
        <v>2322</v>
      </c>
      <c r="V44" t="s">
        <v>341</v>
      </c>
      <c r="W44">
        <v>1076.4000000000001</v>
      </c>
      <c r="X44">
        <v>605.83699999999999</v>
      </c>
      <c r="Y44">
        <v>1.7769999999999999</v>
      </c>
      <c r="Z44">
        <v>15.397</v>
      </c>
      <c r="AA44">
        <v>58.385817000000003</v>
      </c>
      <c r="AB44">
        <v>0.69470900000000002</v>
      </c>
      <c r="AC44">
        <v>19.772206000000001</v>
      </c>
      <c r="AD44" s="1">
        <v>214</v>
      </c>
      <c r="AE44">
        <v>1</v>
      </c>
      <c r="AF44">
        <v>154</v>
      </c>
      <c r="AG44">
        <v>73</v>
      </c>
      <c r="AH44">
        <v>18.435984000000001</v>
      </c>
      <c r="AI44">
        <v>1429</v>
      </c>
      <c r="AJ44">
        <v>0</v>
      </c>
      <c r="AK44">
        <v>5</v>
      </c>
      <c r="AL44">
        <v>1076</v>
      </c>
      <c r="AM44" t="s">
        <v>342</v>
      </c>
      <c r="AN44" t="s">
        <v>518</v>
      </c>
      <c r="AO44">
        <v>250.11500000000001</v>
      </c>
      <c r="AR44" t="s">
        <v>119</v>
      </c>
      <c r="AS44" t="s">
        <v>91</v>
      </c>
      <c r="AT44" t="s">
        <v>259</v>
      </c>
      <c r="AU44" t="s">
        <v>341</v>
      </c>
      <c r="AV44" t="s">
        <v>48</v>
      </c>
      <c r="AW44">
        <v>9</v>
      </c>
      <c r="BB44">
        <v>0.75917189844644684</v>
      </c>
      <c r="BC44" t="s">
        <v>70</v>
      </c>
      <c r="BF44" t="s">
        <v>119</v>
      </c>
      <c r="BG44" t="s">
        <v>91</v>
      </c>
      <c r="BH44" t="s">
        <v>341</v>
      </c>
      <c r="BI44">
        <v>2322</v>
      </c>
      <c r="BJ44">
        <v>9</v>
      </c>
      <c r="BK44" t="s">
        <v>259</v>
      </c>
      <c r="BL44" t="s">
        <v>198</v>
      </c>
      <c r="BM44">
        <v>0.75917189844644684</v>
      </c>
      <c r="BN44" t="s">
        <v>70</v>
      </c>
      <c r="BO44" t="s">
        <v>188</v>
      </c>
      <c r="BP44">
        <v>1076.4000000000001</v>
      </c>
    </row>
    <row r="45" spans="1:68" ht="16.5">
      <c r="A45" s="280" t="str">
        <f t="shared" si="18"/>
        <v>신동아교통</v>
      </c>
      <c r="B45" s="129" t="str">
        <f t="shared" si="19"/>
        <v>박준순</v>
      </c>
      <c r="C45" s="130" t="str">
        <f t="shared" si="20"/>
        <v>C</v>
      </c>
      <c r="D45" s="131">
        <f t="shared" si="21"/>
        <v>0.85286380756319202</v>
      </c>
      <c r="E45" s="132">
        <f t="shared" si="22"/>
        <v>3323</v>
      </c>
      <c r="F45" s="133" t="str">
        <f t="shared" si="23"/>
        <v>520</v>
      </c>
      <c r="G45" s="134" t="str">
        <f t="shared" si="24"/>
        <v>71바6413</v>
      </c>
      <c r="H45" s="135">
        <f t="shared" si="25"/>
        <v>2</v>
      </c>
      <c r="I45" s="136">
        <f t="shared" si="26"/>
        <v>1959.3270000000002</v>
      </c>
      <c r="J45" s="137">
        <f t="shared" si="27"/>
        <v>2.3326824071799371E-2</v>
      </c>
      <c r="K45" s="137">
        <f t="shared" si="28"/>
        <v>0.35407366073246627</v>
      </c>
      <c r="L45" s="137">
        <f t="shared" si="29"/>
        <v>0.24191980205448094</v>
      </c>
      <c r="M45" s="138">
        <f t="shared" si="30"/>
        <v>7.24</v>
      </c>
      <c r="N45" s="139">
        <f t="shared" si="31"/>
        <v>0.15311379876865883</v>
      </c>
      <c r="O45" s="139">
        <f t="shared" si="32"/>
        <v>3.7257691033706983</v>
      </c>
      <c r="P45" s="234">
        <f t="shared" si="33"/>
        <v>16</v>
      </c>
      <c r="Q45" s="235">
        <f t="shared" si="34"/>
        <v>3</v>
      </c>
      <c r="R45" s="235">
        <f t="shared" si="35"/>
        <v>73</v>
      </c>
      <c r="T45">
        <v>523</v>
      </c>
      <c r="U45">
        <v>3323</v>
      </c>
      <c r="V45" t="s">
        <v>343</v>
      </c>
      <c r="W45">
        <v>1959.327</v>
      </c>
      <c r="X45">
        <v>828.84199999999998</v>
      </c>
      <c r="Y45">
        <v>2.3639999999999999</v>
      </c>
      <c r="Z45">
        <v>7.24</v>
      </c>
      <c r="AA45">
        <v>168.817409</v>
      </c>
      <c r="AB45">
        <v>3.9379740000000001</v>
      </c>
      <c r="AC45">
        <v>59.773797999999999</v>
      </c>
      <c r="AD45" s="1">
        <v>474</v>
      </c>
      <c r="AE45">
        <v>3</v>
      </c>
      <c r="AF45">
        <v>73</v>
      </c>
      <c r="AG45">
        <v>78</v>
      </c>
      <c r="AH45">
        <v>11.60619</v>
      </c>
      <c r="AI45">
        <v>86.5</v>
      </c>
      <c r="AJ45">
        <v>0</v>
      </c>
      <c r="AK45">
        <v>16</v>
      </c>
      <c r="AL45">
        <v>2371</v>
      </c>
      <c r="AM45" t="s">
        <v>344</v>
      </c>
      <c r="AN45" t="s">
        <v>519</v>
      </c>
      <c r="AO45">
        <v>1877.0050000000001</v>
      </c>
      <c r="AR45" t="s">
        <v>119</v>
      </c>
      <c r="AS45" t="s">
        <v>124</v>
      </c>
      <c r="AT45" t="s">
        <v>256</v>
      </c>
      <c r="AU45" t="s">
        <v>343</v>
      </c>
      <c r="AV45" t="s">
        <v>48</v>
      </c>
      <c r="AW45">
        <v>2</v>
      </c>
      <c r="BB45">
        <v>0.85286380756319202</v>
      </c>
      <c r="BC45" t="s">
        <v>69</v>
      </c>
      <c r="BF45" t="s">
        <v>119</v>
      </c>
      <c r="BG45" t="s">
        <v>124</v>
      </c>
      <c r="BH45" t="s">
        <v>343</v>
      </c>
      <c r="BI45">
        <v>3323</v>
      </c>
      <c r="BJ45">
        <v>2</v>
      </c>
      <c r="BK45" t="s">
        <v>256</v>
      </c>
      <c r="BL45" t="s">
        <v>261</v>
      </c>
      <c r="BM45">
        <v>0.85286380756319202</v>
      </c>
      <c r="BN45" t="s">
        <v>69</v>
      </c>
      <c r="BO45" t="s">
        <v>180</v>
      </c>
      <c r="BP45">
        <v>1959.3270000000002</v>
      </c>
    </row>
    <row r="46" spans="1:68" ht="16.5">
      <c r="A46" s="281" t="str">
        <f t="shared" si="18"/>
        <v>신동아교통</v>
      </c>
      <c r="B46" s="113" t="str">
        <f t="shared" si="19"/>
        <v>박효열</v>
      </c>
      <c r="C46" s="114" t="str">
        <f t="shared" si="20"/>
        <v>C</v>
      </c>
      <c r="D46" s="115">
        <f t="shared" si="21"/>
        <v>0.85999999999999988</v>
      </c>
      <c r="E46" s="116">
        <f t="shared" si="22"/>
        <v>1580</v>
      </c>
      <c r="F46" s="117" t="str">
        <f t="shared" si="23"/>
        <v>1</v>
      </c>
      <c r="G46" s="118" t="str">
        <f t="shared" si="24"/>
        <v>70바2451</v>
      </c>
      <c r="H46" s="119">
        <f t="shared" si="25"/>
        <v>1</v>
      </c>
      <c r="I46" s="120">
        <f t="shared" si="26"/>
        <v>1401.806</v>
      </c>
      <c r="J46" s="121">
        <f t="shared" si="27"/>
        <v>1.041067086252238E-2</v>
      </c>
      <c r="K46" s="121">
        <f t="shared" si="28"/>
        <v>0.34723837352983861</v>
      </c>
      <c r="L46" s="121">
        <f t="shared" si="29"/>
        <v>0.13839290172819918</v>
      </c>
      <c r="M46" s="122">
        <f t="shared" si="30"/>
        <v>11.349</v>
      </c>
      <c r="N46" s="123">
        <f t="shared" si="31"/>
        <v>0.14267309456515381</v>
      </c>
      <c r="O46" s="123">
        <f t="shared" si="32"/>
        <v>8.1323663902137664</v>
      </c>
      <c r="P46" s="236">
        <f t="shared" si="33"/>
        <v>2</v>
      </c>
      <c r="Q46" s="237">
        <f t="shared" si="34"/>
        <v>2</v>
      </c>
      <c r="R46" s="237">
        <f t="shared" si="35"/>
        <v>114</v>
      </c>
      <c r="T46">
        <v>523</v>
      </c>
      <c r="U46">
        <v>1580</v>
      </c>
      <c r="V46" t="s">
        <v>345</v>
      </c>
      <c r="W46">
        <v>1401.806</v>
      </c>
      <c r="X46">
        <v>740.97400000000005</v>
      </c>
      <c r="Y46">
        <v>1.8919999999999999</v>
      </c>
      <c r="Z46">
        <v>11.349</v>
      </c>
      <c r="AA46">
        <v>84.873588999999996</v>
      </c>
      <c r="AB46">
        <v>0.88359100000000002</v>
      </c>
      <c r="AC46">
        <v>29.471367000000001</v>
      </c>
      <c r="AD46" s="1">
        <v>194</v>
      </c>
      <c r="AE46">
        <v>2</v>
      </c>
      <c r="AF46">
        <v>114</v>
      </c>
      <c r="AG46">
        <v>83</v>
      </c>
      <c r="AH46">
        <v>16.516397999999999</v>
      </c>
      <c r="AI46">
        <v>167.5</v>
      </c>
      <c r="AJ46">
        <v>0</v>
      </c>
      <c r="AK46">
        <v>2</v>
      </c>
      <c r="AL46">
        <v>323</v>
      </c>
      <c r="AM46" t="s">
        <v>346</v>
      </c>
      <c r="AN46" t="s">
        <v>520</v>
      </c>
      <c r="AO46">
        <v>1401.806</v>
      </c>
      <c r="AR46" t="s">
        <v>119</v>
      </c>
      <c r="AS46" t="s">
        <v>121</v>
      </c>
      <c r="AT46" t="s">
        <v>203</v>
      </c>
      <c r="AU46" t="s">
        <v>345</v>
      </c>
      <c r="AV46" t="s">
        <v>48</v>
      </c>
      <c r="AW46">
        <v>1</v>
      </c>
      <c r="BB46">
        <v>0.85999999999999988</v>
      </c>
      <c r="BC46" t="s">
        <v>69</v>
      </c>
      <c r="BF46" t="s">
        <v>119</v>
      </c>
      <c r="BG46" t="s">
        <v>121</v>
      </c>
      <c r="BH46" t="s">
        <v>345</v>
      </c>
      <c r="BI46">
        <v>1580</v>
      </c>
      <c r="BJ46">
        <v>1</v>
      </c>
      <c r="BK46" t="s">
        <v>203</v>
      </c>
      <c r="BL46" t="s">
        <v>177</v>
      </c>
      <c r="BM46">
        <v>0.85999999999999988</v>
      </c>
      <c r="BN46" t="s">
        <v>69</v>
      </c>
      <c r="BO46" t="s">
        <v>180</v>
      </c>
      <c r="BP46">
        <v>1401.806</v>
      </c>
    </row>
    <row r="47" spans="1:68" ht="16.5">
      <c r="A47" s="280" t="str">
        <f t="shared" si="18"/>
        <v>신동아교통</v>
      </c>
      <c r="B47" s="129" t="str">
        <f t="shared" si="19"/>
        <v>배시운</v>
      </c>
      <c r="C47" s="130" t="str">
        <f t="shared" si="20"/>
        <v>D</v>
      </c>
      <c r="D47" s="131">
        <f t="shared" si="21"/>
        <v>0.83181818181818179</v>
      </c>
      <c r="E47" s="132">
        <f t="shared" si="22"/>
        <v>931</v>
      </c>
      <c r="F47" s="133" t="str">
        <f t="shared" si="23"/>
        <v>1</v>
      </c>
      <c r="G47" s="134" t="str">
        <f t="shared" si="24"/>
        <v>70바2540</v>
      </c>
      <c r="H47" s="135">
        <f t="shared" si="25"/>
        <v>1</v>
      </c>
      <c r="I47" s="136">
        <f t="shared" si="26"/>
        <v>1263.789</v>
      </c>
      <c r="J47" s="137">
        <f t="shared" si="27"/>
        <v>1.6530444012533976E-2</v>
      </c>
      <c r="K47" s="137">
        <f t="shared" si="28"/>
        <v>0.35011292836658653</v>
      </c>
      <c r="L47" s="137">
        <f t="shared" si="29"/>
        <v>0.18753130467190329</v>
      </c>
      <c r="M47" s="138">
        <f t="shared" si="30"/>
        <v>13.945</v>
      </c>
      <c r="N47" s="139">
        <f t="shared" si="31"/>
        <v>0</v>
      </c>
      <c r="O47" s="139">
        <f t="shared" si="32"/>
        <v>16.458443616774638</v>
      </c>
      <c r="P47" s="234">
        <f t="shared" si="33"/>
        <v>8</v>
      </c>
      <c r="Q47" s="235">
        <f t="shared" si="34"/>
        <v>0</v>
      </c>
      <c r="R47" s="235">
        <f t="shared" si="35"/>
        <v>208</v>
      </c>
      <c r="T47">
        <v>523</v>
      </c>
      <c r="U47">
        <v>931</v>
      </c>
      <c r="V47" t="s">
        <v>347</v>
      </c>
      <c r="W47">
        <v>1263.789</v>
      </c>
      <c r="X47">
        <v>690.47500000000002</v>
      </c>
      <c r="Y47">
        <v>1.83</v>
      </c>
      <c r="Z47">
        <v>13.945</v>
      </c>
      <c r="AA47">
        <v>70.273308999999998</v>
      </c>
      <c r="AB47">
        <v>1.1616489999999999</v>
      </c>
      <c r="AC47">
        <v>24.603594000000001</v>
      </c>
      <c r="AD47" s="1">
        <v>237</v>
      </c>
      <c r="AE47">
        <v>0</v>
      </c>
      <c r="AF47">
        <v>208</v>
      </c>
      <c r="AG47">
        <v>82</v>
      </c>
      <c r="AH47">
        <v>17.983910999999999</v>
      </c>
      <c r="AI47">
        <v>643.79999999999995</v>
      </c>
      <c r="AJ47">
        <v>3.7</v>
      </c>
      <c r="AK47">
        <v>8</v>
      </c>
      <c r="AL47">
        <v>801</v>
      </c>
      <c r="AM47" t="s">
        <v>348</v>
      </c>
      <c r="AN47" t="s">
        <v>521</v>
      </c>
      <c r="AO47">
        <v>1263.789</v>
      </c>
      <c r="AR47" t="s">
        <v>119</v>
      </c>
      <c r="AS47" t="s">
        <v>121</v>
      </c>
      <c r="AT47" t="s">
        <v>217</v>
      </c>
      <c r="AU47" t="s">
        <v>347</v>
      </c>
      <c r="AV47" t="s">
        <v>48</v>
      </c>
      <c r="AW47">
        <v>1</v>
      </c>
      <c r="BB47">
        <v>0.83181818181818179</v>
      </c>
      <c r="BC47" t="s">
        <v>67</v>
      </c>
      <c r="BF47" t="s">
        <v>119</v>
      </c>
      <c r="BG47" t="s">
        <v>121</v>
      </c>
      <c r="BH47" t="s">
        <v>347</v>
      </c>
      <c r="BI47">
        <v>931</v>
      </c>
      <c r="BJ47">
        <v>1</v>
      </c>
      <c r="BK47" t="s">
        <v>217</v>
      </c>
      <c r="BL47" t="s">
        <v>177</v>
      </c>
      <c r="BM47">
        <v>0.83181818181818179</v>
      </c>
      <c r="BN47" t="s">
        <v>67</v>
      </c>
      <c r="BO47" t="s">
        <v>182</v>
      </c>
      <c r="BP47">
        <v>1263.789</v>
      </c>
    </row>
    <row r="48" spans="1:68" ht="16.5">
      <c r="A48" s="281" t="str">
        <f t="shared" si="18"/>
        <v>신동아교통</v>
      </c>
      <c r="B48" s="113" t="str">
        <f t="shared" si="19"/>
        <v>백경우</v>
      </c>
      <c r="C48" s="114" t="str">
        <f t="shared" si="20"/>
        <v>D</v>
      </c>
      <c r="D48" s="115">
        <f t="shared" si="21"/>
        <v>0.83636363636363631</v>
      </c>
      <c r="E48" s="116">
        <f t="shared" si="22"/>
        <v>245</v>
      </c>
      <c r="F48" s="117" t="str">
        <f t="shared" si="23"/>
        <v>1</v>
      </c>
      <c r="G48" s="118" t="str">
        <f t="shared" si="24"/>
        <v>70바3701</v>
      </c>
      <c r="H48" s="119">
        <f t="shared" si="25"/>
        <v>1</v>
      </c>
      <c r="I48" s="120">
        <f t="shared" si="26"/>
        <v>1495.08</v>
      </c>
      <c r="J48" s="121">
        <f t="shared" si="27"/>
        <v>8.2396451180262106E-3</v>
      </c>
      <c r="K48" s="121">
        <f t="shared" si="28"/>
        <v>0.33559313343247121</v>
      </c>
      <c r="L48" s="121">
        <f t="shared" si="29"/>
        <v>0.29563635390748322</v>
      </c>
      <c r="M48" s="122">
        <f t="shared" si="30"/>
        <v>11.2</v>
      </c>
      <c r="N48" s="123">
        <f t="shared" si="31"/>
        <v>6.6886052920245076E-2</v>
      </c>
      <c r="O48" s="123">
        <f t="shared" si="32"/>
        <v>6.755491344944752</v>
      </c>
      <c r="P48" s="236">
        <f t="shared" si="33"/>
        <v>0</v>
      </c>
      <c r="Q48" s="237">
        <f t="shared" si="34"/>
        <v>1</v>
      </c>
      <c r="R48" s="237">
        <f t="shared" si="35"/>
        <v>101</v>
      </c>
      <c r="T48">
        <v>523</v>
      </c>
      <c r="U48">
        <v>245</v>
      </c>
      <c r="V48" t="s">
        <v>349</v>
      </c>
      <c r="W48">
        <v>1495.08</v>
      </c>
      <c r="X48">
        <v>812.69500000000005</v>
      </c>
      <c r="Y48">
        <v>1.84</v>
      </c>
      <c r="Z48">
        <v>11.2</v>
      </c>
      <c r="AA48">
        <v>91.896918999999997</v>
      </c>
      <c r="AB48">
        <v>0.75719800000000004</v>
      </c>
      <c r="AC48">
        <v>30.839974999999999</v>
      </c>
      <c r="AD48" s="1">
        <v>442</v>
      </c>
      <c r="AE48">
        <v>1</v>
      </c>
      <c r="AF48">
        <v>101</v>
      </c>
      <c r="AG48">
        <v>67</v>
      </c>
      <c r="AH48">
        <v>16.269098</v>
      </c>
      <c r="AI48">
        <v>331.1</v>
      </c>
      <c r="AJ48">
        <v>0</v>
      </c>
      <c r="AK48">
        <v>0</v>
      </c>
      <c r="AL48">
        <v>0</v>
      </c>
      <c r="AM48" t="s">
        <v>350</v>
      </c>
      <c r="AN48" t="s">
        <v>522</v>
      </c>
      <c r="AO48">
        <v>1495.08</v>
      </c>
      <c r="AR48" t="s">
        <v>119</v>
      </c>
      <c r="AS48" t="s">
        <v>121</v>
      </c>
      <c r="AT48" t="s">
        <v>221</v>
      </c>
      <c r="AU48" t="s">
        <v>349</v>
      </c>
      <c r="AV48" t="s">
        <v>48</v>
      </c>
      <c r="AW48">
        <v>1</v>
      </c>
      <c r="BB48">
        <v>0.83636363636363631</v>
      </c>
      <c r="BC48" t="s">
        <v>67</v>
      </c>
      <c r="BF48" t="s">
        <v>119</v>
      </c>
      <c r="BG48" t="s">
        <v>121</v>
      </c>
      <c r="BH48" t="s">
        <v>349</v>
      </c>
      <c r="BI48">
        <v>245</v>
      </c>
      <c r="BJ48">
        <v>1</v>
      </c>
      <c r="BK48" t="s">
        <v>221</v>
      </c>
      <c r="BL48" t="s">
        <v>177</v>
      </c>
      <c r="BM48">
        <v>0.83636363636363631</v>
      </c>
      <c r="BN48" t="s">
        <v>67</v>
      </c>
      <c r="BO48" t="s">
        <v>182</v>
      </c>
      <c r="BP48">
        <v>1495.08</v>
      </c>
    </row>
    <row r="49" spans="1:68" ht="16.5">
      <c r="A49" s="280" t="str">
        <f t="shared" si="18"/>
        <v>신동아교통</v>
      </c>
      <c r="B49" s="129" t="str">
        <f t="shared" si="19"/>
        <v>백동혁</v>
      </c>
      <c r="C49" s="130" t="str">
        <f t="shared" si="20"/>
        <v>C</v>
      </c>
      <c r="D49" s="131">
        <f t="shared" si="21"/>
        <v>0.85788613498104838</v>
      </c>
      <c r="E49" s="132">
        <f t="shared" si="22"/>
        <v>3165</v>
      </c>
      <c r="F49" s="133" t="str">
        <f t="shared" si="23"/>
        <v>1</v>
      </c>
      <c r="G49" s="134" t="str">
        <f t="shared" si="24"/>
        <v>70바3703</v>
      </c>
      <c r="H49" s="135">
        <f t="shared" si="25"/>
        <v>10</v>
      </c>
      <c r="I49" s="136">
        <f t="shared" si="26"/>
        <v>1520.9640000000002</v>
      </c>
      <c r="J49" s="137">
        <f t="shared" si="27"/>
        <v>9.9463293620263744E-3</v>
      </c>
      <c r="K49" s="137">
        <f t="shared" si="28"/>
        <v>0.32907535660809406</v>
      </c>
      <c r="L49" s="137">
        <f t="shared" si="29"/>
        <v>0.19658584950071137</v>
      </c>
      <c r="M49" s="138">
        <f t="shared" si="30"/>
        <v>11.565</v>
      </c>
      <c r="N49" s="139">
        <f t="shared" si="31"/>
        <v>6.574777575274629E-2</v>
      </c>
      <c r="O49" s="139">
        <f t="shared" si="32"/>
        <v>9.7306708114064513</v>
      </c>
      <c r="P49" s="234">
        <f t="shared" si="33"/>
        <v>1</v>
      </c>
      <c r="Q49" s="235">
        <f t="shared" si="34"/>
        <v>1</v>
      </c>
      <c r="R49" s="235">
        <f t="shared" si="35"/>
        <v>148</v>
      </c>
      <c r="T49">
        <v>523</v>
      </c>
      <c r="U49">
        <v>3165</v>
      </c>
      <c r="V49" t="s">
        <v>523</v>
      </c>
      <c r="W49">
        <v>1520.9639999999999</v>
      </c>
      <c r="X49">
        <v>814.67399999999998</v>
      </c>
      <c r="Y49">
        <v>1.867</v>
      </c>
      <c r="Z49">
        <v>11.565</v>
      </c>
      <c r="AA49">
        <v>90.595532000000006</v>
      </c>
      <c r="AB49">
        <v>0.90109300000000003</v>
      </c>
      <c r="AC49">
        <v>29.812757000000001</v>
      </c>
      <c r="AD49" s="1">
        <v>299</v>
      </c>
      <c r="AE49">
        <v>1</v>
      </c>
      <c r="AF49">
        <v>148</v>
      </c>
      <c r="AG49">
        <v>68</v>
      </c>
      <c r="AH49">
        <v>16.788509999999999</v>
      </c>
      <c r="AI49">
        <v>31.5</v>
      </c>
      <c r="AJ49">
        <v>0</v>
      </c>
      <c r="AK49">
        <v>1</v>
      </c>
      <c r="AL49">
        <v>78</v>
      </c>
      <c r="AM49" t="s">
        <v>524</v>
      </c>
      <c r="AN49" t="s">
        <v>525</v>
      </c>
      <c r="AO49">
        <v>271.54000000000002</v>
      </c>
      <c r="AR49" t="s">
        <v>119</v>
      </c>
      <c r="AS49" t="s">
        <v>121</v>
      </c>
      <c r="AT49" t="s">
        <v>223</v>
      </c>
      <c r="AU49" t="s">
        <v>523</v>
      </c>
      <c r="AV49" t="s">
        <v>48</v>
      </c>
      <c r="AW49">
        <v>10</v>
      </c>
      <c r="BB49">
        <v>0.85788613498104838</v>
      </c>
      <c r="BC49" t="s">
        <v>69</v>
      </c>
      <c r="BF49" t="s">
        <v>119</v>
      </c>
      <c r="BG49" t="s">
        <v>121</v>
      </c>
      <c r="BH49" t="s">
        <v>523</v>
      </c>
      <c r="BI49">
        <v>3165</v>
      </c>
      <c r="BJ49">
        <v>10</v>
      </c>
      <c r="BK49" t="s">
        <v>223</v>
      </c>
      <c r="BL49" t="s">
        <v>205</v>
      </c>
      <c r="BM49">
        <v>0.85788613498104838</v>
      </c>
      <c r="BN49" t="s">
        <v>69</v>
      </c>
      <c r="BO49" t="s">
        <v>180</v>
      </c>
      <c r="BP49">
        <v>1520.9640000000002</v>
      </c>
    </row>
    <row r="50" spans="1:68" ht="16.5">
      <c r="A50" s="281" t="str">
        <f t="shared" si="18"/>
        <v>신동아교통</v>
      </c>
      <c r="B50" s="113" t="str">
        <f t="shared" si="19"/>
        <v>백병문</v>
      </c>
      <c r="C50" s="114" t="str">
        <f t="shared" si="20"/>
        <v>C</v>
      </c>
      <c r="D50" s="115">
        <f t="shared" si="21"/>
        <v>0.85272727272727256</v>
      </c>
      <c r="E50" s="116">
        <f t="shared" si="22"/>
        <v>9715</v>
      </c>
      <c r="F50" s="117" t="str">
        <f t="shared" si="23"/>
        <v>1</v>
      </c>
      <c r="G50" s="118" t="str">
        <f t="shared" si="24"/>
        <v>70바3701</v>
      </c>
      <c r="H50" s="119">
        <f t="shared" si="25"/>
        <v>1</v>
      </c>
      <c r="I50" s="120">
        <f t="shared" si="26"/>
        <v>1512.894</v>
      </c>
      <c r="J50" s="121">
        <f t="shared" si="27"/>
        <v>1.3273378713441633E-2</v>
      </c>
      <c r="K50" s="121">
        <f t="shared" si="28"/>
        <v>0.33833104887397752</v>
      </c>
      <c r="L50" s="121">
        <f t="shared" si="29"/>
        <v>5.4861741800813539E-2</v>
      </c>
      <c r="M50" s="122">
        <f t="shared" si="30"/>
        <v>11.667999999999999</v>
      </c>
      <c r="N50" s="123">
        <f t="shared" si="31"/>
        <v>0.19829545229209714</v>
      </c>
      <c r="O50" s="123">
        <f t="shared" si="32"/>
        <v>12.029924105720559</v>
      </c>
      <c r="P50" s="236">
        <f t="shared" si="33"/>
        <v>4</v>
      </c>
      <c r="Q50" s="237">
        <f t="shared" si="34"/>
        <v>3</v>
      </c>
      <c r="R50" s="237">
        <f t="shared" si="35"/>
        <v>182</v>
      </c>
      <c r="T50">
        <v>523</v>
      </c>
      <c r="U50">
        <v>9715</v>
      </c>
      <c r="V50" t="s">
        <v>351</v>
      </c>
      <c r="W50">
        <v>1512.894</v>
      </c>
      <c r="X50">
        <v>806.37699999999995</v>
      </c>
      <c r="Y50">
        <v>1.8759999999999999</v>
      </c>
      <c r="Z50">
        <v>11.667999999999999</v>
      </c>
      <c r="AA50">
        <v>89.944694999999996</v>
      </c>
      <c r="AB50">
        <v>1.19387</v>
      </c>
      <c r="AC50">
        <v>30.431083000000001</v>
      </c>
      <c r="AD50" s="1">
        <v>83</v>
      </c>
      <c r="AE50">
        <v>3</v>
      </c>
      <c r="AF50">
        <v>182</v>
      </c>
      <c r="AG50">
        <v>77</v>
      </c>
      <c r="AH50">
        <v>16.820269</v>
      </c>
      <c r="AI50">
        <v>1111</v>
      </c>
      <c r="AJ50">
        <v>0</v>
      </c>
      <c r="AK50">
        <v>4</v>
      </c>
      <c r="AL50">
        <v>1504</v>
      </c>
      <c r="AM50" t="s">
        <v>352</v>
      </c>
      <c r="AN50" t="s">
        <v>526</v>
      </c>
      <c r="AO50">
        <v>1512.894</v>
      </c>
      <c r="AR50" t="s">
        <v>119</v>
      </c>
      <c r="AS50" t="s">
        <v>121</v>
      </c>
      <c r="AT50" t="s">
        <v>221</v>
      </c>
      <c r="AU50" t="s">
        <v>351</v>
      </c>
      <c r="AV50" t="s">
        <v>48</v>
      </c>
      <c r="AW50">
        <v>1</v>
      </c>
      <c r="BB50">
        <v>0.85272727272727256</v>
      </c>
      <c r="BC50" t="s">
        <v>69</v>
      </c>
      <c r="BF50" t="s">
        <v>119</v>
      </c>
      <c r="BG50" t="s">
        <v>121</v>
      </c>
      <c r="BH50" t="s">
        <v>351</v>
      </c>
      <c r="BI50">
        <v>9715</v>
      </c>
      <c r="BJ50">
        <v>1</v>
      </c>
      <c r="BK50" t="s">
        <v>221</v>
      </c>
      <c r="BL50" t="s">
        <v>177</v>
      </c>
      <c r="BM50">
        <v>0.85272727272727256</v>
      </c>
      <c r="BN50" t="s">
        <v>69</v>
      </c>
      <c r="BO50" t="s">
        <v>180</v>
      </c>
      <c r="BP50">
        <v>1512.894</v>
      </c>
    </row>
    <row r="51" spans="1:68" ht="16.5">
      <c r="A51" s="280" t="str">
        <f t="shared" si="18"/>
        <v>신동아교통</v>
      </c>
      <c r="B51" s="129" t="str">
        <f t="shared" si="19"/>
        <v>변우현</v>
      </c>
      <c r="C51" s="130" t="str">
        <f t="shared" si="20"/>
        <v>F</v>
      </c>
      <c r="D51" s="131">
        <f t="shared" si="21"/>
        <v>0.77414539150536166</v>
      </c>
      <c r="E51" s="132">
        <f t="shared" si="22"/>
        <v>9974</v>
      </c>
      <c r="F51" s="133" t="str">
        <f t="shared" si="23"/>
        <v>1</v>
      </c>
      <c r="G51" s="134" t="str">
        <f t="shared" si="24"/>
        <v>70바3703</v>
      </c>
      <c r="H51" s="135">
        <f t="shared" si="25"/>
        <v>9</v>
      </c>
      <c r="I51" s="136">
        <f t="shared" si="26"/>
        <v>1183.9759999999999</v>
      </c>
      <c r="J51" s="137">
        <f t="shared" si="27"/>
        <v>1.6508068034310628E-2</v>
      </c>
      <c r="K51" s="137">
        <f t="shared" si="28"/>
        <v>0.34578131009836194</v>
      </c>
      <c r="L51" s="137">
        <f t="shared" si="29"/>
        <v>0.23564666851355098</v>
      </c>
      <c r="M51" s="138">
        <f t="shared" si="30"/>
        <v>13.994</v>
      </c>
      <c r="N51" s="139">
        <f t="shared" si="31"/>
        <v>0</v>
      </c>
      <c r="O51" s="139">
        <f t="shared" si="32"/>
        <v>21.537598735109494</v>
      </c>
      <c r="P51" s="234">
        <f t="shared" si="33"/>
        <v>4</v>
      </c>
      <c r="Q51" s="235">
        <f t="shared" si="34"/>
        <v>0</v>
      </c>
      <c r="R51" s="235">
        <f t="shared" si="35"/>
        <v>255</v>
      </c>
      <c r="T51">
        <v>523</v>
      </c>
      <c r="U51">
        <v>9974</v>
      </c>
      <c r="V51" t="s">
        <v>353</v>
      </c>
      <c r="W51">
        <v>1183.9760000000001</v>
      </c>
      <c r="X51">
        <v>680.68</v>
      </c>
      <c r="Y51">
        <v>1.7390000000000001</v>
      </c>
      <c r="Z51">
        <v>13.994</v>
      </c>
      <c r="AA51">
        <v>68.803871999999998</v>
      </c>
      <c r="AB51">
        <v>1.1358189999999999</v>
      </c>
      <c r="AC51">
        <v>23.791093</v>
      </c>
      <c r="AD51" s="1">
        <v>279</v>
      </c>
      <c r="AE51">
        <v>0</v>
      </c>
      <c r="AF51">
        <v>255</v>
      </c>
      <c r="AG51">
        <v>71</v>
      </c>
      <c r="AH51">
        <v>17.207985000000001</v>
      </c>
      <c r="AI51">
        <v>1184.0999999999999</v>
      </c>
      <c r="AJ51">
        <v>0</v>
      </c>
      <c r="AK51">
        <v>4</v>
      </c>
      <c r="AL51">
        <v>385</v>
      </c>
      <c r="AM51" t="s">
        <v>354</v>
      </c>
      <c r="AN51" t="s">
        <v>527</v>
      </c>
      <c r="AO51">
        <v>264.71800000000002</v>
      </c>
      <c r="AR51" t="s">
        <v>119</v>
      </c>
      <c r="AS51" t="s">
        <v>121</v>
      </c>
      <c r="AT51" t="s">
        <v>223</v>
      </c>
      <c r="AU51" t="s">
        <v>353</v>
      </c>
      <c r="AV51" t="s">
        <v>48</v>
      </c>
      <c r="AW51">
        <v>9</v>
      </c>
      <c r="BB51">
        <v>0.77414539150536166</v>
      </c>
      <c r="BC51" t="s">
        <v>70</v>
      </c>
      <c r="BF51" t="s">
        <v>119</v>
      </c>
      <c r="BG51" t="s">
        <v>121</v>
      </c>
      <c r="BH51" t="s">
        <v>353</v>
      </c>
      <c r="BI51">
        <v>9974</v>
      </c>
      <c r="BJ51">
        <v>9</v>
      </c>
      <c r="BK51" t="s">
        <v>223</v>
      </c>
      <c r="BL51" t="s">
        <v>209</v>
      </c>
      <c r="BM51">
        <v>0.77414539150536166</v>
      </c>
      <c r="BN51" t="s">
        <v>70</v>
      </c>
      <c r="BO51" t="s">
        <v>188</v>
      </c>
      <c r="BP51">
        <v>1183.9759999999999</v>
      </c>
    </row>
    <row r="52" spans="1:68" ht="16.5">
      <c r="A52" s="281" t="str">
        <f t="shared" si="18"/>
        <v>신동아교통</v>
      </c>
      <c r="B52" s="113" t="str">
        <f t="shared" si="19"/>
        <v>서상혁</v>
      </c>
      <c r="C52" s="114" t="str">
        <f t="shared" si="20"/>
        <v>D</v>
      </c>
      <c r="D52" s="115">
        <f t="shared" si="21"/>
        <v>0.82681818181818167</v>
      </c>
      <c r="E52" s="116">
        <f t="shared" si="22"/>
        <v>1676</v>
      </c>
      <c r="F52" s="117" t="str">
        <f t="shared" si="23"/>
        <v>1</v>
      </c>
      <c r="G52" s="118" t="str">
        <f t="shared" si="24"/>
        <v>70바3734</v>
      </c>
      <c r="H52" s="119">
        <f t="shared" si="25"/>
        <v>1</v>
      </c>
      <c r="I52" s="120">
        <f t="shared" si="26"/>
        <v>2626.89</v>
      </c>
      <c r="J52" s="121">
        <f t="shared" si="27"/>
        <v>1.9751447936718847E-2</v>
      </c>
      <c r="K52" s="121">
        <f t="shared" si="28"/>
        <v>0.35162526328323224</v>
      </c>
      <c r="L52" s="121">
        <f t="shared" si="29"/>
        <v>0.16445302239530396</v>
      </c>
      <c r="M52" s="122">
        <f t="shared" si="30"/>
        <v>12.766999999999999</v>
      </c>
      <c r="N52" s="123">
        <f t="shared" si="31"/>
        <v>0</v>
      </c>
      <c r="O52" s="123">
        <f t="shared" si="32"/>
        <v>24.553749871521077</v>
      </c>
      <c r="P52" s="236">
        <f t="shared" si="33"/>
        <v>13</v>
      </c>
      <c r="Q52" s="237">
        <f t="shared" si="34"/>
        <v>0</v>
      </c>
      <c r="R52" s="237">
        <f t="shared" si="35"/>
        <v>645</v>
      </c>
      <c r="T52">
        <v>523</v>
      </c>
      <c r="U52">
        <v>1676</v>
      </c>
      <c r="V52" t="s">
        <v>355</v>
      </c>
      <c r="W52">
        <v>2626.89</v>
      </c>
      <c r="X52">
        <v>1444.4459999999999</v>
      </c>
      <c r="Y52">
        <v>1.819</v>
      </c>
      <c r="Z52">
        <v>12.766999999999999</v>
      </c>
      <c r="AA52">
        <v>156.948848</v>
      </c>
      <c r="AB52">
        <v>3.0999669999999999</v>
      </c>
      <c r="AC52">
        <v>55.187179999999998</v>
      </c>
      <c r="AD52" s="1">
        <v>432</v>
      </c>
      <c r="AE52">
        <v>0</v>
      </c>
      <c r="AF52">
        <v>645</v>
      </c>
      <c r="AG52">
        <v>86</v>
      </c>
      <c r="AH52">
        <v>16.737235999999999</v>
      </c>
      <c r="AI52">
        <v>2322.4</v>
      </c>
      <c r="AJ52">
        <v>20.399999999999999</v>
      </c>
      <c r="AK52">
        <v>13</v>
      </c>
      <c r="AL52">
        <v>1971</v>
      </c>
      <c r="AM52" t="s">
        <v>356</v>
      </c>
      <c r="AN52" t="s">
        <v>528</v>
      </c>
      <c r="AO52">
        <v>2626.89</v>
      </c>
      <c r="AR52" t="s">
        <v>119</v>
      </c>
      <c r="AS52" t="s">
        <v>121</v>
      </c>
      <c r="AT52" t="s">
        <v>233</v>
      </c>
      <c r="AU52" t="s">
        <v>355</v>
      </c>
      <c r="AV52" t="s">
        <v>48</v>
      </c>
      <c r="AW52">
        <v>1</v>
      </c>
      <c r="BB52">
        <v>0.82681818181818167</v>
      </c>
      <c r="BC52" t="s">
        <v>67</v>
      </c>
      <c r="BF52" t="s">
        <v>119</v>
      </c>
      <c r="BG52" t="s">
        <v>121</v>
      </c>
      <c r="BH52" t="s">
        <v>355</v>
      </c>
      <c r="BI52">
        <v>1676</v>
      </c>
      <c r="BJ52">
        <v>1</v>
      </c>
      <c r="BK52" t="s">
        <v>233</v>
      </c>
      <c r="BL52" t="s">
        <v>177</v>
      </c>
      <c r="BM52">
        <v>0.82681818181818167</v>
      </c>
      <c r="BN52" t="s">
        <v>67</v>
      </c>
      <c r="BO52" t="s">
        <v>182</v>
      </c>
      <c r="BP52">
        <v>2626.89</v>
      </c>
    </row>
    <row r="53" spans="1:68" ht="16.5">
      <c r="A53" s="280" t="str">
        <f t="shared" si="18"/>
        <v>신동아교통</v>
      </c>
      <c r="B53" s="129" t="str">
        <f t="shared" si="19"/>
        <v>서영준</v>
      </c>
      <c r="C53" s="130" t="str">
        <f t="shared" si="20"/>
        <v>A</v>
      </c>
      <c r="D53" s="131">
        <f t="shared" si="21"/>
        <v>0.9942295364636885</v>
      </c>
      <c r="E53" s="132">
        <f t="shared" si="22"/>
        <v>1515</v>
      </c>
      <c r="F53" s="133" t="str">
        <f t="shared" si="23"/>
        <v>518</v>
      </c>
      <c r="G53" s="134" t="str">
        <f t="shared" si="24"/>
        <v>70바3722</v>
      </c>
      <c r="H53" s="135">
        <f t="shared" si="25"/>
        <v>5</v>
      </c>
      <c r="I53" s="136">
        <f t="shared" si="26"/>
        <v>1882.704</v>
      </c>
      <c r="J53" s="137">
        <f t="shared" si="27"/>
        <v>1.0616377806837652E-2</v>
      </c>
      <c r="K53" s="137">
        <f t="shared" si="28"/>
        <v>0.38979279541452228</v>
      </c>
      <c r="L53" s="137">
        <f t="shared" si="29"/>
        <v>3.9836320526221859E-2</v>
      </c>
      <c r="M53" s="138">
        <f t="shared" si="30"/>
        <v>8.3919999999999995</v>
      </c>
      <c r="N53" s="139">
        <f t="shared" si="31"/>
        <v>0.10600519425451847</v>
      </c>
      <c r="O53" s="139">
        <f t="shared" si="32"/>
        <v>3.1801558276355539</v>
      </c>
      <c r="P53" s="234">
        <f t="shared" si="33"/>
        <v>0</v>
      </c>
      <c r="Q53" s="235">
        <f t="shared" si="34"/>
        <v>2</v>
      </c>
      <c r="R53" s="235">
        <f t="shared" si="35"/>
        <v>60</v>
      </c>
      <c r="T53">
        <v>523</v>
      </c>
      <c r="U53">
        <v>1515</v>
      </c>
      <c r="V53" t="s">
        <v>357</v>
      </c>
      <c r="W53">
        <v>1886.7</v>
      </c>
      <c r="X53">
        <v>864.17700000000002</v>
      </c>
      <c r="Y53">
        <v>2.1829999999999998</v>
      </c>
      <c r="Z53">
        <v>8.3919999999999995</v>
      </c>
      <c r="AA53">
        <v>156.22381100000001</v>
      </c>
      <c r="AB53">
        <v>1.658531</v>
      </c>
      <c r="AC53">
        <v>60.894916000000002</v>
      </c>
      <c r="AD53" s="1">
        <v>75</v>
      </c>
      <c r="AE53">
        <v>2</v>
      </c>
      <c r="AF53">
        <v>60</v>
      </c>
      <c r="AG53">
        <v>64</v>
      </c>
      <c r="AH53">
        <v>12.076904000000001</v>
      </c>
      <c r="AI53">
        <v>0</v>
      </c>
      <c r="AJ53">
        <v>0</v>
      </c>
      <c r="AK53">
        <v>0</v>
      </c>
      <c r="AL53">
        <v>0</v>
      </c>
      <c r="AM53" t="s">
        <v>358</v>
      </c>
      <c r="AN53" t="s">
        <v>529</v>
      </c>
      <c r="AO53">
        <v>1332.596</v>
      </c>
      <c r="AR53" t="s">
        <v>119</v>
      </c>
      <c r="AS53" t="s">
        <v>123</v>
      </c>
      <c r="AT53" t="s">
        <v>244</v>
      </c>
      <c r="AU53" t="s">
        <v>357</v>
      </c>
      <c r="AV53" t="s">
        <v>236</v>
      </c>
      <c r="AW53">
        <v>5</v>
      </c>
      <c r="BB53">
        <v>0.9942295364636885</v>
      </c>
      <c r="BC53" t="s">
        <v>66</v>
      </c>
      <c r="BF53" t="s">
        <v>119</v>
      </c>
      <c r="BG53" t="s">
        <v>123</v>
      </c>
      <c r="BH53" t="s">
        <v>357</v>
      </c>
      <c r="BI53">
        <v>1515</v>
      </c>
      <c r="BJ53">
        <v>5</v>
      </c>
      <c r="BK53" t="s">
        <v>244</v>
      </c>
      <c r="BL53" t="s">
        <v>251</v>
      </c>
      <c r="BM53">
        <v>0.9942295364636885</v>
      </c>
      <c r="BN53" t="s">
        <v>66</v>
      </c>
      <c r="BO53" t="s">
        <v>181</v>
      </c>
      <c r="BP53">
        <v>1882.704</v>
      </c>
    </row>
    <row r="54" spans="1:68" ht="16.5">
      <c r="A54" s="281" t="str">
        <f t="shared" si="18"/>
        <v>신동아교통</v>
      </c>
      <c r="B54" s="113" t="str">
        <f t="shared" si="19"/>
        <v>서영환</v>
      </c>
      <c r="C54" s="114" t="str">
        <f t="shared" si="20"/>
        <v>D</v>
      </c>
      <c r="D54" s="115">
        <f t="shared" si="21"/>
        <v>0.82074644359906168</v>
      </c>
      <c r="E54" s="116">
        <f t="shared" si="22"/>
        <v>1495</v>
      </c>
      <c r="F54" s="117" t="str">
        <f t="shared" si="23"/>
        <v>518</v>
      </c>
      <c r="G54" s="118" t="str">
        <f t="shared" si="24"/>
        <v>70바6414</v>
      </c>
      <c r="H54" s="119">
        <f t="shared" si="25"/>
        <v>5</v>
      </c>
      <c r="I54" s="120">
        <f t="shared" si="26"/>
        <v>1329.3980000000001</v>
      </c>
      <c r="J54" s="121">
        <f t="shared" si="27"/>
        <v>2.0173296925510113E-2</v>
      </c>
      <c r="K54" s="121">
        <f t="shared" si="28"/>
        <v>0.35666159214841259</v>
      </c>
      <c r="L54" s="121">
        <f t="shared" si="29"/>
        <v>5.566429316126547E-2</v>
      </c>
      <c r="M54" s="122">
        <f t="shared" si="30"/>
        <v>11.522</v>
      </c>
      <c r="N54" s="123">
        <f t="shared" si="31"/>
        <v>0.15044403557098779</v>
      </c>
      <c r="O54" s="123">
        <f t="shared" si="32"/>
        <v>6.3938715117669807</v>
      </c>
      <c r="P54" s="236">
        <f t="shared" si="33"/>
        <v>1</v>
      </c>
      <c r="Q54" s="237">
        <f t="shared" si="34"/>
        <v>2</v>
      </c>
      <c r="R54" s="237">
        <f t="shared" si="35"/>
        <v>85</v>
      </c>
      <c r="T54">
        <v>523</v>
      </c>
      <c r="U54">
        <v>1495</v>
      </c>
      <c r="V54" t="s">
        <v>359</v>
      </c>
      <c r="W54">
        <v>1329.3979999999999</v>
      </c>
      <c r="X54">
        <v>743.74800000000005</v>
      </c>
      <c r="Y54">
        <v>1.7869999999999999</v>
      </c>
      <c r="Z54">
        <v>11.522</v>
      </c>
      <c r="AA54">
        <v>105.54105300000001</v>
      </c>
      <c r="AB54">
        <v>2.129111</v>
      </c>
      <c r="AC54">
        <v>37.642440000000001</v>
      </c>
      <c r="AD54" s="1">
        <v>74</v>
      </c>
      <c r="AE54">
        <v>2</v>
      </c>
      <c r="AF54">
        <v>85</v>
      </c>
      <c r="AG54">
        <v>75</v>
      </c>
      <c r="AH54">
        <v>12.596026999999999</v>
      </c>
      <c r="AI54">
        <v>169.5</v>
      </c>
      <c r="AJ54">
        <v>0</v>
      </c>
      <c r="AK54">
        <v>1</v>
      </c>
      <c r="AL54">
        <v>43</v>
      </c>
      <c r="AM54" t="s">
        <v>360</v>
      </c>
      <c r="AN54" t="s">
        <v>530</v>
      </c>
      <c r="AO54">
        <v>798.24699999999996</v>
      </c>
      <c r="AR54" t="s">
        <v>119</v>
      </c>
      <c r="AS54" t="s">
        <v>123</v>
      </c>
      <c r="AT54" t="s">
        <v>245</v>
      </c>
      <c r="AU54" t="s">
        <v>359</v>
      </c>
      <c r="AV54" t="s">
        <v>48</v>
      </c>
      <c r="AW54">
        <v>5</v>
      </c>
      <c r="BB54">
        <v>0.82074644359906168</v>
      </c>
      <c r="BC54" t="s">
        <v>67</v>
      </c>
      <c r="BF54" t="s">
        <v>119</v>
      </c>
      <c r="BG54" t="s">
        <v>123</v>
      </c>
      <c r="BH54" t="s">
        <v>359</v>
      </c>
      <c r="BI54">
        <v>1495</v>
      </c>
      <c r="BJ54">
        <v>5</v>
      </c>
      <c r="BK54" t="s">
        <v>245</v>
      </c>
      <c r="BL54" t="s">
        <v>244</v>
      </c>
      <c r="BM54">
        <v>0.82074644359906168</v>
      </c>
      <c r="BN54" t="s">
        <v>67</v>
      </c>
      <c r="BO54" t="s">
        <v>182</v>
      </c>
      <c r="BP54">
        <v>1329.3980000000001</v>
      </c>
    </row>
    <row r="55" spans="1:68" ht="16.5">
      <c r="A55" s="280" t="str">
        <f t="shared" si="18"/>
        <v>신동아교통</v>
      </c>
      <c r="B55" s="129" t="str">
        <f t="shared" si="19"/>
        <v>손윤규</v>
      </c>
      <c r="C55" s="130" t="str">
        <f t="shared" si="20"/>
        <v>C</v>
      </c>
      <c r="D55" s="131">
        <f t="shared" si="21"/>
        <v>0.87173913043478268</v>
      </c>
      <c r="E55" s="132">
        <f t="shared" si="22"/>
        <v>1902</v>
      </c>
      <c r="F55" s="133" t="str">
        <f t="shared" si="23"/>
        <v>516</v>
      </c>
      <c r="G55" s="134" t="str">
        <f t="shared" si="24"/>
        <v>70바3725</v>
      </c>
      <c r="H55" s="135">
        <f t="shared" si="25"/>
        <v>1</v>
      </c>
      <c r="I55" s="136">
        <f t="shared" si="26"/>
        <v>2308.1970000000001</v>
      </c>
      <c r="J55" s="137">
        <f t="shared" si="27"/>
        <v>1.5602189334096595E-2</v>
      </c>
      <c r="K55" s="137">
        <f t="shared" si="28"/>
        <v>0.35873934873540692</v>
      </c>
      <c r="L55" s="137">
        <f t="shared" si="29"/>
        <v>9.2279818403715103E-2</v>
      </c>
      <c r="M55" s="138">
        <f t="shared" si="30"/>
        <v>10.167999999999999</v>
      </c>
      <c r="N55" s="139">
        <f t="shared" si="31"/>
        <v>4.332385840550005E-2</v>
      </c>
      <c r="O55" s="139">
        <f t="shared" si="32"/>
        <v>4.1157665485225046</v>
      </c>
      <c r="P55" s="234">
        <f t="shared" si="33"/>
        <v>8</v>
      </c>
      <c r="Q55" s="235">
        <f t="shared" si="34"/>
        <v>1</v>
      </c>
      <c r="R55" s="235">
        <f t="shared" si="35"/>
        <v>95</v>
      </c>
      <c r="T55">
        <v>523</v>
      </c>
      <c r="U55">
        <v>1902</v>
      </c>
      <c r="V55" t="s">
        <v>361</v>
      </c>
      <c r="W55">
        <v>2308.1970000000001</v>
      </c>
      <c r="X55">
        <v>1151.366</v>
      </c>
      <c r="Y55">
        <v>2.0049999999999999</v>
      </c>
      <c r="Z55">
        <v>10.167999999999999</v>
      </c>
      <c r="AA55">
        <v>180.062422</v>
      </c>
      <c r="AB55">
        <v>2.8093680000000001</v>
      </c>
      <c r="AC55">
        <v>64.595476000000005</v>
      </c>
      <c r="AD55" s="1">
        <v>213</v>
      </c>
      <c r="AE55">
        <v>1</v>
      </c>
      <c r="AF55">
        <v>95</v>
      </c>
      <c r="AG55">
        <v>84</v>
      </c>
      <c r="AH55">
        <v>12.818871</v>
      </c>
      <c r="AI55">
        <v>17.600000000000001</v>
      </c>
      <c r="AJ55">
        <v>0</v>
      </c>
      <c r="AK55">
        <v>8</v>
      </c>
      <c r="AL55">
        <v>2252</v>
      </c>
      <c r="AM55" t="s">
        <v>362</v>
      </c>
      <c r="AN55" t="s">
        <v>531</v>
      </c>
      <c r="AO55">
        <v>2308.1970000000001</v>
      </c>
      <c r="AR55" t="s">
        <v>119</v>
      </c>
      <c r="AS55" t="s">
        <v>122</v>
      </c>
      <c r="AT55" t="s">
        <v>238</v>
      </c>
      <c r="AU55" t="s">
        <v>361</v>
      </c>
      <c r="AV55" t="s">
        <v>48</v>
      </c>
      <c r="AW55">
        <v>1</v>
      </c>
      <c r="BB55">
        <v>0.87173913043478268</v>
      </c>
      <c r="BC55" t="s">
        <v>69</v>
      </c>
      <c r="BF55" t="s">
        <v>119</v>
      </c>
      <c r="BG55" t="s">
        <v>122</v>
      </c>
      <c r="BH55" t="s">
        <v>361</v>
      </c>
      <c r="BI55">
        <v>1902</v>
      </c>
      <c r="BJ55">
        <v>1</v>
      </c>
      <c r="BK55" t="s">
        <v>238</v>
      </c>
      <c r="BL55" t="s">
        <v>177</v>
      </c>
      <c r="BM55">
        <v>0.87173913043478268</v>
      </c>
      <c r="BN55" t="s">
        <v>69</v>
      </c>
      <c r="BO55" t="s">
        <v>180</v>
      </c>
      <c r="BP55">
        <v>2308.1970000000001</v>
      </c>
    </row>
    <row r="56" spans="1:68" ht="16.5">
      <c r="A56" s="281" t="str">
        <f t="shared" si="18"/>
        <v>신동아교통</v>
      </c>
      <c r="B56" s="113" t="str">
        <f t="shared" si="19"/>
        <v>신동혁</v>
      </c>
      <c r="C56" s="114" t="str">
        <f t="shared" si="20"/>
        <v>F</v>
      </c>
      <c r="D56" s="115">
        <f t="shared" si="21"/>
        <v>0.79521739130434788</v>
      </c>
      <c r="E56" s="116">
        <f t="shared" si="22"/>
        <v>2426</v>
      </c>
      <c r="F56" s="117" t="str">
        <f t="shared" si="23"/>
        <v>1</v>
      </c>
      <c r="G56" s="118" t="str">
        <f t="shared" si="24"/>
        <v>70바3728</v>
      </c>
      <c r="H56" s="119">
        <f t="shared" si="25"/>
        <v>1</v>
      </c>
      <c r="I56" s="120">
        <f t="shared" si="26"/>
        <v>1094.367</v>
      </c>
      <c r="J56" s="121">
        <f t="shared" si="27"/>
        <v>3.9522603444137522E-2</v>
      </c>
      <c r="K56" s="121">
        <f t="shared" si="28"/>
        <v>0.31132907826920353</v>
      </c>
      <c r="L56" s="121">
        <f t="shared" si="29"/>
        <v>9.2290794587190583E-2</v>
      </c>
      <c r="M56" s="122">
        <f t="shared" si="30"/>
        <v>14.454000000000001</v>
      </c>
      <c r="N56" s="123">
        <f t="shared" si="31"/>
        <v>0</v>
      </c>
      <c r="O56" s="123">
        <f t="shared" si="32"/>
        <v>32.987105788094851</v>
      </c>
      <c r="P56" s="236">
        <f t="shared" si="33"/>
        <v>7</v>
      </c>
      <c r="Q56" s="237">
        <f t="shared" si="34"/>
        <v>0</v>
      </c>
      <c r="R56" s="237">
        <f t="shared" si="35"/>
        <v>361</v>
      </c>
      <c r="T56">
        <v>523</v>
      </c>
      <c r="U56">
        <v>2426</v>
      </c>
      <c r="V56" t="s">
        <v>532</v>
      </c>
      <c r="W56">
        <v>1094.367</v>
      </c>
      <c r="X56">
        <v>598.33600000000001</v>
      </c>
      <c r="Y56">
        <v>1.829</v>
      </c>
      <c r="Z56">
        <v>14.454000000000001</v>
      </c>
      <c r="AA56">
        <v>56.711092000000001</v>
      </c>
      <c r="AB56">
        <v>2.2413699999999999</v>
      </c>
      <c r="AC56">
        <v>17.655812000000001</v>
      </c>
      <c r="AD56" s="1">
        <v>101</v>
      </c>
      <c r="AE56">
        <v>0</v>
      </c>
      <c r="AF56">
        <v>361</v>
      </c>
      <c r="AG56">
        <v>88</v>
      </c>
      <c r="AH56">
        <v>19.297229999999999</v>
      </c>
      <c r="AI56">
        <v>808.5</v>
      </c>
      <c r="AJ56">
        <v>11.6</v>
      </c>
      <c r="AK56">
        <v>7</v>
      </c>
      <c r="AL56">
        <v>1068</v>
      </c>
      <c r="AM56" t="s">
        <v>533</v>
      </c>
      <c r="AN56" t="s">
        <v>534</v>
      </c>
      <c r="AO56">
        <v>1094.367</v>
      </c>
      <c r="AR56" t="s">
        <v>119</v>
      </c>
      <c r="AS56" t="s">
        <v>121</v>
      </c>
      <c r="AT56" t="s">
        <v>232</v>
      </c>
      <c r="AU56" t="s">
        <v>532</v>
      </c>
      <c r="AV56" t="s">
        <v>48</v>
      </c>
      <c r="AW56">
        <v>1</v>
      </c>
      <c r="BB56">
        <v>0.79521739130434788</v>
      </c>
      <c r="BC56" t="s">
        <v>70</v>
      </c>
      <c r="BF56" t="s">
        <v>119</v>
      </c>
      <c r="BG56" t="s">
        <v>121</v>
      </c>
      <c r="BH56" t="s">
        <v>532</v>
      </c>
      <c r="BI56">
        <v>2426</v>
      </c>
      <c r="BJ56">
        <v>1</v>
      </c>
      <c r="BK56" t="s">
        <v>232</v>
      </c>
      <c r="BL56" t="s">
        <v>177</v>
      </c>
      <c r="BM56">
        <v>0.79521739130434788</v>
      </c>
      <c r="BN56" t="s">
        <v>70</v>
      </c>
      <c r="BO56" t="s">
        <v>188</v>
      </c>
      <c r="BP56">
        <v>1094.367</v>
      </c>
    </row>
    <row r="57" spans="1:68" ht="16.5">
      <c r="A57" s="280" t="str">
        <f t="shared" si="18"/>
        <v>신동아교통</v>
      </c>
      <c r="B57" s="129" t="str">
        <f t="shared" si="19"/>
        <v>신영준</v>
      </c>
      <c r="C57" s="130" t="str">
        <f t="shared" si="20"/>
        <v>C</v>
      </c>
      <c r="D57" s="131">
        <f t="shared" si="21"/>
        <v>0.85234392370038936</v>
      </c>
      <c r="E57" s="132">
        <f t="shared" si="22"/>
        <v>1621</v>
      </c>
      <c r="F57" s="133" t="str">
        <f t="shared" si="23"/>
        <v>예비</v>
      </c>
      <c r="G57" s="134" t="str">
        <f t="shared" si="24"/>
        <v>70바3717</v>
      </c>
      <c r="H57" s="135">
        <f t="shared" si="25"/>
        <v>12</v>
      </c>
      <c r="I57" s="136">
        <f t="shared" si="26"/>
        <v>2216.529</v>
      </c>
      <c r="J57" s="137">
        <f t="shared" si="27"/>
        <v>1.5783642788210202E-2</v>
      </c>
      <c r="K57" s="137">
        <f t="shared" si="28"/>
        <v>0.34531486258401395</v>
      </c>
      <c r="L57" s="137">
        <f t="shared" si="29"/>
        <v>0.12181207644925918</v>
      </c>
      <c r="M57" s="138">
        <f t="shared" si="30"/>
        <v>12.829000000000001</v>
      </c>
      <c r="N57" s="139">
        <f t="shared" si="31"/>
        <v>0.22557791935047997</v>
      </c>
      <c r="O57" s="139">
        <f t="shared" si="32"/>
        <v>30.092094441354028</v>
      </c>
      <c r="P57" s="234">
        <f t="shared" si="33"/>
        <v>9</v>
      </c>
      <c r="Q57" s="235">
        <f t="shared" si="34"/>
        <v>5</v>
      </c>
      <c r="R57" s="235">
        <f t="shared" si="35"/>
        <v>667</v>
      </c>
      <c r="T57">
        <v>523</v>
      </c>
      <c r="U57">
        <v>1621</v>
      </c>
      <c r="V57" t="s">
        <v>363</v>
      </c>
      <c r="W57">
        <v>2216.529</v>
      </c>
      <c r="X57">
        <v>1132.3589999999999</v>
      </c>
      <c r="Y57">
        <v>1.9570000000000001</v>
      </c>
      <c r="Z57">
        <v>12.829000000000001</v>
      </c>
      <c r="AA57">
        <v>128.62968499999999</v>
      </c>
      <c r="AB57">
        <v>2.0302449999999999</v>
      </c>
      <c r="AC57">
        <v>44.417741999999997</v>
      </c>
      <c r="AD57" s="1">
        <v>270</v>
      </c>
      <c r="AE57">
        <v>5</v>
      </c>
      <c r="AF57">
        <v>667</v>
      </c>
      <c r="AG57">
        <v>79</v>
      </c>
      <c r="AH57">
        <v>17.231862</v>
      </c>
      <c r="AI57">
        <v>1075.7</v>
      </c>
      <c r="AJ57">
        <v>0</v>
      </c>
      <c r="AK57">
        <v>9</v>
      </c>
      <c r="AL57">
        <v>2167</v>
      </c>
      <c r="AM57" t="s">
        <v>364</v>
      </c>
      <c r="AN57" t="s">
        <v>535</v>
      </c>
      <c r="AO57">
        <v>458.471</v>
      </c>
      <c r="AR57" t="s">
        <v>119</v>
      </c>
      <c r="AS57" t="s">
        <v>91</v>
      </c>
      <c r="AT57" t="s">
        <v>260</v>
      </c>
      <c r="AU57" t="s">
        <v>363</v>
      </c>
      <c r="AV57" t="s">
        <v>48</v>
      </c>
      <c r="AW57">
        <v>12</v>
      </c>
      <c r="BB57">
        <v>0.85234392370038936</v>
      </c>
      <c r="BC57" t="s">
        <v>69</v>
      </c>
      <c r="BF57" t="s">
        <v>119</v>
      </c>
      <c r="BG57" t="s">
        <v>91</v>
      </c>
      <c r="BH57" t="s">
        <v>363</v>
      </c>
      <c r="BI57">
        <v>1621</v>
      </c>
      <c r="BJ57">
        <v>12</v>
      </c>
      <c r="BK57" t="s">
        <v>260</v>
      </c>
      <c r="BL57" t="s">
        <v>198</v>
      </c>
      <c r="BM57">
        <v>0.85234392370038936</v>
      </c>
      <c r="BN57" t="s">
        <v>69</v>
      </c>
      <c r="BO57" t="s">
        <v>180</v>
      </c>
      <c r="BP57">
        <v>2216.529</v>
      </c>
    </row>
    <row r="58" spans="1:68" ht="16.5">
      <c r="A58" s="281" t="str">
        <f t="shared" si="18"/>
        <v>신동아교통</v>
      </c>
      <c r="B58" s="113" t="str">
        <f t="shared" si="19"/>
        <v>신정희</v>
      </c>
      <c r="C58" s="114" t="str">
        <f t="shared" si="20"/>
        <v>C</v>
      </c>
      <c r="D58" s="115">
        <f t="shared" si="21"/>
        <v>0.86904761904761896</v>
      </c>
      <c r="E58" s="116">
        <f t="shared" si="22"/>
        <v>5697</v>
      </c>
      <c r="F58" s="117" t="str">
        <f t="shared" si="23"/>
        <v>1</v>
      </c>
      <c r="G58" s="118" t="str">
        <f t="shared" si="24"/>
        <v>70바2538</v>
      </c>
      <c r="H58" s="119">
        <f t="shared" si="25"/>
        <v>1</v>
      </c>
      <c r="I58" s="120">
        <f t="shared" si="26"/>
        <v>1182.838</v>
      </c>
      <c r="J58" s="121">
        <f t="shared" si="27"/>
        <v>1.5786991814145765E-2</v>
      </c>
      <c r="K58" s="121">
        <f t="shared" si="28"/>
        <v>0.33342981178053138</v>
      </c>
      <c r="L58" s="121">
        <f t="shared" si="29"/>
        <v>0.23671880680194585</v>
      </c>
      <c r="M58" s="122">
        <f t="shared" si="30"/>
        <v>13.057</v>
      </c>
      <c r="N58" s="123">
        <f t="shared" si="31"/>
        <v>0</v>
      </c>
      <c r="O58" s="123">
        <f t="shared" si="32"/>
        <v>25.700899024211264</v>
      </c>
      <c r="P58" s="236">
        <f t="shared" si="33"/>
        <v>1</v>
      </c>
      <c r="Q58" s="237">
        <f t="shared" si="34"/>
        <v>0</v>
      </c>
      <c r="R58" s="237">
        <f t="shared" si="35"/>
        <v>304</v>
      </c>
      <c r="T58">
        <v>523</v>
      </c>
      <c r="U58">
        <v>5697</v>
      </c>
      <c r="V58" t="s">
        <v>365</v>
      </c>
      <c r="W58">
        <v>1182.838</v>
      </c>
      <c r="X58">
        <v>648.20899999999995</v>
      </c>
      <c r="Y58">
        <v>1.825</v>
      </c>
      <c r="Z58">
        <v>13.057</v>
      </c>
      <c r="AA58">
        <v>67.054699999999997</v>
      </c>
      <c r="AB58">
        <v>1.058592</v>
      </c>
      <c r="AC58">
        <v>22.358035999999998</v>
      </c>
      <c r="AD58" s="1">
        <v>280</v>
      </c>
      <c r="AE58">
        <v>0</v>
      </c>
      <c r="AF58">
        <v>304</v>
      </c>
      <c r="AG58">
        <v>74</v>
      </c>
      <c r="AH58">
        <v>17.639896</v>
      </c>
      <c r="AI58">
        <v>915.5</v>
      </c>
      <c r="AJ58">
        <v>0</v>
      </c>
      <c r="AK58">
        <v>1</v>
      </c>
      <c r="AL58">
        <v>11</v>
      </c>
      <c r="AM58" t="s">
        <v>366</v>
      </c>
      <c r="AN58" t="s">
        <v>536</v>
      </c>
      <c r="AO58">
        <v>1182.838</v>
      </c>
      <c r="AR58" t="s">
        <v>119</v>
      </c>
      <c r="AS58" t="s">
        <v>121</v>
      </c>
      <c r="AT58" t="s">
        <v>214</v>
      </c>
      <c r="AU58" t="s">
        <v>365</v>
      </c>
      <c r="AV58" t="s">
        <v>48</v>
      </c>
      <c r="AW58">
        <v>1</v>
      </c>
      <c r="BB58">
        <v>0.86904761904761896</v>
      </c>
      <c r="BC58" t="s">
        <v>69</v>
      </c>
      <c r="BF58" t="s">
        <v>119</v>
      </c>
      <c r="BG58" t="s">
        <v>121</v>
      </c>
      <c r="BH58" t="s">
        <v>365</v>
      </c>
      <c r="BI58">
        <v>5697</v>
      </c>
      <c r="BJ58">
        <v>1</v>
      </c>
      <c r="BK58" t="s">
        <v>214</v>
      </c>
      <c r="BL58" t="s">
        <v>177</v>
      </c>
      <c r="BM58">
        <v>0.86904761904761896</v>
      </c>
      <c r="BN58" t="s">
        <v>69</v>
      </c>
      <c r="BO58" t="s">
        <v>180</v>
      </c>
      <c r="BP58">
        <v>1182.838</v>
      </c>
    </row>
    <row r="59" spans="1:68" ht="16.5">
      <c r="A59" s="280" t="str">
        <f t="shared" si="18"/>
        <v>신동아교통</v>
      </c>
      <c r="B59" s="129" t="str">
        <f t="shared" si="19"/>
        <v>안경철</v>
      </c>
      <c r="C59" s="130" t="str">
        <f t="shared" si="20"/>
        <v>B</v>
      </c>
      <c r="D59" s="131">
        <f t="shared" si="21"/>
        <v>0.9027272727272726</v>
      </c>
      <c r="E59" s="132">
        <f t="shared" si="22"/>
        <v>8739</v>
      </c>
      <c r="F59" s="133" t="str">
        <f t="shared" si="23"/>
        <v>1</v>
      </c>
      <c r="G59" s="134" t="str">
        <f t="shared" si="24"/>
        <v>70바2537</v>
      </c>
      <c r="H59" s="135">
        <f t="shared" si="25"/>
        <v>1</v>
      </c>
      <c r="I59" s="136">
        <f t="shared" si="26"/>
        <v>1478.021</v>
      </c>
      <c r="J59" s="137">
        <f t="shared" si="27"/>
        <v>8.3357619210212772E-3</v>
      </c>
      <c r="K59" s="137">
        <f t="shared" si="28"/>
        <v>0.33347438001487789</v>
      </c>
      <c r="L59" s="137">
        <f t="shared" si="29"/>
        <v>6.5628296215006418E-2</v>
      </c>
      <c r="M59" s="138">
        <f t="shared" si="30"/>
        <v>11.047000000000001</v>
      </c>
      <c r="N59" s="139">
        <f t="shared" si="31"/>
        <v>0</v>
      </c>
      <c r="O59" s="139">
        <f t="shared" si="32"/>
        <v>17.252799520439833</v>
      </c>
      <c r="P59" s="234">
        <f t="shared" si="33"/>
        <v>0</v>
      </c>
      <c r="Q59" s="235">
        <f t="shared" si="34"/>
        <v>0</v>
      </c>
      <c r="R59" s="235">
        <f t="shared" si="35"/>
        <v>255</v>
      </c>
      <c r="T59">
        <v>523</v>
      </c>
      <c r="U59">
        <v>8739</v>
      </c>
      <c r="V59" t="s">
        <v>367</v>
      </c>
      <c r="W59">
        <v>1478.021</v>
      </c>
      <c r="X59">
        <v>744.06899999999996</v>
      </c>
      <c r="Y59">
        <v>1.986</v>
      </c>
      <c r="Z59">
        <v>11.047000000000001</v>
      </c>
      <c r="AA59">
        <v>84.572473000000002</v>
      </c>
      <c r="AB59">
        <v>0.70497600000000005</v>
      </c>
      <c r="AC59">
        <v>28.202753000000001</v>
      </c>
      <c r="AD59" s="1">
        <v>97</v>
      </c>
      <c r="AE59">
        <v>0</v>
      </c>
      <c r="AF59">
        <v>255</v>
      </c>
      <c r="AG59">
        <v>86</v>
      </c>
      <c r="AH59">
        <v>17.476382999999998</v>
      </c>
      <c r="AI59">
        <v>199.3</v>
      </c>
      <c r="AJ59">
        <v>0</v>
      </c>
      <c r="AK59">
        <v>0</v>
      </c>
      <c r="AL59">
        <v>0</v>
      </c>
      <c r="AM59" t="s">
        <v>368</v>
      </c>
      <c r="AN59" t="s">
        <v>537</v>
      </c>
      <c r="AO59">
        <v>1478.021</v>
      </c>
      <c r="AR59" t="s">
        <v>119</v>
      </c>
      <c r="AS59" t="s">
        <v>121</v>
      </c>
      <c r="AT59" t="s">
        <v>212</v>
      </c>
      <c r="AU59" t="s">
        <v>367</v>
      </c>
      <c r="AV59" t="s">
        <v>48</v>
      </c>
      <c r="AW59">
        <v>1</v>
      </c>
      <c r="BB59">
        <v>0.9027272727272726</v>
      </c>
      <c r="BC59" t="s">
        <v>68</v>
      </c>
      <c r="BF59" t="s">
        <v>119</v>
      </c>
      <c r="BG59" t="s">
        <v>121</v>
      </c>
      <c r="BH59" t="s">
        <v>367</v>
      </c>
      <c r="BI59">
        <v>8739</v>
      </c>
      <c r="BJ59">
        <v>1</v>
      </c>
      <c r="BK59" t="s">
        <v>212</v>
      </c>
      <c r="BL59" t="s">
        <v>177</v>
      </c>
      <c r="BM59">
        <v>0.9027272727272726</v>
      </c>
      <c r="BN59" t="s">
        <v>68</v>
      </c>
      <c r="BO59" t="s">
        <v>178</v>
      </c>
      <c r="BP59">
        <v>1478.021</v>
      </c>
    </row>
    <row r="60" spans="1:68" ht="16.5">
      <c r="A60" s="281" t="str">
        <f t="shared" si="18"/>
        <v>신동아교통</v>
      </c>
      <c r="B60" s="113" t="str">
        <f t="shared" si="19"/>
        <v>안학순</v>
      </c>
      <c r="C60" s="114" t="str">
        <f t="shared" si="20"/>
        <v>C</v>
      </c>
      <c r="D60" s="115">
        <f t="shared" si="21"/>
        <v>0.85402046448738744</v>
      </c>
      <c r="E60" s="116">
        <f t="shared" si="22"/>
        <v>2981</v>
      </c>
      <c r="F60" s="117" t="str">
        <f t="shared" si="23"/>
        <v>1</v>
      </c>
      <c r="G60" s="118" t="str">
        <f t="shared" si="24"/>
        <v>70바3706</v>
      </c>
      <c r="H60" s="119">
        <f t="shared" si="25"/>
        <v>2</v>
      </c>
      <c r="I60" s="120">
        <f t="shared" si="26"/>
        <v>2192.9950000000003</v>
      </c>
      <c r="J60" s="121">
        <f t="shared" si="27"/>
        <v>1.0169492309906845E-2</v>
      </c>
      <c r="K60" s="121">
        <f t="shared" si="28"/>
        <v>0.32118629188766878</v>
      </c>
      <c r="L60" s="121">
        <f t="shared" si="29"/>
        <v>0.20383083408762898</v>
      </c>
      <c r="M60" s="122">
        <f t="shared" si="30"/>
        <v>12.009</v>
      </c>
      <c r="N60" s="123">
        <f t="shared" si="31"/>
        <v>0</v>
      </c>
      <c r="O60" s="123">
        <f t="shared" si="32"/>
        <v>7.8431551371526158</v>
      </c>
      <c r="P60" s="236">
        <f t="shared" si="33"/>
        <v>0</v>
      </c>
      <c r="Q60" s="237">
        <f t="shared" si="34"/>
        <v>0</v>
      </c>
      <c r="R60" s="237">
        <f t="shared" si="35"/>
        <v>172</v>
      </c>
      <c r="T60">
        <v>523</v>
      </c>
      <c r="U60">
        <v>2981</v>
      </c>
      <c r="V60" t="s">
        <v>369</v>
      </c>
      <c r="W60">
        <v>2192.9949999999999</v>
      </c>
      <c r="X60">
        <v>1206.3420000000001</v>
      </c>
      <c r="Y60">
        <v>1.8180000000000001</v>
      </c>
      <c r="Z60">
        <v>12.009</v>
      </c>
      <c r="AA60">
        <v>129.63301999999999</v>
      </c>
      <c r="AB60">
        <v>1.3183020000000001</v>
      </c>
      <c r="AC60">
        <v>41.636349000000003</v>
      </c>
      <c r="AD60" s="1">
        <v>447</v>
      </c>
      <c r="AE60">
        <v>0</v>
      </c>
      <c r="AF60">
        <v>172</v>
      </c>
      <c r="AG60">
        <v>73</v>
      </c>
      <c r="AH60">
        <v>16.916947</v>
      </c>
      <c r="AI60">
        <v>1435.8</v>
      </c>
      <c r="AJ60">
        <v>0</v>
      </c>
      <c r="AK60">
        <v>0</v>
      </c>
      <c r="AL60">
        <v>0</v>
      </c>
      <c r="AM60" t="s">
        <v>370</v>
      </c>
      <c r="AN60" t="s">
        <v>538</v>
      </c>
      <c r="AO60">
        <v>2066.6370000000002</v>
      </c>
      <c r="AR60" t="s">
        <v>119</v>
      </c>
      <c r="AS60" t="s">
        <v>121</v>
      </c>
      <c r="AT60" t="s">
        <v>226</v>
      </c>
      <c r="AU60" t="s">
        <v>369</v>
      </c>
      <c r="AV60" t="s">
        <v>48</v>
      </c>
      <c r="AW60">
        <v>2</v>
      </c>
      <c r="BB60">
        <v>0.85402046448738744</v>
      </c>
      <c r="BC60" t="s">
        <v>69</v>
      </c>
      <c r="BF60" t="s">
        <v>119</v>
      </c>
      <c r="BG60" t="s">
        <v>121</v>
      </c>
      <c r="BH60" t="s">
        <v>369</v>
      </c>
      <c r="BI60">
        <v>2981</v>
      </c>
      <c r="BJ60">
        <v>2</v>
      </c>
      <c r="BK60" t="s">
        <v>226</v>
      </c>
      <c r="BL60" t="s">
        <v>260</v>
      </c>
      <c r="BM60">
        <v>0.85402046448738744</v>
      </c>
      <c r="BN60" t="s">
        <v>69</v>
      </c>
      <c r="BO60" t="s">
        <v>180</v>
      </c>
      <c r="BP60">
        <v>2192.9950000000003</v>
      </c>
    </row>
    <row r="61" spans="1:68" ht="16.5">
      <c r="A61" s="280" t="str">
        <f t="shared" si="18"/>
        <v>신동아교통</v>
      </c>
      <c r="B61" s="129" t="str">
        <f t="shared" si="19"/>
        <v>양문우</v>
      </c>
      <c r="C61" s="130" t="str">
        <f t="shared" si="20"/>
        <v>D</v>
      </c>
      <c r="D61" s="131">
        <f t="shared" si="21"/>
        <v>0.83427588210185588</v>
      </c>
      <c r="E61" s="132">
        <f t="shared" si="22"/>
        <v>278</v>
      </c>
      <c r="F61" s="133" t="str">
        <f t="shared" si="23"/>
        <v>1</v>
      </c>
      <c r="G61" s="134" t="str">
        <f t="shared" si="24"/>
        <v>70바2451</v>
      </c>
      <c r="H61" s="135">
        <f t="shared" si="25"/>
        <v>2</v>
      </c>
      <c r="I61" s="136">
        <f t="shared" si="26"/>
        <v>1303.1180000000002</v>
      </c>
      <c r="J61" s="137">
        <f t="shared" si="27"/>
        <v>1.7996267172126622E-2</v>
      </c>
      <c r="K61" s="137">
        <f t="shared" si="28"/>
        <v>0.36212809150846215</v>
      </c>
      <c r="L61" s="137">
        <f t="shared" si="29"/>
        <v>0.1542454328771454</v>
      </c>
      <c r="M61" s="138">
        <f t="shared" si="30"/>
        <v>13.863</v>
      </c>
      <c r="N61" s="139">
        <f t="shared" si="31"/>
        <v>0</v>
      </c>
      <c r="O61" s="139">
        <f t="shared" si="32"/>
        <v>23.635618570229251</v>
      </c>
      <c r="P61" s="234">
        <f t="shared" si="33"/>
        <v>2</v>
      </c>
      <c r="Q61" s="235">
        <f t="shared" si="34"/>
        <v>0</v>
      </c>
      <c r="R61" s="235">
        <f t="shared" si="35"/>
        <v>308</v>
      </c>
      <c r="T61">
        <v>523</v>
      </c>
      <c r="U61">
        <v>278</v>
      </c>
      <c r="V61" t="s">
        <v>371</v>
      </c>
      <c r="W61">
        <v>1303.1179999999999</v>
      </c>
      <c r="X61">
        <v>706.99400000000003</v>
      </c>
      <c r="Y61">
        <v>1.843</v>
      </c>
      <c r="Z61">
        <v>13.863</v>
      </c>
      <c r="AA61">
        <v>73.810529000000002</v>
      </c>
      <c r="AB61">
        <v>1.328314</v>
      </c>
      <c r="AC61">
        <v>26.728866</v>
      </c>
      <c r="AD61" s="1">
        <v>201</v>
      </c>
      <c r="AE61">
        <v>0</v>
      </c>
      <c r="AF61">
        <v>308</v>
      </c>
      <c r="AG61">
        <v>88</v>
      </c>
      <c r="AH61">
        <v>17.654906</v>
      </c>
      <c r="AI61">
        <v>1176.5</v>
      </c>
      <c r="AJ61">
        <v>2.6</v>
      </c>
      <c r="AK61">
        <v>2</v>
      </c>
      <c r="AL61">
        <v>380</v>
      </c>
      <c r="AM61" t="s">
        <v>372</v>
      </c>
      <c r="AN61" t="s">
        <v>539</v>
      </c>
      <c r="AO61">
        <v>1170.4970000000001</v>
      </c>
      <c r="AR61" t="s">
        <v>119</v>
      </c>
      <c r="AS61" t="s">
        <v>121</v>
      </c>
      <c r="AT61" t="s">
        <v>203</v>
      </c>
      <c r="AU61" t="s">
        <v>371</v>
      </c>
      <c r="AV61" t="s">
        <v>48</v>
      </c>
      <c r="AW61">
        <v>2</v>
      </c>
      <c r="BB61">
        <v>0.83427588210185588</v>
      </c>
      <c r="BC61" t="s">
        <v>67</v>
      </c>
      <c r="BF61" t="s">
        <v>119</v>
      </c>
      <c r="BG61" t="s">
        <v>121</v>
      </c>
      <c r="BH61" t="s">
        <v>371</v>
      </c>
      <c r="BI61">
        <v>278</v>
      </c>
      <c r="BJ61">
        <v>2</v>
      </c>
      <c r="BK61" t="s">
        <v>203</v>
      </c>
      <c r="BL61" t="s">
        <v>229</v>
      </c>
      <c r="BM61">
        <v>0.83427588210185588</v>
      </c>
      <c r="BN61" t="s">
        <v>67</v>
      </c>
      <c r="BO61" t="s">
        <v>182</v>
      </c>
      <c r="BP61">
        <v>1303.1180000000002</v>
      </c>
    </row>
    <row r="62" spans="1:68" ht="16.5">
      <c r="A62" s="281" t="str">
        <f t="shared" si="18"/>
        <v>신동아교통</v>
      </c>
      <c r="B62" s="113" t="str">
        <f t="shared" si="19"/>
        <v>양미경</v>
      </c>
      <c r="C62" s="114" t="str">
        <f t="shared" si="20"/>
        <v>C</v>
      </c>
      <c r="D62" s="115">
        <f t="shared" si="21"/>
        <v>0.85538461538461541</v>
      </c>
      <c r="E62" s="116">
        <f t="shared" si="22"/>
        <v>6828</v>
      </c>
      <c r="F62" s="117" t="str">
        <f t="shared" si="23"/>
        <v>520</v>
      </c>
      <c r="G62" s="118" t="str">
        <f t="shared" si="24"/>
        <v>71바6414</v>
      </c>
      <c r="H62" s="119">
        <f t="shared" si="25"/>
        <v>1</v>
      </c>
      <c r="I62" s="120">
        <f t="shared" si="26"/>
        <v>870.20699999999999</v>
      </c>
      <c r="J62" s="121">
        <f t="shared" si="27"/>
        <v>2.4924378748825613E-2</v>
      </c>
      <c r="K62" s="121">
        <f t="shared" si="28"/>
        <v>0.28905979396863152</v>
      </c>
      <c r="L62" s="121">
        <f t="shared" si="29"/>
        <v>0.16547786905874121</v>
      </c>
      <c r="M62" s="122">
        <f t="shared" si="30"/>
        <v>7.1379999999999999</v>
      </c>
      <c r="N62" s="123">
        <f t="shared" si="31"/>
        <v>0.34474556053904415</v>
      </c>
      <c r="O62" s="123">
        <f t="shared" si="32"/>
        <v>2.7579644843123532</v>
      </c>
      <c r="P62" s="236">
        <f t="shared" si="33"/>
        <v>1</v>
      </c>
      <c r="Q62" s="237">
        <f t="shared" si="34"/>
        <v>3</v>
      </c>
      <c r="R62" s="237">
        <f t="shared" si="35"/>
        <v>24</v>
      </c>
      <c r="T62">
        <v>523</v>
      </c>
      <c r="U62">
        <v>6828</v>
      </c>
      <c r="V62" t="s">
        <v>540</v>
      </c>
      <c r="W62">
        <v>870.20699999999999</v>
      </c>
      <c r="X62">
        <v>391.23500000000001</v>
      </c>
      <c r="Y62">
        <v>2.2240000000000002</v>
      </c>
      <c r="Z62">
        <v>7.1379999999999999</v>
      </c>
      <c r="AA62">
        <v>72.606904999999998</v>
      </c>
      <c r="AB62">
        <v>1.809682</v>
      </c>
      <c r="AC62">
        <v>20.987736999999999</v>
      </c>
      <c r="AD62" s="1">
        <v>144</v>
      </c>
      <c r="AE62">
        <v>3</v>
      </c>
      <c r="AF62">
        <v>24</v>
      </c>
      <c r="AG62">
        <v>71</v>
      </c>
      <c r="AH62">
        <v>11.985182</v>
      </c>
      <c r="AI62">
        <v>30.4</v>
      </c>
      <c r="AJ62">
        <v>0</v>
      </c>
      <c r="AK62">
        <v>1</v>
      </c>
      <c r="AL62">
        <v>77</v>
      </c>
      <c r="AM62" t="s">
        <v>541</v>
      </c>
      <c r="AN62" t="s">
        <v>542</v>
      </c>
      <c r="AO62">
        <v>870.20699999999999</v>
      </c>
      <c r="AR62" t="s">
        <v>119</v>
      </c>
      <c r="AS62" t="s">
        <v>124</v>
      </c>
      <c r="AT62" t="s">
        <v>257</v>
      </c>
      <c r="AU62" t="s">
        <v>540</v>
      </c>
      <c r="AV62" t="s">
        <v>48</v>
      </c>
      <c r="AW62">
        <v>1</v>
      </c>
      <c r="BB62">
        <v>0.85538461538461541</v>
      </c>
      <c r="BC62" t="s">
        <v>69</v>
      </c>
      <c r="BF62" t="s">
        <v>119</v>
      </c>
      <c r="BG62" t="s">
        <v>124</v>
      </c>
      <c r="BH62" t="s">
        <v>540</v>
      </c>
      <c r="BI62">
        <v>6828</v>
      </c>
      <c r="BJ62">
        <v>1</v>
      </c>
      <c r="BK62" t="s">
        <v>257</v>
      </c>
      <c r="BL62" t="s">
        <v>177</v>
      </c>
      <c r="BM62">
        <v>0.85538461538461541</v>
      </c>
      <c r="BN62" t="s">
        <v>69</v>
      </c>
      <c r="BO62" t="s">
        <v>180</v>
      </c>
      <c r="BP62">
        <v>870.20699999999999</v>
      </c>
    </row>
    <row r="63" spans="1:68" ht="16.5">
      <c r="A63" s="280" t="str">
        <f t="shared" si="18"/>
        <v>신동아교통</v>
      </c>
      <c r="B63" s="129" t="str">
        <f t="shared" si="19"/>
        <v>여덕재</v>
      </c>
      <c r="C63" s="130" t="str">
        <f t="shared" si="20"/>
        <v>B</v>
      </c>
      <c r="D63" s="131">
        <f t="shared" si="21"/>
        <v>0.92863636363636359</v>
      </c>
      <c r="E63" s="132">
        <f t="shared" si="22"/>
        <v>3065</v>
      </c>
      <c r="F63" s="133" t="str">
        <f t="shared" si="23"/>
        <v>518</v>
      </c>
      <c r="G63" s="134" t="str">
        <f t="shared" si="24"/>
        <v>71바6409</v>
      </c>
      <c r="H63" s="135">
        <f t="shared" si="25"/>
        <v>1</v>
      </c>
      <c r="I63" s="136">
        <f t="shared" si="26"/>
        <v>1856.4449999999999</v>
      </c>
      <c r="J63" s="137">
        <f t="shared" si="27"/>
        <v>1.8041870724543257E-2</v>
      </c>
      <c r="K63" s="137">
        <f t="shared" si="28"/>
        <v>0.35202922973954626</v>
      </c>
      <c r="L63" s="137">
        <f t="shared" si="29"/>
        <v>0.10503947060106818</v>
      </c>
      <c r="M63" s="138">
        <f t="shared" si="30"/>
        <v>8.69</v>
      </c>
      <c r="N63" s="139">
        <f t="shared" si="31"/>
        <v>0.10773279036006993</v>
      </c>
      <c r="O63" s="139">
        <f t="shared" si="32"/>
        <v>4.632509985483007</v>
      </c>
      <c r="P63" s="234">
        <f t="shared" si="33"/>
        <v>0</v>
      </c>
      <c r="Q63" s="235">
        <f t="shared" si="34"/>
        <v>2</v>
      </c>
      <c r="R63" s="235">
        <f t="shared" si="35"/>
        <v>86</v>
      </c>
      <c r="T63">
        <v>523</v>
      </c>
      <c r="U63">
        <v>3065</v>
      </c>
      <c r="V63" t="s">
        <v>373</v>
      </c>
      <c r="W63">
        <v>1856.4449999999999</v>
      </c>
      <c r="X63">
        <v>908.86</v>
      </c>
      <c r="Y63">
        <v>2.0430000000000001</v>
      </c>
      <c r="Z63">
        <v>8.69</v>
      </c>
      <c r="AA63">
        <v>148.97019499999999</v>
      </c>
      <c r="AB63">
        <v>2.6877010000000001</v>
      </c>
      <c r="AC63">
        <v>52.441862999999998</v>
      </c>
      <c r="AD63" s="1">
        <v>195</v>
      </c>
      <c r="AE63">
        <v>2</v>
      </c>
      <c r="AF63">
        <v>86</v>
      </c>
      <c r="AG63">
        <v>82</v>
      </c>
      <c r="AH63">
        <v>12.461855</v>
      </c>
      <c r="AI63">
        <v>21.7</v>
      </c>
      <c r="AJ63">
        <v>0</v>
      </c>
      <c r="AK63">
        <v>0</v>
      </c>
      <c r="AL63">
        <v>0</v>
      </c>
      <c r="AM63" t="s">
        <v>374</v>
      </c>
      <c r="AN63" t="s">
        <v>543</v>
      </c>
      <c r="AO63">
        <v>1856.4449999999999</v>
      </c>
      <c r="AR63" t="s">
        <v>119</v>
      </c>
      <c r="AS63" t="s">
        <v>123</v>
      </c>
      <c r="AT63" t="s">
        <v>251</v>
      </c>
      <c r="AU63" t="s">
        <v>373</v>
      </c>
      <c r="AV63" t="s">
        <v>48</v>
      </c>
      <c r="AW63">
        <v>1</v>
      </c>
      <c r="BB63">
        <v>0.92863636363636359</v>
      </c>
      <c r="BC63" t="s">
        <v>68</v>
      </c>
      <c r="BF63" t="s">
        <v>119</v>
      </c>
      <c r="BG63" t="s">
        <v>123</v>
      </c>
      <c r="BH63" t="s">
        <v>373</v>
      </c>
      <c r="BI63">
        <v>3065</v>
      </c>
      <c r="BJ63">
        <v>1</v>
      </c>
      <c r="BK63" t="s">
        <v>251</v>
      </c>
      <c r="BL63" t="s">
        <v>177</v>
      </c>
      <c r="BM63">
        <v>0.92863636363636359</v>
      </c>
      <c r="BN63" t="s">
        <v>68</v>
      </c>
      <c r="BO63" t="s">
        <v>178</v>
      </c>
      <c r="BP63">
        <v>1856.4449999999999</v>
      </c>
    </row>
    <row r="64" spans="1:68" ht="16.5">
      <c r="A64" s="281" t="str">
        <f t="shared" si="18"/>
        <v>신동아교통</v>
      </c>
      <c r="B64" s="113" t="str">
        <f t="shared" si="19"/>
        <v>오규대</v>
      </c>
      <c r="C64" s="114" t="str">
        <f t="shared" si="20"/>
        <v>B</v>
      </c>
      <c r="D64" s="115">
        <f t="shared" si="21"/>
        <v>0.93577261400857881</v>
      </c>
      <c r="E64" s="116">
        <f t="shared" si="22"/>
        <v>272</v>
      </c>
      <c r="F64" s="117" t="str">
        <f t="shared" si="23"/>
        <v>520</v>
      </c>
      <c r="G64" s="118" t="str">
        <f t="shared" si="24"/>
        <v>71바6408</v>
      </c>
      <c r="H64" s="119">
        <f t="shared" si="25"/>
        <v>2</v>
      </c>
      <c r="I64" s="120">
        <f t="shared" si="26"/>
        <v>2018.973</v>
      </c>
      <c r="J64" s="121">
        <f t="shared" si="27"/>
        <v>1.322128075860453E-2</v>
      </c>
      <c r="K64" s="121">
        <f t="shared" si="28"/>
        <v>0.2934967949085982</v>
      </c>
      <c r="L64" s="121">
        <f t="shared" si="29"/>
        <v>0.192672215032098</v>
      </c>
      <c r="M64" s="122">
        <f t="shared" si="30"/>
        <v>5.7549999999999999</v>
      </c>
      <c r="N64" s="123">
        <f t="shared" si="31"/>
        <v>9.9060264797993833E-2</v>
      </c>
      <c r="O64" s="123">
        <f t="shared" si="32"/>
        <v>0.74295198598495371</v>
      </c>
      <c r="P64" s="236">
        <f t="shared" si="33"/>
        <v>3</v>
      </c>
      <c r="Q64" s="237">
        <f t="shared" si="34"/>
        <v>2</v>
      </c>
      <c r="R64" s="237">
        <f t="shared" si="35"/>
        <v>15</v>
      </c>
      <c r="T64">
        <v>523</v>
      </c>
      <c r="U64">
        <v>272</v>
      </c>
      <c r="V64" t="s">
        <v>375</v>
      </c>
      <c r="W64">
        <v>2018.973</v>
      </c>
      <c r="X64">
        <v>836.67899999999997</v>
      </c>
      <c r="Y64">
        <v>2.4129999999999998</v>
      </c>
      <c r="Z64">
        <v>5.7549999999999999</v>
      </c>
      <c r="AA64">
        <v>170.866578</v>
      </c>
      <c r="AB64">
        <v>2.2590750000000002</v>
      </c>
      <c r="AC64">
        <v>50.148792999999998</v>
      </c>
      <c r="AD64" s="1">
        <v>389</v>
      </c>
      <c r="AE64">
        <v>2</v>
      </c>
      <c r="AF64">
        <v>15</v>
      </c>
      <c r="AG64">
        <v>65</v>
      </c>
      <c r="AH64">
        <v>11.816079</v>
      </c>
      <c r="AI64">
        <v>10.5</v>
      </c>
      <c r="AJ64">
        <v>0</v>
      </c>
      <c r="AK64">
        <v>3</v>
      </c>
      <c r="AL64">
        <v>2283</v>
      </c>
      <c r="AM64" t="s">
        <v>376</v>
      </c>
      <c r="AN64" t="s">
        <v>544</v>
      </c>
      <c r="AO64">
        <v>1924.615</v>
      </c>
      <c r="AR64" t="s">
        <v>119</v>
      </c>
      <c r="AS64" t="s">
        <v>124</v>
      </c>
      <c r="AT64" t="s">
        <v>255</v>
      </c>
      <c r="AU64" t="s">
        <v>375</v>
      </c>
      <c r="AV64" t="s">
        <v>48</v>
      </c>
      <c r="AW64">
        <v>2</v>
      </c>
      <c r="BB64">
        <v>0.93577261400857881</v>
      </c>
      <c r="BC64" t="s">
        <v>68</v>
      </c>
      <c r="BF64" t="s">
        <v>119</v>
      </c>
      <c r="BG64" t="s">
        <v>124</v>
      </c>
      <c r="BH64" t="s">
        <v>375</v>
      </c>
      <c r="BI64">
        <v>272</v>
      </c>
      <c r="BJ64">
        <v>2</v>
      </c>
      <c r="BK64" t="s">
        <v>255</v>
      </c>
      <c r="BL64" t="s">
        <v>261</v>
      </c>
      <c r="BM64">
        <v>0.93577261400857881</v>
      </c>
      <c r="BN64" t="s">
        <v>68</v>
      </c>
      <c r="BO64" t="s">
        <v>178</v>
      </c>
      <c r="BP64">
        <v>2018.973</v>
      </c>
    </row>
    <row r="65" spans="1:68" ht="16.5">
      <c r="A65" s="280" t="str">
        <f t="shared" si="18"/>
        <v>신동아교통</v>
      </c>
      <c r="B65" s="129" t="str">
        <f t="shared" si="19"/>
        <v>유치영</v>
      </c>
      <c r="C65" s="130" t="str">
        <f t="shared" si="20"/>
        <v>C</v>
      </c>
      <c r="D65" s="131">
        <f t="shared" si="21"/>
        <v>0.87075087206939772</v>
      </c>
      <c r="E65" s="132">
        <f t="shared" si="22"/>
        <v>832</v>
      </c>
      <c r="F65" s="133" t="str">
        <f t="shared" si="23"/>
        <v>516</v>
      </c>
      <c r="G65" s="134" t="str">
        <f t="shared" si="24"/>
        <v>71바6781</v>
      </c>
      <c r="H65" s="135">
        <f t="shared" si="25"/>
        <v>3</v>
      </c>
      <c r="I65" s="136">
        <f t="shared" si="26"/>
        <v>1122.029</v>
      </c>
      <c r="J65" s="137">
        <f t="shared" si="27"/>
        <v>1.5976629619843898E-2</v>
      </c>
      <c r="K65" s="137">
        <f t="shared" si="28"/>
        <v>0.31159116777966883</v>
      </c>
      <c r="L65" s="137">
        <f t="shared" si="29"/>
        <v>0.15864117594108529</v>
      </c>
      <c r="M65" s="138">
        <f t="shared" si="30"/>
        <v>7.3739999999999997</v>
      </c>
      <c r="N65" s="139">
        <f t="shared" si="31"/>
        <v>0</v>
      </c>
      <c r="O65" s="139">
        <f t="shared" si="32"/>
        <v>2.4889840996829551</v>
      </c>
      <c r="P65" s="234">
        <f t="shared" si="33"/>
        <v>2</v>
      </c>
      <c r="Q65" s="235">
        <f t="shared" si="34"/>
        <v>0</v>
      </c>
      <c r="R65" s="235">
        <f t="shared" si="35"/>
        <v>29</v>
      </c>
      <c r="T65">
        <v>523</v>
      </c>
      <c r="U65">
        <v>832</v>
      </c>
      <c r="V65" t="s">
        <v>377</v>
      </c>
      <c r="W65">
        <v>1165.134</v>
      </c>
      <c r="X65">
        <v>601.83199999999999</v>
      </c>
      <c r="Y65">
        <v>1.9359999999999999</v>
      </c>
      <c r="Z65">
        <v>7.3739999999999997</v>
      </c>
      <c r="AA65">
        <v>83.087737000000004</v>
      </c>
      <c r="AB65">
        <v>1.3274619999999999</v>
      </c>
      <c r="AC65">
        <v>25.889405</v>
      </c>
      <c r="AD65" s="1">
        <v>178</v>
      </c>
      <c r="AE65">
        <v>0</v>
      </c>
      <c r="AF65">
        <v>29</v>
      </c>
      <c r="AG65">
        <v>61</v>
      </c>
      <c r="AH65">
        <v>14.022935</v>
      </c>
      <c r="AI65">
        <v>0</v>
      </c>
      <c r="AJ65">
        <v>0</v>
      </c>
      <c r="AK65">
        <v>2</v>
      </c>
      <c r="AL65">
        <v>405</v>
      </c>
      <c r="AM65" t="s">
        <v>378</v>
      </c>
      <c r="AN65" t="s">
        <v>545</v>
      </c>
      <c r="AO65">
        <v>847.19600000000003</v>
      </c>
      <c r="AR65" t="s">
        <v>119</v>
      </c>
      <c r="AS65" t="s">
        <v>122</v>
      </c>
      <c r="AT65" t="s">
        <v>241</v>
      </c>
      <c r="AU65" t="s">
        <v>377</v>
      </c>
      <c r="AV65" t="s">
        <v>236</v>
      </c>
      <c r="AW65">
        <v>3</v>
      </c>
      <c r="BB65">
        <v>0.87075087206939772</v>
      </c>
      <c r="BC65" t="s">
        <v>69</v>
      </c>
      <c r="BF65" t="s">
        <v>119</v>
      </c>
      <c r="BG65" t="s">
        <v>122</v>
      </c>
      <c r="BH65" t="s">
        <v>377</v>
      </c>
      <c r="BI65">
        <v>832</v>
      </c>
      <c r="BJ65">
        <v>3</v>
      </c>
      <c r="BK65" t="s">
        <v>241</v>
      </c>
      <c r="BL65" t="s">
        <v>240</v>
      </c>
      <c r="BM65">
        <v>0.87075087206939772</v>
      </c>
      <c r="BN65" t="s">
        <v>69</v>
      </c>
      <c r="BO65" t="s">
        <v>180</v>
      </c>
      <c r="BP65">
        <v>1122.029</v>
      </c>
    </row>
    <row r="66" spans="1:68" ht="16.5">
      <c r="A66" s="281" t="str">
        <f t="shared" si="18"/>
        <v>신동아교통</v>
      </c>
      <c r="B66" s="113" t="str">
        <f t="shared" si="19"/>
        <v>윤성영</v>
      </c>
      <c r="C66" s="114" t="str">
        <f t="shared" si="20"/>
        <v>D</v>
      </c>
      <c r="D66" s="115">
        <f t="shared" si="21"/>
        <v>0.84650040564118645</v>
      </c>
      <c r="E66" s="116">
        <f t="shared" si="22"/>
        <v>8829</v>
      </c>
      <c r="F66" s="117" t="str">
        <f t="shared" si="23"/>
        <v>1</v>
      </c>
      <c r="G66" s="118" t="str">
        <f t="shared" si="24"/>
        <v>70바2540</v>
      </c>
      <c r="H66" s="119">
        <f t="shared" si="25"/>
        <v>11</v>
      </c>
      <c r="I66" s="120">
        <f t="shared" si="26"/>
        <v>1179.4940000000001</v>
      </c>
      <c r="J66" s="121">
        <f t="shared" si="27"/>
        <v>1.2797319863155283E-2</v>
      </c>
      <c r="K66" s="121">
        <f t="shared" si="28"/>
        <v>0.33162637540919226</v>
      </c>
      <c r="L66" s="121">
        <f t="shared" si="29"/>
        <v>0.22128132911231424</v>
      </c>
      <c r="M66" s="122">
        <f t="shared" si="30"/>
        <v>13.771000000000001</v>
      </c>
      <c r="N66" s="123">
        <f t="shared" si="31"/>
        <v>0.25434635530151067</v>
      </c>
      <c r="O66" s="123">
        <f t="shared" si="32"/>
        <v>32.386769241725695</v>
      </c>
      <c r="P66" s="236">
        <f t="shared" si="33"/>
        <v>0</v>
      </c>
      <c r="Q66" s="237">
        <f t="shared" si="34"/>
        <v>3</v>
      </c>
      <c r="R66" s="237">
        <f t="shared" si="35"/>
        <v>382</v>
      </c>
      <c r="T66">
        <v>523</v>
      </c>
      <c r="U66">
        <v>8829</v>
      </c>
      <c r="V66" t="s">
        <v>379</v>
      </c>
      <c r="W66">
        <v>1179.4939999999999</v>
      </c>
      <c r="X66">
        <v>641.995</v>
      </c>
      <c r="Y66">
        <v>1.837</v>
      </c>
      <c r="Z66">
        <v>13.771000000000001</v>
      </c>
      <c r="AA66">
        <v>63.314976000000001</v>
      </c>
      <c r="AB66">
        <v>0.81026200000000004</v>
      </c>
      <c r="AC66">
        <v>20.996915999999999</v>
      </c>
      <c r="AD66" s="1">
        <v>261</v>
      </c>
      <c r="AE66">
        <v>3</v>
      </c>
      <c r="AF66">
        <v>382</v>
      </c>
      <c r="AG66">
        <v>74</v>
      </c>
      <c r="AH66">
        <v>18.628989000000001</v>
      </c>
      <c r="AI66">
        <v>768.5</v>
      </c>
      <c r="AJ66">
        <v>0</v>
      </c>
      <c r="AK66">
        <v>0</v>
      </c>
      <c r="AL66">
        <v>0</v>
      </c>
      <c r="AM66" t="s">
        <v>380</v>
      </c>
      <c r="AN66" t="s">
        <v>546</v>
      </c>
      <c r="AO66">
        <v>141.328</v>
      </c>
      <c r="AR66" t="s">
        <v>119</v>
      </c>
      <c r="AS66" t="s">
        <v>121</v>
      </c>
      <c r="AT66" t="s">
        <v>217</v>
      </c>
      <c r="AU66" t="s">
        <v>379</v>
      </c>
      <c r="AV66" t="s">
        <v>48</v>
      </c>
      <c r="AW66">
        <v>11</v>
      </c>
      <c r="BB66">
        <v>0.84650040564118645</v>
      </c>
      <c r="BC66" t="s">
        <v>67</v>
      </c>
      <c r="BF66" t="s">
        <v>119</v>
      </c>
      <c r="BG66" t="s">
        <v>121</v>
      </c>
      <c r="BH66" t="s">
        <v>379</v>
      </c>
      <c r="BI66">
        <v>8829</v>
      </c>
      <c r="BJ66">
        <v>11</v>
      </c>
      <c r="BK66" t="s">
        <v>217</v>
      </c>
      <c r="BL66" t="s">
        <v>228</v>
      </c>
      <c r="BM66">
        <v>0.84650040564118645</v>
      </c>
      <c r="BN66" t="s">
        <v>67</v>
      </c>
      <c r="BO66" t="s">
        <v>182</v>
      </c>
      <c r="BP66">
        <v>1179.4940000000001</v>
      </c>
    </row>
    <row r="67" spans="1:68" ht="16.5">
      <c r="A67" s="280" t="str">
        <f t="shared" si="18"/>
        <v>신동아교통</v>
      </c>
      <c r="B67" s="129" t="str">
        <f t="shared" si="19"/>
        <v>이기은</v>
      </c>
      <c r="C67" s="130" t="str">
        <f t="shared" si="20"/>
        <v>B</v>
      </c>
      <c r="D67" s="131">
        <f t="shared" si="21"/>
        <v>0.94231617687933533</v>
      </c>
      <c r="E67" s="132">
        <f t="shared" si="22"/>
        <v>5683</v>
      </c>
      <c r="F67" s="133" t="str">
        <f t="shared" si="23"/>
        <v>520</v>
      </c>
      <c r="G67" s="134" t="str">
        <f t="shared" si="24"/>
        <v>71바6408</v>
      </c>
      <c r="H67" s="135">
        <f t="shared" si="25"/>
        <v>2</v>
      </c>
      <c r="I67" s="136">
        <f t="shared" si="26"/>
        <v>1763.701</v>
      </c>
      <c r="J67" s="137">
        <f t="shared" si="27"/>
        <v>1.0776847434441791E-2</v>
      </c>
      <c r="K67" s="137">
        <f t="shared" si="28"/>
        <v>0.29034497580801127</v>
      </c>
      <c r="L67" s="137">
        <f t="shared" si="29"/>
        <v>0.25174335105553608</v>
      </c>
      <c r="M67" s="138">
        <f t="shared" si="30"/>
        <v>5.8079999999999998</v>
      </c>
      <c r="N67" s="139">
        <f t="shared" si="31"/>
        <v>0.17009685882130815</v>
      </c>
      <c r="O67" s="139">
        <f t="shared" si="32"/>
        <v>1.4741727764513373</v>
      </c>
      <c r="P67" s="234">
        <f t="shared" si="33"/>
        <v>0</v>
      </c>
      <c r="Q67" s="235">
        <f t="shared" si="34"/>
        <v>3</v>
      </c>
      <c r="R67" s="235">
        <f t="shared" si="35"/>
        <v>26</v>
      </c>
      <c r="T67">
        <v>523</v>
      </c>
      <c r="U67">
        <v>5683</v>
      </c>
      <c r="V67" t="s">
        <v>381</v>
      </c>
      <c r="W67">
        <v>1763.701</v>
      </c>
      <c r="X67">
        <v>724.28599999999994</v>
      </c>
      <c r="Y67">
        <v>2.4350000000000001</v>
      </c>
      <c r="Z67">
        <v>5.8079999999999998</v>
      </c>
      <c r="AA67">
        <v>146.16491600000001</v>
      </c>
      <c r="AB67">
        <v>1.575197</v>
      </c>
      <c r="AC67">
        <v>42.438248999999999</v>
      </c>
      <c r="AD67" s="1">
        <v>444</v>
      </c>
      <c r="AE67">
        <v>3</v>
      </c>
      <c r="AF67">
        <v>26</v>
      </c>
      <c r="AG67">
        <v>62</v>
      </c>
      <c r="AH67">
        <v>12.066513</v>
      </c>
      <c r="AI67">
        <v>0</v>
      </c>
      <c r="AJ67">
        <v>0</v>
      </c>
      <c r="AK67">
        <v>0</v>
      </c>
      <c r="AL67">
        <v>0</v>
      </c>
      <c r="AM67" t="s">
        <v>382</v>
      </c>
      <c r="AN67" t="s">
        <v>547</v>
      </c>
      <c r="AO67">
        <v>1683.598</v>
      </c>
      <c r="AR67" t="s">
        <v>119</v>
      </c>
      <c r="AS67" t="s">
        <v>124</v>
      </c>
      <c r="AT67" t="s">
        <v>255</v>
      </c>
      <c r="AU67" t="s">
        <v>381</v>
      </c>
      <c r="AV67" t="s">
        <v>48</v>
      </c>
      <c r="AW67">
        <v>2</v>
      </c>
      <c r="BB67">
        <v>0.94231617687933533</v>
      </c>
      <c r="BC67" t="s">
        <v>68</v>
      </c>
      <c r="BF67" t="s">
        <v>119</v>
      </c>
      <c r="BG67" t="s">
        <v>124</v>
      </c>
      <c r="BH67" t="s">
        <v>381</v>
      </c>
      <c r="BI67">
        <v>5683</v>
      </c>
      <c r="BJ67">
        <v>2</v>
      </c>
      <c r="BK67" t="s">
        <v>255</v>
      </c>
      <c r="BL67" t="s">
        <v>261</v>
      </c>
      <c r="BM67">
        <v>0.94231617687933533</v>
      </c>
      <c r="BN67" t="s">
        <v>68</v>
      </c>
      <c r="BO67" t="s">
        <v>178</v>
      </c>
      <c r="BP67">
        <v>1763.701</v>
      </c>
    </row>
    <row r="68" spans="1:68" ht="16.5">
      <c r="A68" s="281" t="str">
        <f t="shared" si="18"/>
        <v>신동아교통</v>
      </c>
      <c r="B68" s="113" t="str">
        <f t="shared" si="19"/>
        <v>이병옥</v>
      </c>
      <c r="C68" s="114" t="str">
        <f t="shared" si="20"/>
        <v>F</v>
      </c>
      <c r="D68" s="115">
        <f t="shared" si="21"/>
        <v>0.79521739130434788</v>
      </c>
      <c r="E68" s="116">
        <f t="shared" si="22"/>
        <v>1071</v>
      </c>
      <c r="F68" s="117" t="str">
        <f t="shared" si="23"/>
        <v>516</v>
      </c>
      <c r="G68" s="118" t="str">
        <f t="shared" si="24"/>
        <v>70바3725</v>
      </c>
      <c r="H68" s="119">
        <f t="shared" si="25"/>
        <v>1</v>
      </c>
      <c r="I68" s="120">
        <f t="shared" si="26"/>
        <v>1973.1389999999999</v>
      </c>
      <c r="J68" s="121">
        <f t="shared" si="27"/>
        <v>1.3507555037982634E-2</v>
      </c>
      <c r="K68" s="121">
        <f t="shared" si="28"/>
        <v>0.35855402640475492</v>
      </c>
      <c r="L68" s="121">
        <f t="shared" si="29"/>
        <v>0.35223063352353789</v>
      </c>
      <c r="M68" s="122">
        <f t="shared" si="30"/>
        <v>12.542999999999999</v>
      </c>
      <c r="N68" s="123">
        <f t="shared" si="31"/>
        <v>0.10136133338806846</v>
      </c>
      <c r="O68" s="123">
        <f t="shared" si="32"/>
        <v>6.1830413366721757</v>
      </c>
      <c r="P68" s="236">
        <f t="shared" si="33"/>
        <v>7</v>
      </c>
      <c r="Q68" s="237">
        <f t="shared" si="34"/>
        <v>2</v>
      </c>
      <c r="R68" s="237">
        <f t="shared" si="35"/>
        <v>122</v>
      </c>
      <c r="T68">
        <v>523</v>
      </c>
      <c r="U68">
        <v>1071</v>
      </c>
      <c r="V68" t="s">
        <v>383</v>
      </c>
      <c r="W68">
        <v>1973.1389999999999</v>
      </c>
      <c r="X68">
        <v>1078.7449999999999</v>
      </c>
      <c r="Y68">
        <v>1.829</v>
      </c>
      <c r="Z68">
        <v>12.542999999999999</v>
      </c>
      <c r="AA68">
        <v>147.69105099999999</v>
      </c>
      <c r="AB68">
        <v>1.994945</v>
      </c>
      <c r="AC68">
        <v>52.955221000000002</v>
      </c>
      <c r="AD68" s="1">
        <v>695</v>
      </c>
      <c r="AE68">
        <v>2</v>
      </c>
      <c r="AF68">
        <v>122</v>
      </c>
      <c r="AG68">
        <v>67</v>
      </c>
      <c r="AH68">
        <v>13.359908000000001</v>
      </c>
      <c r="AI68">
        <v>11.2</v>
      </c>
      <c r="AJ68">
        <v>0</v>
      </c>
      <c r="AK68">
        <v>7</v>
      </c>
      <c r="AL68">
        <v>3797</v>
      </c>
      <c r="AM68" t="s">
        <v>384</v>
      </c>
      <c r="AN68" t="s">
        <v>548</v>
      </c>
      <c r="AO68">
        <v>1973.1389999999999</v>
      </c>
      <c r="AR68" t="s">
        <v>119</v>
      </c>
      <c r="AS68" t="s">
        <v>122</v>
      </c>
      <c r="AT68" t="s">
        <v>238</v>
      </c>
      <c r="AU68" t="s">
        <v>383</v>
      </c>
      <c r="AV68" t="s">
        <v>48</v>
      </c>
      <c r="AW68">
        <v>1</v>
      </c>
      <c r="BB68">
        <v>0.79521739130434788</v>
      </c>
      <c r="BC68" t="s">
        <v>70</v>
      </c>
      <c r="BF68" t="s">
        <v>119</v>
      </c>
      <c r="BG68" t="s">
        <v>122</v>
      </c>
      <c r="BH68" t="s">
        <v>383</v>
      </c>
      <c r="BI68">
        <v>1071</v>
      </c>
      <c r="BJ68">
        <v>1</v>
      </c>
      <c r="BK68" t="s">
        <v>238</v>
      </c>
      <c r="BL68" t="s">
        <v>177</v>
      </c>
      <c r="BM68">
        <v>0.79521739130434788</v>
      </c>
      <c r="BN68" t="s">
        <v>70</v>
      </c>
      <c r="BO68" t="s">
        <v>188</v>
      </c>
      <c r="BP68">
        <v>1973.1389999999999</v>
      </c>
    </row>
    <row r="69" spans="1:68" ht="16.5">
      <c r="A69" s="280" t="str">
        <f t="shared" si="18"/>
        <v>신동아교통</v>
      </c>
      <c r="B69" s="129" t="str">
        <f t="shared" si="19"/>
        <v>이성림</v>
      </c>
      <c r="C69" s="130" t="str">
        <f t="shared" si="20"/>
        <v>F</v>
      </c>
      <c r="D69" s="131">
        <f t="shared" si="21"/>
        <v>0.77737541879937755</v>
      </c>
      <c r="E69" s="132">
        <f t="shared" si="22"/>
        <v>5286</v>
      </c>
      <c r="F69" s="133" t="str">
        <f t="shared" si="23"/>
        <v>520</v>
      </c>
      <c r="G69" s="134" t="str">
        <f t="shared" si="24"/>
        <v>71바6414</v>
      </c>
      <c r="H69" s="135">
        <f t="shared" si="25"/>
        <v>6</v>
      </c>
      <c r="I69" s="136">
        <f t="shared" si="26"/>
        <v>2024.6759999999999</v>
      </c>
      <c r="J69" s="137">
        <f t="shared" si="27"/>
        <v>3.0140677867046124E-2</v>
      </c>
      <c r="K69" s="137">
        <f t="shared" si="28"/>
        <v>0.3300945767876039</v>
      </c>
      <c r="L69" s="137">
        <f t="shared" si="29"/>
        <v>0.23460543810466467</v>
      </c>
      <c r="M69" s="138">
        <f t="shared" si="30"/>
        <v>8.48</v>
      </c>
      <c r="N69" s="139">
        <f t="shared" si="31"/>
        <v>9.8781237096700905E-2</v>
      </c>
      <c r="O69" s="139">
        <f t="shared" si="32"/>
        <v>4.9390618548350451</v>
      </c>
      <c r="P69" s="234">
        <f t="shared" si="33"/>
        <v>12</v>
      </c>
      <c r="Q69" s="235">
        <f t="shared" si="34"/>
        <v>2</v>
      </c>
      <c r="R69" s="235">
        <f t="shared" si="35"/>
        <v>100</v>
      </c>
      <c r="T69">
        <v>523</v>
      </c>
      <c r="U69">
        <v>5286</v>
      </c>
      <c r="V69" t="s">
        <v>385</v>
      </c>
      <c r="W69">
        <v>2024.6759999999999</v>
      </c>
      <c r="X69">
        <v>968.75400000000002</v>
      </c>
      <c r="Y69">
        <v>2.09</v>
      </c>
      <c r="Z69">
        <v>8.48</v>
      </c>
      <c r="AA69">
        <v>176.06962999999999</v>
      </c>
      <c r="AB69">
        <v>5.3068580000000001</v>
      </c>
      <c r="AC69">
        <v>58.119630000000001</v>
      </c>
      <c r="AD69" s="1">
        <v>475</v>
      </c>
      <c r="AE69">
        <v>2</v>
      </c>
      <c r="AF69">
        <v>100</v>
      </c>
      <c r="AG69">
        <v>99</v>
      </c>
      <c r="AH69">
        <v>11.499290999999999</v>
      </c>
      <c r="AI69">
        <v>22.6</v>
      </c>
      <c r="AJ69">
        <v>5.4</v>
      </c>
      <c r="AK69">
        <v>12</v>
      </c>
      <c r="AL69">
        <v>2693</v>
      </c>
      <c r="AM69" t="s">
        <v>386</v>
      </c>
      <c r="AN69" t="s">
        <v>549</v>
      </c>
      <c r="AO69">
        <v>538.20000000000005</v>
      </c>
      <c r="AR69" t="s">
        <v>119</v>
      </c>
      <c r="AS69" t="s">
        <v>124</v>
      </c>
      <c r="AT69" t="s">
        <v>257</v>
      </c>
      <c r="AU69" t="s">
        <v>385</v>
      </c>
      <c r="AV69" t="s">
        <v>48</v>
      </c>
      <c r="AW69">
        <v>6</v>
      </c>
      <c r="BB69">
        <v>0.77737541879937755</v>
      </c>
      <c r="BC69" t="s">
        <v>70</v>
      </c>
      <c r="BF69" t="s">
        <v>119</v>
      </c>
      <c r="BG69" t="s">
        <v>124</v>
      </c>
      <c r="BH69" t="s">
        <v>385</v>
      </c>
      <c r="BI69">
        <v>5286</v>
      </c>
      <c r="BJ69">
        <v>6</v>
      </c>
      <c r="BK69" t="s">
        <v>257</v>
      </c>
      <c r="BL69" t="s">
        <v>256</v>
      </c>
      <c r="BM69">
        <v>0.77737541879937755</v>
      </c>
      <c r="BN69" t="s">
        <v>70</v>
      </c>
      <c r="BO69" t="s">
        <v>188</v>
      </c>
      <c r="BP69">
        <v>2024.6759999999999</v>
      </c>
    </row>
    <row r="70" spans="1:68" ht="16.5">
      <c r="A70" s="281" t="str">
        <f t="shared" si="18"/>
        <v>신동아교통</v>
      </c>
      <c r="B70" s="113" t="str">
        <f t="shared" si="19"/>
        <v>이안수</v>
      </c>
      <c r="C70" s="114" t="str">
        <f t="shared" si="20"/>
        <v>D</v>
      </c>
      <c r="D70" s="115">
        <f t="shared" si="21"/>
        <v>0.83891794099971073</v>
      </c>
      <c r="E70" s="116">
        <f t="shared" si="22"/>
        <v>2282</v>
      </c>
      <c r="F70" s="117" t="str">
        <f t="shared" si="23"/>
        <v>1</v>
      </c>
      <c r="G70" s="118" t="str">
        <f t="shared" si="24"/>
        <v>70바2542</v>
      </c>
      <c r="H70" s="119">
        <f t="shared" si="25"/>
        <v>8</v>
      </c>
      <c r="I70" s="120">
        <f t="shared" si="26"/>
        <v>1252.9550000000002</v>
      </c>
      <c r="J70" s="121">
        <f t="shared" si="27"/>
        <v>1.2979549094331289E-2</v>
      </c>
      <c r="K70" s="121">
        <f t="shared" si="28"/>
        <v>0.3309808914287275</v>
      </c>
      <c r="L70" s="121">
        <f t="shared" si="29"/>
        <v>5.0281135395924027E-2</v>
      </c>
      <c r="M70" s="122">
        <f t="shared" si="30"/>
        <v>11.468999999999999</v>
      </c>
      <c r="N70" s="123">
        <f t="shared" si="31"/>
        <v>0</v>
      </c>
      <c r="O70" s="123">
        <f t="shared" si="32"/>
        <v>14.685283988650831</v>
      </c>
      <c r="P70" s="236">
        <f t="shared" si="33"/>
        <v>2</v>
      </c>
      <c r="Q70" s="237">
        <f t="shared" si="34"/>
        <v>0</v>
      </c>
      <c r="R70" s="237">
        <f t="shared" si="35"/>
        <v>184</v>
      </c>
      <c r="T70">
        <v>523</v>
      </c>
      <c r="U70">
        <v>2282</v>
      </c>
      <c r="V70" t="s">
        <v>550</v>
      </c>
      <c r="W70">
        <v>1252.9549999999999</v>
      </c>
      <c r="X70">
        <v>691.48900000000003</v>
      </c>
      <c r="Y70">
        <v>1.8120000000000001</v>
      </c>
      <c r="Z70">
        <v>11.468999999999999</v>
      </c>
      <c r="AA70">
        <v>76.165819999999997</v>
      </c>
      <c r="AB70">
        <v>0.98859799999999998</v>
      </c>
      <c r="AC70">
        <v>25.209430999999999</v>
      </c>
      <c r="AD70" s="1">
        <v>63</v>
      </c>
      <c r="AE70">
        <v>0</v>
      </c>
      <c r="AF70">
        <v>184</v>
      </c>
      <c r="AG70">
        <v>80</v>
      </c>
      <c r="AH70">
        <v>16.450357</v>
      </c>
      <c r="AI70">
        <v>362.4</v>
      </c>
      <c r="AJ70">
        <v>0</v>
      </c>
      <c r="AK70">
        <v>2</v>
      </c>
      <c r="AL70">
        <v>387</v>
      </c>
      <c r="AM70" t="s">
        <v>551</v>
      </c>
      <c r="AN70" t="s">
        <v>552</v>
      </c>
      <c r="AO70">
        <v>266.65100000000001</v>
      </c>
      <c r="AR70" t="s">
        <v>119</v>
      </c>
      <c r="AS70" t="s">
        <v>121</v>
      </c>
      <c r="AT70" t="s">
        <v>219</v>
      </c>
      <c r="AU70" t="s">
        <v>550</v>
      </c>
      <c r="AV70" t="s">
        <v>48</v>
      </c>
      <c r="AW70">
        <v>8</v>
      </c>
      <c r="BB70">
        <v>0.83891794099971073</v>
      </c>
      <c r="BC70" t="s">
        <v>67</v>
      </c>
      <c r="BF70" t="s">
        <v>119</v>
      </c>
      <c r="BG70" t="s">
        <v>121</v>
      </c>
      <c r="BH70" t="s">
        <v>550</v>
      </c>
      <c r="BI70">
        <v>2282</v>
      </c>
      <c r="BJ70">
        <v>8</v>
      </c>
      <c r="BK70" t="s">
        <v>219</v>
      </c>
      <c r="BL70" t="s">
        <v>216</v>
      </c>
      <c r="BM70">
        <v>0.83891794099971073</v>
      </c>
      <c r="BN70" t="s">
        <v>67</v>
      </c>
      <c r="BO70" t="s">
        <v>182</v>
      </c>
      <c r="BP70">
        <v>1252.9550000000002</v>
      </c>
    </row>
    <row r="71" spans="1:68" ht="16.5">
      <c r="A71" s="280" t="str">
        <f t="shared" si="18"/>
        <v>신동아교통</v>
      </c>
      <c r="B71" s="129" t="str">
        <f t="shared" si="19"/>
        <v>이영준</v>
      </c>
      <c r="C71" s="130" t="str">
        <f t="shared" si="20"/>
        <v>D</v>
      </c>
      <c r="D71" s="131">
        <f t="shared" si="21"/>
        <v>0.83766877870669032</v>
      </c>
      <c r="E71" s="132">
        <f t="shared" si="22"/>
        <v>5581</v>
      </c>
      <c r="F71" s="133" t="str">
        <f t="shared" si="23"/>
        <v>520</v>
      </c>
      <c r="G71" s="134" t="str">
        <f t="shared" si="24"/>
        <v>71바6413</v>
      </c>
      <c r="H71" s="135">
        <f t="shared" si="25"/>
        <v>2</v>
      </c>
      <c r="I71" s="136">
        <f t="shared" si="26"/>
        <v>1921.4199999999998</v>
      </c>
      <c r="J71" s="137">
        <f t="shared" si="27"/>
        <v>1.8980529989343152E-2</v>
      </c>
      <c r="K71" s="137">
        <f t="shared" si="28"/>
        <v>0.34000045453688899</v>
      </c>
      <c r="L71" s="137">
        <f t="shared" si="29"/>
        <v>0.21754743887333328</v>
      </c>
      <c r="M71" s="138">
        <f t="shared" si="30"/>
        <v>6.1</v>
      </c>
      <c r="N71" s="139">
        <f t="shared" si="31"/>
        <v>0.10408968367145131</v>
      </c>
      <c r="O71" s="139">
        <f t="shared" si="32"/>
        <v>1.1449865203859646</v>
      </c>
      <c r="P71" s="234">
        <f t="shared" si="33"/>
        <v>67</v>
      </c>
      <c r="Q71" s="235">
        <f t="shared" si="34"/>
        <v>2</v>
      </c>
      <c r="R71" s="235">
        <f t="shared" si="35"/>
        <v>22</v>
      </c>
      <c r="T71">
        <v>523</v>
      </c>
      <c r="U71">
        <v>5581</v>
      </c>
      <c r="V71" t="s">
        <v>387</v>
      </c>
      <c r="W71">
        <v>1921.42</v>
      </c>
      <c r="X71">
        <v>832.05499999999995</v>
      </c>
      <c r="Y71">
        <v>2.3090000000000002</v>
      </c>
      <c r="Z71">
        <v>6.1</v>
      </c>
      <c r="AA71">
        <v>179.259378</v>
      </c>
      <c r="AB71">
        <v>3.4024380000000001</v>
      </c>
      <c r="AC71">
        <v>60.948270000000001</v>
      </c>
      <c r="AD71" s="1">
        <v>418</v>
      </c>
      <c r="AE71">
        <v>2</v>
      </c>
      <c r="AF71">
        <v>22</v>
      </c>
      <c r="AG71">
        <v>86</v>
      </c>
      <c r="AH71">
        <v>10.718658</v>
      </c>
      <c r="AI71">
        <v>86.8</v>
      </c>
      <c r="AJ71">
        <v>15.6</v>
      </c>
      <c r="AK71">
        <v>67</v>
      </c>
      <c r="AL71">
        <v>23604</v>
      </c>
      <c r="AM71" t="s">
        <v>388</v>
      </c>
      <c r="AN71" t="s">
        <v>553</v>
      </c>
      <c r="AO71">
        <v>1795.7239999999999</v>
      </c>
      <c r="AR71" t="s">
        <v>119</v>
      </c>
      <c r="AS71" t="s">
        <v>124</v>
      </c>
      <c r="AT71" t="s">
        <v>256</v>
      </c>
      <c r="AU71" t="s">
        <v>387</v>
      </c>
      <c r="AV71" t="s">
        <v>48</v>
      </c>
      <c r="AW71">
        <v>2</v>
      </c>
      <c r="BB71">
        <v>0.83766877870669032</v>
      </c>
      <c r="BC71" t="s">
        <v>67</v>
      </c>
      <c r="BF71" t="s">
        <v>119</v>
      </c>
      <c r="BG71" t="s">
        <v>124</v>
      </c>
      <c r="BH71" t="s">
        <v>387</v>
      </c>
      <c r="BI71">
        <v>5581</v>
      </c>
      <c r="BJ71">
        <v>2</v>
      </c>
      <c r="BK71" t="s">
        <v>256</v>
      </c>
      <c r="BL71" t="s">
        <v>261</v>
      </c>
      <c r="BM71">
        <v>0.83766877870669032</v>
      </c>
      <c r="BN71" t="s">
        <v>67</v>
      </c>
      <c r="BO71" t="s">
        <v>182</v>
      </c>
      <c r="BP71">
        <v>1921.4199999999998</v>
      </c>
    </row>
    <row r="72" spans="1:68" ht="16.5">
      <c r="A72" s="281" t="str">
        <f t="shared" ref="A72:A87" si="36">BF72</f>
        <v>신동아교통</v>
      </c>
      <c r="B72" s="113" t="str">
        <f t="shared" ref="B72:B87" si="37">BH72</f>
        <v>이장만</v>
      </c>
      <c r="C72" s="114" t="str">
        <f t="shared" ref="C72:C87" si="38">BN72</f>
        <v>F</v>
      </c>
      <c r="D72" s="115">
        <f t="shared" ref="D72:D87" si="39">BM72</f>
        <v>0.75913043478260878</v>
      </c>
      <c r="E72" s="116">
        <f t="shared" ref="E72:E87" si="40">U72</f>
        <v>2433</v>
      </c>
      <c r="F72" s="117" t="str">
        <f t="shared" ref="F72:F87" si="41">BG72</f>
        <v>1</v>
      </c>
      <c r="G72" s="118" t="str">
        <f t="shared" ref="G72:G87" si="42">BK72</f>
        <v>70바3703</v>
      </c>
      <c r="H72" s="119">
        <f t="shared" ref="H72:H87" si="43">BJ72</f>
        <v>1</v>
      </c>
      <c r="I72" s="120">
        <f t="shared" ref="I72:I87" si="44">BP72</f>
        <v>1287.913</v>
      </c>
      <c r="J72" s="121">
        <f t="shared" ref="J72:J87" si="45">AB72/AA72</f>
        <v>1.918637680429517E-2</v>
      </c>
      <c r="K72" s="121">
        <f t="shared" ref="K72:K87" si="46">AC72/AA72</f>
        <v>0.35813883581917566</v>
      </c>
      <c r="L72" s="121">
        <f t="shared" ref="L72:L87" si="47">AD72/I72</f>
        <v>9.6279795296732001E-2</v>
      </c>
      <c r="M72" s="122">
        <f t="shared" ref="M72:M87" si="48">Z72</f>
        <v>13.144</v>
      </c>
      <c r="N72" s="123">
        <f t="shared" ref="N72:N87" si="49">AE72*100/W72</f>
        <v>0</v>
      </c>
      <c r="O72" s="123">
        <f t="shared" ref="O72:O87" si="50">AF72*100/W72</f>
        <v>40.064818042833636</v>
      </c>
      <c r="P72" s="236">
        <f t="shared" ref="P72:P87" si="51">AK72</f>
        <v>2</v>
      </c>
      <c r="Q72" s="237">
        <f t="shared" ref="Q72:Q87" si="52">AE72</f>
        <v>0</v>
      </c>
      <c r="R72" s="237">
        <f t="shared" ref="R72:R87" si="53">AF72</f>
        <v>516</v>
      </c>
      <c r="T72">
        <v>523</v>
      </c>
      <c r="U72">
        <v>2433</v>
      </c>
      <c r="V72" t="s">
        <v>389</v>
      </c>
      <c r="W72">
        <v>1287.913</v>
      </c>
      <c r="X72">
        <v>737.601</v>
      </c>
      <c r="Y72">
        <v>1.746</v>
      </c>
      <c r="Z72">
        <v>13.144</v>
      </c>
      <c r="AA72">
        <v>75.848870000000005</v>
      </c>
      <c r="AB72">
        <v>1.455265</v>
      </c>
      <c r="AC72">
        <v>27.164425999999999</v>
      </c>
      <c r="AD72" s="1">
        <v>124</v>
      </c>
      <c r="AE72">
        <v>0</v>
      </c>
      <c r="AF72">
        <v>516</v>
      </c>
      <c r="AG72">
        <v>77</v>
      </c>
      <c r="AH72">
        <v>16.979989</v>
      </c>
      <c r="AI72">
        <v>281.10000000000002</v>
      </c>
      <c r="AJ72">
        <v>0</v>
      </c>
      <c r="AK72">
        <v>2</v>
      </c>
      <c r="AL72">
        <v>395</v>
      </c>
      <c r="AM72" t="s">
        <v>390</v>
      </c>
      <c r="AN72" t="s">
        <v>554</v>
      </c>
      <c r="AO72">
        <v>1287.913</v>
      </c>
      <c r="AR72" t="s">
        <v>119</v>
      </c>
      <c r="AS72" t="s">
        <v>121</v>
      </c>
      <c r="AT72" t="s">
        <v>223</v>
      </c>
      <c r="AU72" t="s">
        <v>389</v>
      </c>
      <c r="AV72" t="s">
        <v>48</v>
      </c>
      <c r="AW72">
        <v>1</v>
      </c>
      <c r="BB72">
        <v>0.75913043478260878</v>
      </c>
      <c r="BC72" t="s">
        <v>70</v>
      </c>
      <c r="BF72" t="s">
        <v>119</v>
      </c>
      <c r="BG72" t="s">
        <v>121</v>
      </c>
      <c r="BH72" t="s">
        <v>389</v>
      </c>
      <c r="BI72">
        <v>2433</v>
      </c>
      <c r="BJ72">
        <v>1</v>
      </c>
      <c r="BK72" t="s">
        <v>223</v>
      </c>
      <c r="BL72" t="s">
        <v>177</v>
      </c>
      <c r="BM72">
        <v>0.75913043478260878</v>
      </c>
      <c r="BN72" t="s">
        <v>70</v>
      </c>
      <c r="BO72" t="s">
        <v>188</v>
      </c>
      <c r="BP72">
        <v>1287.913</v>
      </c>
    </row>
    <row r="73" spans="1:68" ht="16.5">
      <c r="A73" s="280" t="str">
        <f t="shared" si="36"/>
        <v>신동아교통</v>
      </c>
      <c r="B73" s="129" t="str">
        <f t="shared" si="37"/>
        <v>이재오</v>
      </c>
      <c r="C73" s="130" t="str">
        <f t="shared" si="38"/>
        <v>F</v>
      </c>
      <c r="D73" s="131">
        <f t="shared" si="39"/>
        <v>0.78990489647665896</v>
      </c>
      <c r="E73" s="132">
        <f t="shared" si="40"/>
        <v>8612</v>
      </c>
      <c r="F73" s="133" t="str">
        <f t="shared" si="41"/>
        <v>1</v>
      </c>
      <c r="G73" s="134" t="str">
        <f t="shared" si="42"/>
        <v>70바2415</v>
      </c>
      <c r="H73" s="135">
        <f t="shared" si="43"/>
        <v>6</v>
      </c>
      <c r="I73" s="136">
        <f t="shared" si="44"/>
        <v>772.91200000000003</v>
      </c>
      <c r="J73" s="137">
        <f t="shared" si="45"/>
        <v>2.2199987838888206E-2</v>
      </c>
      <c r="K73" s="137">
        <f t="shared" si="46"/>
        <v>0.35961116649773028</v>
      </c>
      <c r="L73" s="137">
        <f t="shared" si="47"/>
        <v>0.22900407808392156</v>
      </c>
      <c r="M73" s="138">
        <f t="shared" si="48"/>
        <v>13.574</v>
      </c>
      <c r="N73" s="139">
        <f t="shared" si="49"/>
        <v>0</v>
      </c>
      <c r="O73" s="139">
        <f t="shared" si="50"/>
        <v>32.603970439066799</v>
      </c>
      <c r="P73" s="234">
        <f t="shared" si="51"/>
        <v>11</v>
      </c>
      <c r="Q73" s="235">
        <f t="shared" si="52"/>
        <v>0</v>
      </c>
      <c r="R73" s="235">
        <f t="shared" si="53"/>
        <v>252</v>
      </c>
      <c r="T73">
        <v>523</v>
      </c>
      <c r="U73">
        <v>8612</v>
      </c>
      <c r="V73" t="s">
        <v>391</v>
      </c>
      <c r="W73">
        <v>772.91200000000003</v>
      </c>
      <c r="X73">
        <v>445.73700000000002</v>
      </c>
      <c r="Y73">
        <v>1.734</v>
      </c>
      <c r="Z73">
        <v>13.574</v>
      </c>
      <c r="AA73">
        <v>46.821376999999998</v>
      </c>
      <c r="AB73">
        <v>1.039434</v>
      </c>
      <c r="AC73">
        <v>16.837489999999999</v>
      </c>
      <c r="AD73" s="1">
        <v>177</v>
      </c>
      <c r="AE73">
        <v>0</v>
      </c>
      <c r="AF73">
        <v>252</v>
      </c>
      <c r="AG73">
        <v>70</v>
      </c>
      <c r="AH73">
        <v>16.507673</v>
      </c>
      <c r="AI73">
        <v>400.3</v>
      </c>
      <c r="AJ73">
        <v>0</v>
      </c>
      <c r="AK73">
        <v>11</v>
      </c>
      <c r="AL73">
        <v>2158</v>
      </c>
      <c r="AM73" t="s">
        <v>392</v>
      </c>
      <c r="AN73" t="s">
        <v>555</v>
      </c>
      <c r="AO73">
        <v>293.83499999999998</v>
      </c>
      <c r="AR73" t="s">
        <v>119</v>
      </c>
      <c r="AS73" t="s">
        <v>121</v>
      </c>
      <c r="AT73" t="s">
        <v>201</v>
      </c>
      <c r="AU73" t="s">
        <v>391</v>
      </c>
      <c r="AV73" t="s">
        <v>48</v>
      </c>
      <c r="AW73">
        <v>6</v>
      </c>
      <c r="BB73">
        <v>0.78990489647665896</v>
      </c>
      <c r="BC73" t="s">
        <v>70</v>
      </c>
      <c r="BF73" t="s">
        <v>119</v>
      </c>
      <c r="BG73" t="s">
        <v>121</v>
      </c>
      <c r="BH73" t="s">
        <v>391</v>
      </c>
      <c r="BI73">
        <v>8612</v>
      </c>
      <c r="BJ73">
        <v>6</v>
      </c>
      <c r="BK73" t="s">
        <v>201</v>
      </c>
      <c r="BL73" t="s">
        <v>205</v>
      </c>
      <c r="BM73">
        <v>0.78990489647665896</v>
      </c>
      <c r="BN73" t="s">
        <v>70</v>
      </c>
      <c r="BO73" t="s">
        <v>188</v>
      </c>
      <c r="BP73">
        <v>772.91200000000003</v>
      </c>
    </row>
    <row r="74" spans="1:68" ht="16.5">
      <c r="A74" s="281" t="str">
        <f t="shared" si="36"/>
        <v>신동아교통</v>
      </c>
      <c r="B74" s="113" t="str">
        <f t="shared" si="37"/>
        <v>이정규</v>
      </c>
      <c r="C74" s="114" t="str">
        <f t="shared" si="38"/>
        <v>D</v>
      </c>
      <c r="D74" s="115">
        <f t="shared" si="39"/>
        <v>0.82439514565276728</v>
      </c>
      <c r="E74" s="116">
        <f t="shared" si="40"/>
        <v>3653</v>
      </c>
      <c r="F74" s="117" t="str">
        <f t="shared" si="41"/>
        <v>518</v>
      </c>
      <c r="G74" s="118" t="str">
        <f t="shared" si="42"/>
        <v>71바6403</v>
      </c>
      <c r="H74" s="119">
        <f t="shared" si="43"/>
        <v>2</v>
      </c>
      <c r="I74" s="120">
        <f t="shared" si="44"/>
        <v>1476.875</v>
      </c>
      <c r="J74" s="121">
        <f t="shared" si="45"/>
        <v>1.1359933804195229E-2</v>
      </c>
      <c r="K74" s="121">
        <f t="shared" si="46"/>
        <v>0.36872786329219026</v>
      </c>
      <c r="L74" s="121">
        <f t="shared" si="47"/>
        <v>0.17537029200169277</v>
      </c>
      <c r="M74" s="122">
        <f t="shared" si="48"/>
        <v>12.202999999999999</v>
      </c>
      <c r="N74" s="123">
        <f t="shared" si="49"/>
        <v>6.5849387962863576E-2</v>
      </c>
      <c r="O74" s="123">
        <f t="shared" si="50"/>
        <v>3.7534151138832241</v>
      </c>
      <c r="P74" s="236">
        <f t="shared" si="51"/>
        <v>1</v>
      </c>
      <c r="Q74" s="237">
        <f t="shared" si="52"/>
        <v>1</v>
      </c>
      <c r="R74" s="237">
        <f t="shared" si="53"/>
        <v>57</v>
      </c>
      <c r="T74">
        <v>523</v>
      </c>
      <c r="U74">
        <v>3653</v>
      </c>
      <c r="V74" t="s">
        <v>393</v>
      </c>
      <c r="W74">
        <v>1518.617</v>
      </c>
      <c r="X74">
        <v>874.61300000000006</v>
      </c>
      <c r="Y74">
        <v>1.736</v>
      </c>
      <c r="Z74">
        <v>12.202999999999999</v>
      </c>
      <c r="AA74">
        <v>123.21022499999999</v>
      </c>
      <c r="AB74">
        <v>1.3996599999999999</v>
      </c>
      <c r="AC74">
        <v>45.431043000000003</v>
      </c>
      <c r="AD74" s="1">
        <v>259</v>
      </c>
      <c r="AE74">
        <v>1</v>
      </c>
      <c r="AF74">
        <v>57</v>
      </c>
      <c r="AG74">
        <v>66</v>
      </c>
      <c r="AH74">
        <v>12.325412999999999</v>
      </c>
      <c r="AI74">
        <v>46.6</v>
      </c>
      <c r="AJ74">
        <v>0</v>
      </c>
      <c r="AK74">
        <v>1</v>
      </c>
      <c r="AL74">
        <v>579</v>
      </c>
      <c r="AM74" t="s">
        <v>394</v>
      </c>
      <c r="AN74" t="s">
        <v>556</v>
      </c>
      <c r="AO74">
        <v>1399.7349999999999</v>
      </c>
      <c r="AR74" t="s">
        <v>119</v>
      </c>
      <c r="AS74" t="s">
        <v>123</v>
      </c>
      <c r="AT74" t="s">
        <v>247</v>
      </c>
      <c r="AU74" t="s">
        <v>393</v>
      </c>
      <c r="AV74" t="s">
        <v>48</v>
      </c>
      <c r="AW74">
        <v>2</v>
      </c>
      <c r="BB74">
        <v>0.82439514565276728</v>
      </c>
      <c r="BC74" t="s">
        <v>67</v>
      </c>
      <c r="BF74" t="s">
        <v>119</v>
      </c>
      <c r="BG74" t="s">
        <v>123</v>
      </c>
      <c r="BH74" t="s">
        <v>393</v>
      </c>
      <c r="BI74">
        <v>3653</v>
      </c>
      <c r="BJ74">
        <v>2</v>
      </c>
      <c r="BK74" t="s">
        <v>247</v>
      </c>
      <c r="BL74" t="s">
        <v>245</v>
      </c>
      <c r="BM74">
        <v>0.82439514565276728</v>
      </c>
      <c r="BN74" t="s">
        <v>67</v>
      </c>
      <c r="BO74" t="s">
        <v>182</v>
      </c>
      <c r="BP74">
        <v>1476.875</v>
      </c>
    </row>
    <row r="75" spans="1:68" ht="16.5">
      <c r="A75" s="280" t="str">
        <f t="shared" si="36"/>
        <v>신동아교통</v>
      </c>
      <c r="B75" s="129" t="str">
        <f t="shared" si="37"/>
        <v>이찬호</v>
      </c>
      <c r="C75" s="130" t="str">
        <f t="shared" si="38"/>
        <v>C</v>
      </c>
      <c r="D75" s="131">
        <f t="shared" si="39"/>
        <v>0.88304347826086971</v>
      </c>
      <c r="E75" s="132">
        <f t="shared" si="40"/>
        <v>8035</v>
      </c>
      <c r="F75" s="133" t="str">
        <f t="shared" si="41"/>
        <v>1</v>
      </c>
      <c r="G75" s="134" t="str">
        <f t="shared" si="42"/>
        <v>70바2503</v>
      </c>
      <c r="H75" s="135">
        <f t="shared" si="43"/>
        <v>1</v>
      </c>
      <c r="I75" s="136">
        <f t="shared" si="44"/>
        <v>1695.77</v>
      </c>
      <c r="J75" s="137">
        <f t="shared" si="45"/>
        <v>2.2779379940440783E-2</v>
      </c>
      <c r="K75" s="137">
        <f t="shared" si="46"/>
        <v>0.29176997668646082</v>
      </c>
      <c r="L75" s="137">
        <f t="shared" si="47"/>
        <v>0.2016782936365191</v>
      </c>
      <c r="M75" s="138">
        <f t="shared" si="48"/>
        <v>8.8569999999999993</v>
      </c>
      <c r="N75" s="139">
        <f t="shared" si="49"/>
        <v>0</v>
      </c>
      <c r="O75" s="139">
        <f t="shared" si="50"/>
        <v>2.5946914970780237</v>
      </c>
      <c r="P75" s="234">
        <f t="shared" si="51"/>
        <v>1</v>
      </c>
      <c r="Q75" s="235">
        <f t="shared" si="52"/>
        <v>0</v>
      </c>
      <c r="R75" s="235">
        <f t="shared" si="53"/>
        <v>44</v>
      </c>
      <c r="T75">
        <v>523</v>
      </c>
      <c r="U75">
        <v>8035</v>
      </c>
      <c r="V75" t="s">
        <v>395</v>
      </c>
      <c r="W75">
        <v>1695.77</v>
      </c>
      <c r="X75">
        <v>834.79700000000003</v>
      </c>
      <c r="Y75">
        <v>2.0310000000000001</v>
      </c>
      <c r="Z75">
        <v>8.8569999999999993</v>
      </c>
      <c r="AA75">
        <v>99.077191999999997</v>
      </c>
      <c r="AB75">
        <v>2.2569170000000001</v>
      </c>
      <c r="AC75">
        <v>28.90775</v>
      </c>
      <c r="AD75" s="1">
        <v>342</v>
      </c>
      <c r="AE75">
        <v>0</v>
      </c>
      <c r="AF75">
        <v>44</v>
      </c>
      <c r="AG75">
        <v>83</v>
      </c>
      <c r="AH75">
        <v>17.115644</v>
      </c>
      <c r="AI75">
        <v>369.3</v>
      </c>
      <c r="AJ75">
        <v>8.8000000000000007</v>
      </c>
      <c r="AK75">
        <v>1</v>
      </c>
      <c r="AL75">
        <v>107</v>
      </c>
      <c r="AM75" t="s">
        <v>396</v>
      </c>
      <c r="AN75" t="s">
        <v>557</v>
      </c>
      <c r="AO75">
        <v>1695.77</v>
      </c>
      <c r="AR75" t="s">
        <v>119</v>
      </c>
      <c r="AS75" t="s">
        <v>121</v>
      </c>
      <c r="AT75" t="s">
        <v>207</v>
      </c>
      <c r="AU75" t="s">
        <v>395</v>
      </c>
      <c r="AV75" t="s">
        <v>48</v>
      </c>
      <c r="AW75">
        <v>1</v>
      </c>
      <c r="BB75">
        <v>0.88304347826086971</v>
      </c>
      <c r="BC75" t="s">
        <v>69</v>
      </c>
      <c r="BF75" t="s">
        <v>119</v>
      </c>
      <c r="BG75" t="s">
        <v>121</v>
      </c>
      <c r="BH75" t="s">
        <v>395</v>
      </c>
      <c r="BI75">
        <v>8035</v>
      </c>
      <c r="BJ75">
        <v>1</v>
      </c>
      <c r="BK75" t="s">
        <v>207</v>
      </c>
      <c r="BL75" t="s">
        <v>177</v>
      </c>
      <c r="BM75">
        <v>0.88304347826086971</v>
      </c>
      <c r="BN75" t="s">
        <v>69</v>
      </c>
      <c r="BO75" t="s">
        <v>180</v>
      </c>
      <c r="BP75">
        <v>1695.77</v>
      </c>
    </row>
    <row r="76" spans="1:68" ht="16.5">
      <c r="A76" s="281" t="str">
        <f t="shared" si="36"/>
        <v>신동아교통</v>
      </c>
      <c r="B76" s="113" t="str">
        <f t="shared" si="37"/>
        <v>이철우</v>
      </c>
      <c r="C76" s="114" t="str">
        <f t="shared" si="38"/>
        <v>D</v>
      </c>
      <c r="D76" s="115">
        <f t="shared" si="39"/>
        <v>0.80142639625948431</v>
      </c>
      <c r="E76" s="116">
        <f t="shared" si="40"/>
        <v>7400</v>
      </c>
      <c r="F76" s="117" t="str">
        <f t="shared" si="41"/>
        <v>1</v>
      </c>
      <c r="G76" s="118" t="str">
        <f t="shared" si="42"/>
        <v>70바2537</v>
      </c>
      <c r="H76" s="119">
        <f t="shared" si="43"/>
        <v>8</v>
      </c>
      <c r="I76" s="120">
        <f t="shared" si="44"/>
        <v>1141.2260000000001</v>
      </c>
      <c r="J76" s="121">
        <f t="shared" si="45"/>
        <v>7.3201409847431223E-3</v>
      </c>
      <c r="K76" s="121">
        <f t="shared" si="46"/>
        <v>0.32878073088671855</v>
      </c>
      <c r="L76" s="121">
        <f t="shared" si="47"/>
        <v>0.12880884242034443</v>
      </c>
      <c r="M76" s="122">
        <f t="shared" si="48"/>
        <v>13.242000000000001</v>
      </c>
      <c r="N76" s="123">
        <f t="shared" si="49"/>
        <v>0</v>
      </c>
      <c r="O76" s="123">
        <f t="shared" si="50"/>
        <v>27.163769490004608</v>
      </c>
      <c r="P76" s="236">
        <f t="shared" si="51"/>
        <v>0</v>
      </c>
      <c r="Q76" s="237">
        <f t="shared" si="52"/>
        <v>0</v>
      </c>
      <c r="R76" s="237">
        <f t="shared" si="53"/>
        <v>310</v>
      </c>
      <c r="T76">
        <v>523</v>
      </c>
      <c r="U76">
        <v>7400</v>
      </c>
      <c r="V76" t="s">
        <v>558</v>
      </c>
      <c r="W76">
        <v>1141.2260000000001</v>
      </c>
      <c r="X76">
        <v>638.221</v>
      </c>
      <c r="Y76">
        <v>1.788</v>
      </c>
      <c r="Z76">
        <v>13.242000000000001</v>
      </c>
      <c r="AA76">
        <v>65.532481000000004</v>
      </c>
      <c r="AB76">
        <v>0.47970699999999999</v>
      </c>
      <c r="AC76">
        <v>21.545817</v>
      </c>
      <c r="AD76" s="1">
        <v>147</v>
      </c>
      <c r="AE76">
        <v>0</v>
      </c>
      <c r="AF76">
        <v>310</v>
      </c>
      <c r="AG76">
        <v>84</v>
      </c>
      <c r="AH76">
        <v>17.414660999999999</v>
      </c>
      <c r="AI76">
        <v>391.1</v>
      </c>
      <c r="AJ76">
        <v>0</v>
      </c>
      <c r="AK76">
        <v>0</v>
      </c>
      <c r="AL76">
        <v>0</v>
      </c>
      <c r="AM76" t="s">
        <v>559</v>
      </c>
      <c r="AN76" t="s">
        <v>560</v>
      </c>
      <c r="AO76">
        <v>204.94499999999999</v>
      </c>
      <c r="AR76" t="s">
        <v>119</v>
      </c>
      <c r="AS76" t="s">
        <v>121</v>
      </c>
      <c r="AT76" t="s">
        <v>212</v>
      </c>
      <c r="AU76" t="s">
        <v>558</v>
      </c>
      <c r="AV76" t="s">
        <v>48</v>
      </c>
      <c r="AW76">
        <v>8</v>
      </c>
      <c r="BB76">
        <v>0.80142639625948431</v>
      </c>
      <c r="BC76" t="s">
        <v>67</v>
      </c>
      <c r="BF76" t="s">
        <v>119</v>
      </c>
      <c r="BG76" t="s">
        <v>121</v>
      </c>
      <c r="BH76" t="s">
        <v>558</v>
      </c>
      <c r="BI76">
        <v>7400</v>
      </c>
      <c r="BJ76">
        <v>8</v>
      </c>
      <c r="BK76" t="s">
        <v>212</v>
      </c>
      <c r="BL76" t="s">
        <v>232</v>
      </c>
      <c r="BM76">
        <v>0.80142639625948431</v>
      </c>
      <c r="BN76" t="s">
        <v>67</v>
      </c>
      <c r="BO76" t="s">
        <v>182</v>
      </c>
      <c r="BP76">
        <v>1141.2260000000001</v>
      </c>
    </row>
    <row r="77" spans="1:68" ht="16.5">
      <c r="A77" s="280" t="str">
        <f t="shared" si="36"/>
        <v>신동아교통</v>
      </c>
      <c r="B77" s="129" t="str">
        <f t="shared" si="37"/>
        <v>이춘학</v>
      </c>
      <c r="C77" s="130" t="str">
        <f t="shared" si="38"/>
        <v>A</v>
      </c>
      <c r="D77" s="131">
        <f t="shared" si="39"/>
        <v>0.99523809523809514</v>
      </c>
      <c r="E77" s="132">
        <f t="shared" si="40"/>
        <v>8014</v>
      </c>
      <c r="F77" s="133" t="str">
        <f t="shared" si="41"/>
        <v>518</v>
      </c>
      <c r="G77" s="134" t="str">
        <f t="shared" si="42"/>
        <v>71바6402</v>
      </c>
      <c r="H77" s="135">
        <f t="shared" si="43"/>
        <v>1</v>
      </c>
      <c r="I77" s="136">
        <f t="shared" si="44"/>
        <v>1785.2270000000001</v>
      </c>
      <c r="J77" s="137">
        <f t="shared" si="45"/>
        <v>1.18917115351237E-2</v>
      </c>
      <c r="K77" s="137">
        <f t="shared" si="46"/>
        <v>0.36124847575293229</v>
      </c>
      <c r="L77" s="137">
        <f t="shared" si="47"/>
        <v>0.14059836648224566</v>
      </c>
      <c r="M77" s="138">
        <f t="shared" si="48"/>
        <v>8.7059999999999995</v>
      </c>
      <c r="N77" s="139">
        <f t="shared" si="49"/>
        <v>0</v>
      </c>
      <c r="O77" s="139">
        <f t="shared" si="50"/>
        <v>1.0400313542084048</v>
      </c>
      <c r="P77" s="234">
        <f t="shared" si="51"/>
        <v>0</v>
      </c>
      <c r="Q77" s="235">
        <f t="shared" si="52"/>
        <v>0</v>
      </c>
      <c r="R77" s="235">
        <f t="shared" si="53"/>
        <v>19</v>
      </c>
      <c r="T77">
        <v>523</v>
      </c>
      <c r="U77">
        <v>8014</v>
      </c>
      <c r="V77" t="s">
        <v>397</v>
      </c>
      <c r="W77">
        <v>1826.8679999999999</v>
      </c>
      <c r="X77">
        <v>875</v>
      </c>
      <c r="Y77">
        <v>2.0880000000000001</v>
      </c>
      <c r="Z77">
        <v>8.7059999999999995</v>
      </c>
      <c r="AA77">
        <v>149.16381000000001</v>
      </c>
      <c r="AB77">
        <v>1.7738130000000001</v>
      </c>
      <c r="AC77">
        <v>53.885199</v>
      </c>
      <c r="AD77" s="1">
        <v>251</v>
      </c>
      <c r="AE77">
        <v>0</v>
      </c>
      <c r="AF77">
        <v>19</v>
      </c>
      <c r="AG77">
        <v>62</v>
      </c>
      <c r="AH77">
        <v>12.247394</v>
      </c>
      <c r="AI77">
        <v>0</v>
      </c>
      <c r="AJ77">
        <v>0</v>
      </c>
      <c r="AK77">
        <v>0</v>
      </c>
      <c r="AL77">
        <v>0</v>
      </c>
      <c r="AM77" t="s">
        <v>398</v>
      </c>
      <c r="AN77" t="s">
        <v>561</v>
      </c>
      <c r="AO77">
        <v>1785.2270000000001</v>
      </c>
      <c r="AR77" t="s">
        <v>119</v>
      </c>
      <c r="AS77" t="s">
        <v>123</v>
      </c>
      <c r="AT77" t="s">
        <v>246</v>
      </c>
      <c r="AU77" t="s">
        <v>397</v>
      </c>
      <c r="AV77" t="s">
        <v>48</v>
      </c>
      <c r="AW77">
        <v>1</v>
      </c>
      <c r="BB77">
        <v>0.99523809523809514</v>
      </c>
      <c r="BC77" t="s">
        <v>66</v>
      </c>
      <c r="BF77" t="s">
        <v>119</v>
      </c>
      <c r="BG77" t="s">
        <v>123</v>
      </c>
      <c r="BH77" t="s">
        <v>397</v>
      </c>
      <c r="BI77">
        <v>8014</v>
      </c>
      <c r="BJ77">
        <v>1</v>
      </c>
      <c r="BK77" t="s">
        <v>246</v>
      </c>
      <c r="BL77" t="s">
        <v>177</v>
      </c>
      <c r="BM77">
        <v>0.99523809523809514</v>
      </c>
      <c r="BN77" t="s">
        <v>66</v>
      </c>
      <c r="BO77" t="s">
        <v>181</v>
      </c>
      <c r="BP77">
        <v>1785.2270000000001</v>
      </c>
    </row>
    <row r="78" spans="1:68" ht="16.5">
      <c r="A78" s="281" t="str">
        <f t="shared" si="36"/>
        <v>신동아교통</v>
      </c>
      <c r="B78" s="113" t="str">
        <f t="shared" si="37"/>
        <v>이현규</v>
      </c>
      <c r="C78" s="114" t="str">
        <f t="shared" si="38"/>
        <v>C</v>
      </c>
      <c r="D78" s="115">
        <f t="shared" si="39"/>
        <v>0.85166371957130216</v>
      </c>
      <c r="E78" s="116">
        <f t="shared" si="40"/>
        <v>3670</v>
      </c>
      <c r="F78" s="117" t="str">
        <f t="shared" si="41"/>
        <v>1</v>
      </c>
      <c r="G78" s="118" t="str">
        <f t="shared" si="42"/>
        <v>70바3707</v>
      </c>
      <c r="H78" s="119">
        <f t="shared" si="43"/>
        <v>2</v>
      </c>
      <c r="I78" s="120">
        <f t="shared" si="44"/>
        <v>860.59399999999994</v>
      </c>
      <c r="J78" s="121">
        <f t="shared" si="45"/>
        <v>3.1795481248384936E-3</v>
      </c>
      <c r="K78" s="121">
        <f t="shared" si="46"/>
        <v>0.35004466133013107</v>
      </c>
      <c r="L78" s="121">
        <f t="shared" si="47"/>
        <v>0.34975842267085294</v>
      </c>
      <c r="M78" s="122">
        <f t="shared" si="48"/>
        <v>15.53</v>
      </c>
      <c r="N78" s="123">
        <f t="shared" si="49"/>
        <v>0.66282156512056167</v>
      </c>
      <c r="O78" s="123">
        <f t="shared" si="50"/>
        <v>27.286154430796458</v>
      </c>
      <c r="P78" s="236">
        <f t="shared" si="51"/>
        <v>1</v>
      </c>
      <c r="Q78" s="237">
        <f t="shared" si="52"/>
        <v>6</v>
      </c>
      <c r="R78" s="237">
        <f t="shared" si="53"/>
        <v>247</v>
      </c>
      <c r="T78">
        <v>523</v>
      </c>
      <c r="U78">
        <v>3670</v>
      </c>
      <c r="V78" t="s">
        <v>399</v>
      </c>
      <c r="W78">
        <v>905.221</v>
      </c>
      <c r="X78">
        <v>503.99700000000001</v>
      </c>
      <c r="Y78">
        <v>1.796</v>
      </c>
      <c r="Z78">
        <v>15.53</v>
      </c>
      <c r="AA78">
        <v>47.610539000000003</v>
      </c>
      <c r="AB78">
        <v>0.15137999999999999</v>
      </c>
      <c r="AC78">
        <v>16.665814999999998</v>
      </c>
      <c r="AD78" s="1">
        <v>301</v>
      </c>
      <c r="AE78">
        <v>6</v>
      </c>
      <c r="AF78">
        <v>247</v>
      </c>
      <c r="AG78">
        <v>71</v>
      </c>
      <c r="AH78">
        <v>19.013038000000002</v>
      </c>
      <c r="AI78">
        <v>332.7</v>
      </c>
      <c r="AJ78">
        <v>0</v>
      </c>
      <c r="AK78">
        <v>1</v>
      </c>
      <c r="AL78">
        <v>517</v>
      </c>
      <c r="AM78" t="s">
        <v>400</v>
      </c>
      <c r="AN78" t="s">
        <v>562</v>
      </c>
      <c r="AO78">
        <v>796.00199999999995</v>
      </c>
      <c r="AR78" t="s">
        <v>119</v>
      </c>
      <c r="AS78" t="s">
        <v>121</v>
      </c>
      <c r="AT78" t="s">
        <v>228</v>
      </c>
      <c r="AU78" t="s">
        <v>399</v>
      </c>
      <c r="AV78" t="s">
        <v>48</v>
      </c>
      <c r="AW78">
        <v>2</v>
      </c>
      <c r="BB78">
        <v>0.85166371957130216</v>
      </c>
      <c r="BC78" t="s">
        <v>69</v>
      </c>
      <c r="BF78" t="s">
        <v>119</v>
      </c>
      <c r="BG78" t="s">
        <v>121</v>
      </c>
      <c r="BH78" t="s">
        <v>399</v>
      </c>
      <c r="BI78">
        <v>3670</v>
      </c>
      <c r="BJ78">
        <v>2</v>
      </c>
      <c r="BK78" t="s">
        <v>228</v>
      </c>
      <c r="BL78" t="s">
        <v>229</v>
      </c>
      <c r="BM78">
        <v>0.85166371957130216</v>
      </c>
      <c r="BN78" t="s">
        <v>69</v>
      </c>
      <c r="BO78" t="s">
        <v>180</v>
      </c>
      <c r="BP78">
        <v>860.59399999999994</v>
      </c>
    </row>
    <row r="79" spans="1:68" ht="16.5">
      <c r="A79" s="280" t="str">
        <f t="shared" si="36"/>
        <v>신동아교통</v>
      </c>
      <c r="B79" s="129" t="str">
        <f t="shared" si="37"/>
        <v>임상록</v>
      </c>
      <c r="C79" s="130" t="str">
        <f t="shared" si="38"/>
        <v>C</v>
      </c>
      <c r="D79" s="131">
        <f t="shared" si="39"/>
        <v>0.88332760675977973</v>
      </c>
      <c r="E79" s="132">
        <f t="shared" si="40"/>
        <v>7773</v>
      </c>
      <c r="F79" s="133" t="str">
        <f t="shared" si="41"/>
        <v>518</v>
      </c>
      <c r="G79" s="134" t="str">
        <f t="shared" si="42"/>
        <v>71바6410</v>
      </c>
      <c r="H79" s="135">
        <f t="shared" si="43"/>
        <v>2</v>
      </c>
      <c r="I79" s="136">
        <f t="shared" si="44"/>
        <v>1290.616</v>
      </c>
      <c r="J79" s="137">
        <f t="shared" si="45"/>
        <v>9.7357029563445545E-3</v>
      </c>
      <c r="K79" s="137">
        <f t="shared" si="46"/>
        <v>0.35907832591071515</v>
      </c>
      <c r="L79" s="137">
        <f t="shared" si="47"/>
        <v>0.14721652296267829</v>
      </c>
      <c r="M79" s="138">
        <f t="shared" si="48"/>
        <v>10.917999999999999</v>
      </c>
      <c r="N79" s="139">
        <f t="shared" si="49"/>
        <v>7.5784387355223401E-2</v>
      </c>
      <c r="O79" s="139">
        <f t="shared" si="50"/>
        <v>6.5174573125492126</v>
      </c>
      <c r="P79" s="234">
        <f t="shared" si="51"/>
        <v>1</v>
      </c>
      <c r="Q79" s="235">
        <f t="shared" si="52"/>
        <v>1</v>
      </c>
      <c r="R79" s="235">
        <f t="shared" si="53"/>
        <v>86</v>
      </c>
      <c r="T79">
        <v>523</v>
      </c>
      <c r="U79">
        <v>7773</v>
      </c>
      <c r="V79" t="s">
        <v>401</v>
      </c>
      <c r="W79">
        <v>1319.5329999999999</v>
      </c>
      <c r="X79">
        <v>705.82</v>
      </c>
      <c r="Y79">
        <v>1.87</v>
      </c>
      <c r="Z79">
        <v>10.917999999999999</v>
      </c>
      <c r="AA79">
        <v>106.646331</v>
      </c>
      <c r="AB79">
        <v>1.0382769999999999</v>
      </c>
      <c r="AC79">
        <v>38.294386000000003</v>
      </c>
      <c r="AD79" s="1">
        <v>190</v>
      </c>
      <c r="AE79">
        <v>1</v>
      </c>
      <c r="AF79">
        <v>86</v>
      </c>
      <c r="AG79">
        <v>98</v>
      </c>
      <c r="AH79">
        <v>12.37298</v>
      </c>
      <c r="AI79">
        <v>294.60000000000002</v>
      </c>
      <c r="AJ79">
        <v>45.4</v>
      </c>
      <c r="AK79">
        <v>1</v>
      </c>
      <c r="AL79">
        <v>84</v>
      </c>
      <c r="AM79" t="s">
        <v>402</v>
      </c>
      <c r="AN79" t="s">
        <v>563</v>
      </c>
      <c r="AO79">
        <v>1129.96</v>
      </c>
      <c r="AR79" t="s">
        <v>119</v>
      </c>
      <c r="AS79" t="s">
        <v>123</v>
      </c>
      <c r="AT79" t="s">
        <v>252</v>
      </c>
      <c r="AU79" t="s">
        <v>401</v>
      </c>
      <c r="AV79" t="s">
        <v>48</v>
      </c>
      <c r="AW79">
        <v>2</v>
      </c>
      <c r="BB79">
        <v>0.88332760675977973</v>
      </c>
      <c r="BC79" t="s">
        <v>69</v>
      </c>
      <c r="BF79" t="s">
        <v>119</v>
      </c>
      <c r="BG79" t="s">
        <v>123</v>
      </c>
      <c r="BH79" t="s">
        <v>401</v>
      </c>
      <c r="BI79">
        <v>7773</v>
      </c>
      <c r="BJ79">
        <v>2</v>
      </c>
      <c r="BK79" t="s">
        <v>252</v>
      </c>
      <c r="BL79" t="s">
        <v>261</v>
      </c>
      <c r="BM79">
        <v>0.88332760675977973</v>
      </c>
      <c r="BN79" t="s">
        <v>69</v>
      </c>
      <c r="BO79" t="s">
        <v>180</v>
      </c>
      <c r="BP79">
        <v>1290.616</v>
      </c>
    </row>
    <row r="80" spans="1:68" ht="16.5">
      <c r="A80" s="281" t="str">
        <f t="shared" si="36"/>
        <v>신동아교통</v>
      </c>
      <c r="B80" s="113" t="str">
        <f t="shared" si="37"/>
        <v>장경화</v>
      </c>
      <c r="C80" s="114" t="str">
        <f t="shared" si="38"/>
        <v>S</v>
      </c>
      <c r="D80" s="115">
        <f t="shared" si="39"/>
        <v>1.0886363636363636</v>
      </c>
      <c r="E80" s="116">
        <f t="shared" si="40"/>
        <v>6148</v>
      </c>
      <c r="F80" s="117" t="str">
        <f t="shared" si="41"/>
        <v>516</v>
      </c>
      <c r="G80" s="118" t="str">
        <f t="shared" si="42"/>
        <v>71바6415</v>
      </c>
      <c r="H80" s="119">
        <f t="shared" si="43"/>
        <v>1</v>
      </c>
      <c r="I80" s="120">
        <f t="shared" si="44"/>
        <v>2077.3139999999999</v>
      </c>
      <c r="J80" s="121">
        <f t="shared" si="45"/>
        <v>2.0470437159223392E-2</v>
      </c>
      <c r="K80" s="121">
        <f t="shared" si="46"/>
        <v>0.30260580280501975</v>
      </c>
      <c r="L80" s="121">
        <f t="shared" si="47"/>
        <v>0.3215691031784314</v>
      </c>
      <c r="M80" s="122">
        <f t="shared" si="48"/>
        <v>4.0830000000000002</v>
      </c>
      <c r="N80" s="123">
        <f t="shared" si="49"/>
        <v>9.6278174604320782E-2</v>
      </c>
      <c r="O80" s="123">
        <f t="shared" si="50"/>
        <v>2.1181198412950573</v>
      </c>
      <c r="P80" s="236">
        <f t="shared" si="51"/>
        <v>0</v>
      </c>
      <c r="Q80" s="237">
        <f t="shared" si="52"/>
        <v>2</v>
      </c>
      <c r="R80" s="237">
        <f t="shared" si="53"/>
        <v>44</v>
      </c>
      <c r="T80">
        <v>523</v>
      </c>
      <c r="U80">
        <v>6148</v>
      </c>
      <c r="V80" t="s">
        <v>403</v>
      </c>
      <c r="W80">
        <v>2077.3139999999999</v>
      </c>
      <c r="X80">
        <v>867.221</v>
      </c>
      <c r="Y80">
        <v>2.395</v>
      </c>
      <c r="Z80">
        <v>4.0830000000000002</v>
      </c>
      <c r="AA80">
        <v>149.11381600000001</v>
      </c>
      <c r="AB80">
        <v>3.0524249999999999</v>
      </c>
      <c r="AC80">
        <v>45.122706000000001</v>
      </c>
      <c r="AD80" s="1">
        <v>668</v>
      </c>
      <c r="AE80">
        <v>2</v>
      </c>
      <c r="AF80">
        <v>44</v>
      </c>
      <c r="AG80">
        <v>58</v>
      </c>
      <c r="AH80">
        <v>13.931063</v>
      </c>
      <c r="AI80">
        <v>0</v>
      </c>
      <c r="AJ80">
        <v>0</v>
      </c>
      <c r="AK80">
        <v>0</v>
      </c>
      <c r="AL80">
        <v>0</v>
      </c>
      <c r="AM80" t="s">
        <v>404</v>
      </c>
      <c r="AN80" t="s">
        <v>564</v>
      </c>
      <c r="AO80">
        <v>2077.3139999999999</v>
      </c>
      <c r="AR80" t="s">
        <v>119</v>
      </c>
      <c r="AS80" t="s">
        <v>122</v>
      </c>
      <c r="AT80" t="s">
        <v>240</v>
      </c>
      <c r="AU80" t="s">
        <v>403</v>
      </c>
      <c r="AV80" t="s">
        <v>236</v>
      </c>
      <c r="AW80">
        <v>1</v>
      </c>
      <c r="BB80">
        <v>1.0886363636363636</v>
      </c>
      <c r="BC80" t="s">
        <v>71</v>
      </c>
      <c r="BF80" t="s">
        <v>119</v>
      </c>
      <c r="BG80" t="s">
        <v>122</v>
      </c>
      <c r="BH80" t="s">
        <v>403</v>
      </c>
      <c r="BI80">
        <v>6148</v>
      </c>
      <c r="BJ80">
        <v>1</v>
      </c>
      <c r="BK80" t="s">
        <v>240</v>
      </c>
      <c r="BL80" t="s">
        <v>177</v>
      </c>
      <c r="BM80">
        <v>1.0886363636363636</v>
      </c>
      <c r="BN80" t="s">
        <v>71</v>
      </c>
      <c r="BO80" t="s">
        <v>179</v>
      </c>
      <c r="BP80">
        <v>2077.3139999999999</v>
      </c>
    </row>
    <row r="81" spans="1:68" ht="16.5">
      <c r="A81" s="280" t="str">
        <f t="shared" si="36"/>
        <v>신동아교통</v>
      </c>
      <c r="B81" s="129" t="str">
        <f t="shared" si="37"/>
        <v>장귀덕</v>
      </c>
      <c r="C81" s="130" t="str">
        <f t="shared" si="38"/>
        <v>D</v>
      </c>
      <c r="D81" s="131">
        <f t="shared" si="39"/>
        <v>0.82988353123748038</v>
      </c>
      <c r="E81" s="132">
        <f t="shared" si="40"/>
        <v>6217</v>
      </c>
      <c r="F81" s="133" t="str">
        <f t="shared" si="41"/>
        <v>1</v>
      </c>
      <c r="G81" s="134" t="str">
        <f t="shared" si="42"/>
        <v>70바2535</v>
      </c>
      <c r="H81" s="135">
        <f t="shared" si="43"/>
        <v>3</v>
      </c>
      <c r="I81" s="136">
        <f t="shared" si="44"/>
        <v>1594.0700000000002</v>
      </c>
      <c r="J81" s="137">
        <f t="shared" si="45"/>
        <v>1.6013580341472978E-2</v>
      </c>
      <c r="K81" s="137">
        <f t="shared" si="46"/>
        <v>0.36160596606326839</v>
      </c>
      <c r="L81" s="137">
        <f t="shared" si="47"/>
        <v>0.15871323091206785</v>
      </c>
      <c r="M81" s="138">
        <f t="shared" si="48"/>
        <v>12.702999999999999</v>
      </c>
      <c r="N81" s="139">
        <f t="shared" si="49"/>
        <v>0</v>
      </c>
      <c r="O81" s="139">
        <f t="shared" si="50"/>
        <v>7.4651677780775003</v>
      </c>
      <c r="P81" s="234">
        <f t="shared" si="51"/>
        <v>19</v>
      </c>
      <c r="Q81" s="235">
        <f t="shared" si="52"/>
        <v>0</v>
      </c>
      <c r="R81" s="235">
        <f t="shared" si="53"/>
        <v>119</v>
      </c>
      <c r="T81">
        <v>523</v>
      </c>
      <c r="U81">
        <v>6217</v>
      </c>
      <c r="V81" t="s">
        <v>405</v>
      </c>
      <c r="W81">
        <v>1594.07</v>
      </c>
      <c r="X81">
        <v>844.26599999999996</v>
      </c>
      <c r="Y81">
        <v>1.8879999999999999</v>
      </c>
      <c r="Z81">
        <v>12.702999999999999</v>
      </c>
      <c r="AA81">
        <v>96.444703000000004</v>
      </c>
      <c r="AB81">
        <v>1.5444249999999999</v>
      </c>
      <c r="AC81">
        <v>34.874980000000001</v>
      </c>
      <c r="AD81" s="1">
        <v>253</v>
      </c>
      <c r="AE81">
        <v>0</v>
      </c>
      <c r="AF81">
        <v>119</v>
      </c>
      <c r="AG81">
        <v>68</v>
      </c>
      <c r="AH81">
        <v>16.528331000000001</v>
      </c>
      <c r="AI81">
        <v>185.7</v>
      </c>
      <c r="AJ81">
        <v>0</v>
      </c>
      <c r="AK81">
        <v>19</v>
      </c>
      <c r="AL81">
        <v>5476</v>
      </c>
      <c r="AM81" t="s">
        <v>406</v>
      </c>
      <c r="AN81" t="s">
        <v>565</v>
      </c>
      <c r="AO81">
        <v>1318.2940000000001</v>
      </c>
      <c r="AR81" t="s">
        <v>119</v>
      </c>
      <c r="AS81" t="s">
        <v>121</v>
      </c>
      <c r="AT81" t="s">
        <v>209</v>
      </c>
      <c r="AU81" t="s">
        <v>405</v>
      </c>
      <c r="AV81" t="s">
        <v>48</v>
      </c>
      <c r="AW81">
        <v>3</v>
      </c>
      <c r="BB81">
        <v>0.82988353123748038</v>
      </c>
      <c r="BC81" t="s">
        <v>67</v>
      </c>
      <c r="BF81" t="s">
        <v>119</v>
      </c>
      <c r="BG81" t="s">
        <v>121</v>
      </c>
      <c r="BH81" t="s">
        <v>405</v>
      </c>
      <c r="BI81">
        <v>6217</v>
      </c>
      <c r="BJ81">
        <v>3</v>
      </c>
      <c r="BK81" t="s">
        <v>209</v>
      </c>
      <c r="BL81" t="s">
        <v>259</v>
      </c>
      <c r="BM81">
        <v>0.82988353123748038</v>
      </c>
      <c r="BN81" t="s">
        <v>67</v>
      </c>
      <c r="BO81" t="s">
        <v>182</v>
      </c>
      <c r="BP81">
        <v>1594.0700000000002</v>
      </c>
    </row>
    <row r="82" spans="1:68" ht="16.5">
      <c r="A82" s="281" t="str">
        <f t="shared" si="36"/>
        <v>신동아교통</v>
      </c>
      <c r="B82" s="113" t="str">
        <f t="shared" si="37"/>
        <v>전기하</v>
      </c>
      <c r="C82" s="114" t="str">
        <f t="shared" si="38"/>
        <v>B</v>
      </c>
      <c r="D82" s="115">
        <f t="shared" si="39"/>
        <v>0.90051060008097383</v>
      </c>
      <c r="E82" s="116">
        <f t="shared" si="40"/>
        <v>6371</v>
      </c>
      <c r="F82" s="117" t="str">
        <f t="shared" si="41"/>
        <v>518</v>
      </c>
      <c r="G82" s="118" t="str">
        <f t="shared" si="42"/>
        <v>71바6404</v>
      </c>
      <c r="H82" s="119">
        <f t="shared" si="43"/>
        <v>2</v>
      </c>
      <c r="I82" s="120">
        <f t="shared" si="44"/>
        <v>676.24</v>
      </c>
      <c r="J82" s="121">
        <f t="shared" si="45"/>
        <v>2.0815695611745979E-2</v>
      </c>
      <c r="K82" s="121">
        <f t="shared" si="46"/>
        <v>0.3588630536763584</v>
      </c>
      <c r="L82" s="121">
        <f t="shared" si="47"/>
        <v>0.14935525848811074</v>
      </c>
      <c r="M82" s="122">
        <f t="shared" si="48"/>
        <v>11.055999999999999</v>
      </c>
      <c r="N82" s="123">
        <f t="shared" si="49"/>
        <v>0</v>
      </c>
      <c r="O82" s="123">
        <f t="shared" si="50"/>
        <v>1.1830119484206791</v>
      </c>
      <c r="P82" s="236">
        <f t="shared" si="51"/>
        <v>3</v>
      </c>
      <c r="Q82" s="237">
        <f t="shared" si="52"/>
        <v>0</v>
      </c>
      <c r="R82" s="237">
        <f t="shared" si="53"/>
        <v>8</v>
      </c>
      <c r="T82">
        <v>523</v>
      </c>
      <c r="U82">
        <v>6371</v>
      </c>
      <c r="V82" t="s">
        <v>407</v>
      </c>
      <c r="W82">
        <v>676.24</v>
      </c>
      <c r="X82">
        <v>354.178</v>
      </c>
      <c r="Y82">
        <v>1.909</v>
      </c>
      <c r="Z82">
        <v>11.055999999999999</v>
      </c>
      <c r="AA82">
        <v>54.017747999999997</v>
      </c>
      <c r="AB82">
        <v>1.124417</v>
      </c>
      <c r="AC82">
        <v>19.384974</v>
      </c>
      <c r="AD82" s="1">
        <v>101</v>
      </c>
      <c r="AE82">
        <v>0</v>
      </c>
      <c r="AF82">
        <v>8</v>
      </c>
      <c r="AG82">
        <v>61</v>
      </c>
      <c r="AH82">
        <v>12.518848</v>
      </c>
      <c r="AI82">
        <v>0</v>
      </c>
      <c r="AJ82">
        <v>0</v>
      </c>
      <c r="AK82">
        <v>3</v>
      </c>
      <c r="AL82">
        <v>945</v>
      </c>
      <c r="AM82" t="s">
        <v>408</v>
      </c>
      <c r="AN82" t="s">
        <v>566</v>
      </c>
      <c r="AO82">
        <v>595.90200000000004</v>
      </c>
      <c r="AR82" t="s">
        <v>119</v>
      </c>
      <c r="AS82" t="s">
        <v>123</v>
      </c>
      <c r="AT82" t="s">
        <v>248</v>
      </c>
      <c r="AU82" t="s">
        <v>407</v>
      </c>
      <c r="AV82" t="s">
        <v>48</v>
      </c>
      <c r="AW82">
        <v>2</v>
      </c>
      <c r="BB82">
        <v>0.90051060008097383</v>
      </c>
      <c r="BC82" t="s">
        <v>68</v>
      </c>
      <c r="BF82" t="s">
        <v>119</v>
      </c>
      <c r="BG82" t="s">
        <v>123</v>
      </c>
      <c r="BH82" t="s">
        <v>407</v>
      </c>
      <c r="BI82">
        <v>6371</v>
      </c>
      <c r="BJ82">
        <v>2</v>
      </c>
      <c r="BK82" t="s">
        <v>248</v>
      </c>
      <c r="BL82" t="s">
        <v>261</v>
      </c>
      <c r="BM82">
        <v>0.90051060008097383</v>
      </c>
      <c r="BN82" t="s">
        <v>68</v>
      </c>
      <c r="BO82" t="s">
        <v>178</v>
      </c>
      <c r="BP82">
        <v>676.24</v>
      </c>
    </row>
    <row r="83" spans="1:68" ht="16.5">
      <c r="A83" s="280" t="str">
        <f t="shared" si="36"/>
        <v>신동아교통</v>
      </c>
      <c r="B83" s="129" t="str">
        <f t="shared" si="37"/>
        <v>전희재</v>
      </c>
      <c r="C83" s="130" t="str">
        <f t="shared" si="38"/>
        <v>A</v>
      </c>
      <c r="D83" s="131">
        <f t="shared" si="39"/>
        <v>0.9827374572458939</v>
      </c>
      <c r="E83" s="132">
        <f t="shared" si="40"/>
        <v>4152</v>
      </c>
      <c r="F83" s="133" t="str">
        <f t="shared" si="41"/>
        <v>520</v>
      </c>
      <c r="G83" s="134" t="str">
        <f t="shared" si="42"/>
        <v>71바6780</v>
      </c>
      <c r="H83" s="135">
        <f t="shared" si="43"/>
        <v>2</v>
      </c>
      <c r="I83" s="136">
        <f t="shared" si="44"/>
        <v>1857.2890000000002</v>
      </c>
      <c r="J83" s="137">
        <f t="shared" si="45"/>
        <v>4.2883601996052201E-3</v>
      </c>
      <c r="K83" s="137">
        <f t="shared" si="46"/>
        <v>0.27417713721876641</v>
      </c>
      <c r="L83" s="137">
        <f t="shared" si="47"/>
        <v>0.2891310937608525</v>
      </c>
      <c r="M83" s="138">
        <f t="shared" si="48"/>
        <v>4.75</v>
      </c>
      <c r="N83" s="139">
        <f t="shared" si="49"/>
        <v>0.16152575070438688</v>
      </c>
      <c r="O83" s="139">
        <f t="shared" si="50"/>
        <v>0.59226108591608517</v>
      </c>
      <c r="P83" s="234">
        <f t="shared" si="51"/>
        <v>3</v>
      </c>
      <c r="Q83" s="235">
        <f t="shared" si="52"/>
        <v>3</v>
      </c>
      <c r="R83" s="235">
        <f t="shared" si="53"/>
        <v>11</v>
      </c>
      <c r="T83">
        <v>523</v>
      </c>
      <c r="U83">
        <v>4152</v>
      </c>
      <c r="V83" t="s">
        <v>409</v>
      </c>
      <c r="W83">
        <v>1857.289</v>
      </c>
      <c r="X83">
        <v>726.93899999999996</v>
      </c>
      <c r="Y83">
        <v>2.5550000000000002</v>
      </c>
      <c r="Z83">
        <v>4.75</v>
      </c>
      <c r="AA83">
        <v>154.33824799999999</v>
      </c>
      <c r="AB83">
        <v>0.66185799999999995</v>
      </c>
      <c r="AC83">
        <v>42.316018999999997</v>
      </c>
      <c r="AD83" s="1">
        <v>537</v>
      </c>
      <c r="AE83">
        <v>3</v>
      </c>
      <c r="AF83">
        <v>11</v>
      </c>
      <c r="AG83">
        <v>93</v>
      </c>
      <c r="AH83">
        <v>12.033886000000001</v>
      </c>
      <c r="AI83">
        <v>14.7</v>
      </c>
      <c r="AJ83">
        <v>4.9000000000000004</v>
      </c>
      <c r="AK83">
        <v>3</v>
      </c>
      <c r="AL83">
        <v>1268</v>
      </c>
      <c r="AM83" t="s">
        <v>410</v>
      </c>
      <c r="AN83" t="s">
        <v>567</v>
      </c>
      <c r="AO83">
        <v>1675.2070000000001</v>
      </c>
      <c r="AR83" t="s">
        <v>119</v>
      </c>
      <c r="AS83" t="s">
        <v>124</v>
      </c>
      <c r="AT83" t="s">
        <v>258</v>
      </c>
      <c r="AU83" t="s">
        <v>409</v>
      </c>
      <c r="AV83" t="s">
        <v>48</v>
      </c>
      <c r="AW83">
        <v>2</v>
      </c>
      <c r="BB83">
        <v>0.9827374572458939</v>
      </c>
      <c r="BC83" t="s">
        <v>66</v>
      </c>
      <c r="BF83" t="s">
        <v>119</v>
      </c>
      <c r="BG83" t="s">
        <v>124</v>
      </c>
      <c r="BH83" t="s">
        <v>409</v>
      </c>
      <c r="BI83">
        <v>4152</v>
      </c>
      <c r="BJ83">
        <v>2</v>
      </c>
      <c r="BK83" t="s">
        <v>258</v>
      </c>
      <c r="BL83" t="s">
        <v>257</v>
      </c>
      <c r="BM83">
        <v>0.9827374572458939</v>
      </c>
      <c r="BN83" t="s">
        <v>66</v>
      </c>
      <c r="BO83" t="s">
        <v>181</v>
      </c>
      <c r="BP83">
        <v>1857.2890000000002</v>
      </c>
    </row>
    <row r="84" spans="1:68" ht="16.5">
      <c r="A84" s="281" t="str">
        <f t="shared" si="36"/>
        <v>신동아교통</v>
      </c>
      <c r="B84" s="113" t="str">
        <f t="shared" si="37"/>
        <v>조병호</v>
      </c>
      <c r="C84" s="114" t="str">
        <f t="shared" si="38"/>
        <v>D</v>
      </c>
      <c r="D84" s="115">
        <f t="shared" si="39"/>
        <v>0.84926334062816089</v>
      </c>
      <c r="E84" s="116">
        <f t="shared" si="40"/>
        <v>3435</v>
      </c>
      <c r="F84" s="117" t="str">
        <f t="shared" si="41"/>
        <v>516</v>
      </c>
      <c r="G84" s="118" t="str">
        <f t="shared" si="42"/>
        <v>71바6415</v>
      </c>
      <c r="H84" s="119">
        <f t="shared" si="43"/>
        <v>5</v>
      </c>
      <c r="I84" s="120">
        <f t="shared" si="44"/>
        <v>935.44900000000018</v>
      </c>
      <c r="J84" s="121">
        <f t="shared" si="45"/>
        <v>2.9857223628045954E-2</v>
      </c>
      <c r="K84" s="121">
        <f t="shared" si="46"/>
        <v>0.38900123196129199</v>
      </c>
      <c r="L84" s="121">
        <f t="shared" si="47"/>
        <v>0.29718349156394408</v>
      </c>
      <c r="M84" s="122">
        <f t="shared" si="48"/>
        <v>10.579000000000001</v>
      </c>
      <c r="N84" s="123">
        <f t="shared" si="49"/>
        <v>0.4265629265629266</v>
      </c>
      <c r="O84" s="123">
        <f t="shared" si="50"/>
        <v>12.796887796887798</v>
      </c>
      <c r="P84" s="236">
        <f t="shared" si="51"/>
        <v>20</v>
      </c>
      <c r="Q84" s="237">
        <f t="shared" si="52"/>
        <v>4</v>
      </c>
      <c r="R84" s="237">
        <f t="shared" si="53"/>
        <v>120</v>
      </c>
      <c r="T84">
        <v>523</v>
      </c>
      <c r="U84">
        <v>3435</v>
      </c>
      <c r="V84" t="s">
        <v>411</v>
      </c>
      <c r="W84">
        <v>937.72799999999995</v>
      </c>
      <c r="X84">
        <v>496.97300000000001</v>
      </c>
      <c r="Y84">
        <v>1.887</v>
      </c>
      <c r="Z84">
        <v>10.579000000000001</v>
      </c>
      <c r="AA84">
        <v>72.641081</v>
      </c>
      <c r="AB84">
        <v>2.1688610000000001</v>
      </c>
      <c r="AC84">
        <v>28.257470000000001</v>
      </c>
      <c r="AD84" s="1">
        <v>278</v>
      </c>
      <c r="AE84">
        <v>4</v>
      </c>
      <c r="AF84">
        <v>120</v>
      </c>
      <c r="AG84">
        <v>77</v>
      </c>
      <c r="AH84">
        <v>12.909058</v>
      </c>
      <c r="AI84">
        <v>71.900000000000006</v>
      </c>
      <c r="AJ84">
        <v>0</v>
      </c>
      <c r="AK84">
        <v>20</v>
      </c>
      <c r="AL84">
        <v>6119</v>
      </c>
      <c r="AM84" t="s">
        <v>412</v>
      </c>
      <c r="AN84" t="s">
        <v>568</v>
      </c>
      <c r="AO84">
        <v>409.09800000000001</v>
      </c>
      <c r="AR84" t="s">
        <v>119</v>
      </c>
      <c r="AS84" t="s">
        <v>122</v>
      </c>
      <c r="AT84" t="s">
        <v>240</v>
      </c>
      <c r="AU84" t="s">
        <v>411</v>
      </c>
      <c r="AV84" t="s">
        <v>236</v>
      </c>
      <c r="AW84">
        <v>5</v>
      </c>
      <c r="BB84">
        <v>0.84926334062816089</v>
      </c>
      <c r="BC84" t="s">
        <v>67</v>
      </c>
      <c r="BF84" t="s">
        <v>119</v>
      </c>
      <c r="BG84" t="s">
        <v>122</v>
      </c>
      <c r="BH84" t="s">
        <v>411</v>
      </c>
      <c r="BI84">
        <v>3435</v>
      </c>
      <c r="BJ84">
        <v>5</v>
      </c>
      <c r="BK84" t="s">
        <v>240</v>
      </c>
      <c r="BL84" t="s">
        <v>238</v>
      </c>
      <c r="BM84">
        <v>0.84926334062816089</v>
      </c>
      <c r="BN84" t="s">
        <v>67</v>
      </c>
      <c r="BO84" t="s">
        <v>182</v>
      </c>
      <c r="BP84">
        <v>935.44900000000018</v>
      </c>
    </row>
    <row r="85" spans="1:68" ht="16.5">
      <c r="A85" s="280" t="str">
        <f t="shared" si="36"/>
        <v>신동아교통</v>
      </c>
      <c r="B85" s="129" t="str">
        <f t="shared" si="37"/>
        <v>조완석</v>
      </c>
      <c r="C85" s="130" t="str">
        <f t="shared" si="38"/>
        <v>C</v>
      </c>
      <c r="D85" s="131">
        <f t="shared" si="39"/>
        <v>0.88823267515348714</v>
      </c>
      <c r="E85" s="132">
        <f t="shared" si="40"/>
        <v>1</v>
      </c>
      <c r="F85" s="133" t="str">
        <f t="shared" si="41"/>
        <v>1</v>
      </c>
      <c r="G85" s="134" t="str">
        <f t="shared" si="42"/>
        <v>70바2468</v>
      </c>
      <c r="H85" s="135">
        <f t="shared" si="43"/>
        <v>6</v>
      </c>
      <c r="I85" s="136">
        <f t="shared" si="44"/>
        <v>1320.249</v>
      </c>
      <c r="J85" s="137">
        <f t="shared" si="45"/>
        <v>1.1210185982820709E-2</v>
      </c>
      <c r="K85" s="137">
        <f t="shared" si="46"/>
        <v>0.27466756710249296</v>
      </c>
      <c r="L85" s="137">
        <f t="shared" si="47"/>
        <v>9.4679109773989606E-2</v>
      </c>
      <c r="M85" s="138">
        <f t="shared" si="48"/>
        <v>9.8780000000000001</v>
      </c>
      <c r="N85" s="139">
        <f t="shared" si="49"/>
        <v>0</v>
      </c>
      <c r="O85" s="139">
        <f t="shared" si="50"/>
        <v>14.466967973465611</v>
      </c>
      <c r="P85" s="234">
        <f t="shared" si="51"/>
        <v>0</v>
      </c>
      <c r="Q85" s="235">
        <f t="shared" si="52"/>
        <v>0</v>
      </c>
      <c r="R85" s="235">
        <f t="shared" si="53"/>
        <v>191</v>
      </c>
      <c r="T85">
        <v>523</v>
      </c>
      <c r="U85">
        <v>1</v>
      </c>
      <c r="V85" t="s">
        <v>413</v>
      </c>
      <c r="W85">
        <v>1320.249</v>
      </c>
      <c r="X85">
        <v>669.08100000000002</v>
      </c>
      <c r="Y85">
        <v>1.9730000000000001</v>
      </c>
      <c r="Z85">
        <v>9.8780000000000001</v>
      </c>
      <c r="AA85">
        <v>77.482478999999998</v>
      </c>
      <c r="AB85">
        <v>0.86859299999999995</v>
      </c>
      <c r="AC85">
        <v>21.281924</v>
      </c>
      <c r="AD85" s="1">
        <v>125</v>
      </c>
      <c r="AE85">
        <v>0</v>
      </c>
      <c r="AF85">
        <v>191</v>
      </c>
      <c r="AG85">
        <v>77</v>
      </c>
      <c r="AH85">
        <v>17.039323</v>
      </c>
      <c r="AI85">
        <v>187.1</v>
      </c>
      <c r="AJ85">
        <v>0</v>
      </c>
      <c r="AK85">
        <v>0</v>
      </c>
      <c r="AL85">
        <v>0</v>
      </c>
      <c r="AM85" t="s">
        <v>414</v>
      </c>
      <c r="AN85" t="s">
        <v>569</v>
      </c>
      <c r="AO85">
        <v>273.29399999999998</v>
      </c>
      <c r="AR85" t="s">
        <v>119</v>
      </c>
      <c r="AS85" t="s">
        <v>121</v>
      </c>
      <c r="AT85" t="s">
        <v>205</v>
      </c>
      <c r="AU85" t="s">
        <v>413</v>
      </c>
      <c r="AV85" t="s">
        <v>48</v>
      </c>
      <c r="AW85">
        <v>6</v>
      </c>
      <c r="BB85">
        <v>0.88823267515348714</v>
      </c>
      <c r="BC85" t="s">
        <v>69</v>
      </c>
      <c r="BF85" t="s">
        <v>119</v>
      </c>
      <c r="BG85" t="s">
        <v>121</v>
      </c>
      <c r="BH85" t="s">
        <v>413</v>
      </c>
      <c r="BI85">
        <v>1</v>
      </c>
      <c r="BJ85">
        <v>6</v>
      </c>
      <c r="BK85" t="s">
        <v>205</v>
      </c>
      <c r="BL85" t="s">
        <v>228</v>
      </c>
      <c r="BM85">
        <v>0.88823267515348714</v>
      </c>
      <c r="BN85" t="s">
        <v>69</v>
      </c>
      <c r="BO85" t="s">
        <v>180</v>
      </c>
      <c r="BP85">
        <v>1320.249</v>
      </c>
    </row>
    <row r="86" spans="1:68" ht="16.5">
      <c r="A86" s="281" t="str">
        <f t="shared" si="36"/>
        <v>신동아교통</v>
      </c>
      <c r="B86" s="113" t="str">
        <f t="shared" si="37"/>
        <v>조운제</v>
      </c>
      <c r="C86" s="114" t="str">
        <f t="shared" si="38"/>
        <v>C</v>
      </c>
      <c r="D86" s="115">
        <f t="shared" si="39"/>
        <v>0.86238095238095236</v>
      </c>
      <c r="E86" s="116">
        <f t="shared" si="40"/>
        <v>29</v>
      </c>
      <c r="F86" s="117" t="str">
        <f t="shared" si="41"/>
        <v>1</v>
      </c>
      <c r="G86" s="118" t="str">
        <f t="shared" si="42"/>
        <v>70바2542</v>
      </c>
      <c r="H86" s="119">
        <f t="shared" si="43"/>
        <v>1</v>
      </c>
      <c r="I86" s="120">
        <f t="shared" si="44"/>
        <v>1033.7860000000001</v>
      </c>
      <c r="J86" s="121">
        <f t="shared" si="45"/>
        <v>1.871846292591909E-2</v>
      </c>
      <c r="K86" s="121">
        <f t="shared" si="46"/>
        <v>0.31242200268766274</v>
      </c>
      <c r="L86" s="121">
        <f t="shared" si="47"/>
        <v>0.24666613786605737</v>
      </c>
      <c r="M86" s="122">
        <f t="shared" si="48"/>
        <v>15.356999999999999</v>
      </c>
      <c r="N86" s="123">
        <f t="shared" si="49"/>
        <v>0</v>
      </c>
      <c r="O86" s="123">
        <f t="shared" si="50"/>
        <v>65.584173126739955</v>
      </c>
      <c r="P86" s="236">
        <f t="shared" si="51"/>
        <v>2</v>
      </c>
      <c r="Q86" s="237">
        <f t="shared" si="52"/>
        <v>0</v>
      </c>
      <c r="R86" s="237">
        <f t="shared" si="53"/>
        <v>678</v>
      </c>
      <c r="T86">
        <v>523</v>
      </c>
      <c r="U86">
        <v>29</v>
      </c>
      <c r="V86" t="s">
        <v>415</v>
      </c>
      <c r="W86">
        <v>1033.7860000000001</v>
      </c>
      <c r="X86">
        <v>570.97500000000002</v>
      </c>
      <c r="Y86">
        <v>1.8109999999999999</v>
      </c>
      <c r="Z86">
        <v>15.356999999999999</v>
      </c>
      <c r="AA86">
        <v>51.567481999999998</v>
      </c>
      <c r="AB86">
        <v>0.96526400000000001</v>
      </c>
      <c r="AC86">
        <v>16.110816</v>
      </c>
      <c r="AD86" s="1">
        <v>255</v>
      </c>
      <c r="AE86">
        <v>0</v>
      </c>
      <c r="AF86">
        <v>678</v>
      </c>
      <c r="AG86">
        <v>73</v>
      </c>
      <c r="AH86">
        <v>20.047246000000001</v>
      </c>
      <c r="AI86">
        <v>904.1</v>
      </c>
      <c r="AJ86">
        <v>0</v>
      </c>
      <c r="AK86">
        <v>2</v>
      </c>
      <c r="AL86">
        <v>228</v>
      </c>
      <c r="AM86" t="s">
        <v>416</v>
      </c>
      <c r="AN86" t="s">
        <v>570</v>
      </c>
      <c r="AO86">
        <v>1033.7860000000001</v>
      </c>
      <c r="AR86" t="s">
        <v>119</v>
      </c>
      <c r="AS86" t="s">
        <v>121</v>
      </c>
      <c r="AT86" t="s">
        <v>219</v>
      </c>
      <c r="AU86" t="s">
        <v>415</v>
      </c>
      <c r="AV86" t="s">
        <v>48</v>
      </c>
      <c r="AW86">
        <v>1</v>
      </c>
      <c r="BB86">
        <v>0.86238095238095236</v>
      </c>
      <c r="BC86" t="s">
        <v>69</v>
      </c>
      <c r="BF86" t="s">
        <v>119</v>
      </c>
      <c r="BG86" t="s">
        <v>121</v>
      </c>
      <c r="BH86" t="s">
        <v>415</v>
      </c>
      <c r="BI86">
        <v>29</v>
      </c>
      <c r="BJ86">
        <v>1</v>
      </c>
      <c r="BK86" t="s">
        <v>219</v>
      </c>
      <c r="BL86" t="s">
        <v>177</v>
      </c>
      <c r="BM86">
        <v>0.86238095238095236</v>
      </c>
      <c r="BN86" t="s">
        <v>69</v>
      </c>
      <c r="BO86" t="s">
        <v>180</v>
      </c>
      <c r="BP86">
        <v>1033.7860000000001</v>
      </c>
    </row>
    <row r="87" spans="1:68" ht="16.5">
      <c r="A87" s="280" t="str">
        <f t="shared" si="36"/>
        <v>신동아교통</v>
      </c>
      <c r="B87" s="129" t="str">
        <f t="shared" si="37"/>
        <v>조학철</v>
      </c>
      <c r="C87" s="130" t="str">
        <f t="shared" si="38"/>
        <v>F</v>
      </c>
      <c r="D87" s="131">
        <f t="shared" si="39"/>
        <v>0.77782608695652178</v>
      </c>
      <c r="E87" s="132">
        <f t="shared" si="40"/>
        <v>5002</v>
      </c>
      <c r="F87" s="133" t="str">
        <f t="shared" si="41"/>
        <v>1</v>
      </c>
      <c r="G87" s="134" t="str">
        <f t="shared" si="42"/>
        <v>70바2415</v>
      </c>
      <c r="H87" s="135">
        <f t="shared" si="43"/>
        <v>1</v>
      </c>
      <c r="I87" s="136">
        <f t="shared" si="44"/>
        <v>958.81200000000001</v>
      </c>
      <c r="J87" s="137">
        <f t="shared" si="45"/>
        <v>2.1851710254570028E-2</v>
      </c>
      <c r="K87" s="137">
        <f t="shared" si="46"/>
        <v>0.32227629642208033</v>
      </c>
      <c r="L87" s="137">
        <f t="shared" si="47"/>
        <v>0.19711893468166855</v>
      </c>
      <c r="M87" s="138">
        <f t="shared" si="48"/>
        <v>13.603</v>
      </c>
      <c r="N87" s="139">
        <f t="shared" si="49"/>
        <v>0.31288719790741043</v>
      </c>
      <c r="O87" s="139">
        <f t="shared" si="50"/>
        <v>14.392811103740879</v>
      </c>
      <c r="P87" s="234">
        <f t="shared" si="51"/>
        <v>2</v>
      </c>
      <c r="Q87" s="235">
        <f t="shared" si="52"/>
        <v>3</v>
      </c>
      <c r="R87" s="235">
        <f t="shared" si="53"/>
        <v>138</v>
      </c>
      <c r="T87">
        <v>523</v>
      </c>
      <c r="U87">
        <v>5002</v>
      </c>
      <c r="V87" t="s">
        <v>417</v>
      </c>
      <c r="W87">
        <v>958.81200000000001</v>
      </c>
      <c r="X87">
        <v>535.92600000000004</v>
      </c>
      <c r="Y87">
        <v>1.7889999999999999</v>
      </c>
      <c r="Z87">
        <v>13.603</v>
      </c>
      <c r="AA87">
        <v>52.347206999999997</v>
      </c>
      <c r="AB87">
        <v>1.1438759999999999</v>
      </c>
      <c r="AC87">
        <v>16.870263999999999</v>
      </c>
      <c r="AD87" s="1">
        <v>189</v>
      </c>
      <c r="AE87">
        <v>3</v>
      </c>
      <c r="AF87">
        <v>138</v>
      </c>
      <c r="AG87">
        <v>72</v>
      </c>
      <c r="AH87">
        <v>18.316392</v>
      </c>
      <c r="AI87">
        <v>741.3</v>
      </c>
      <c r="AJ87">
        <v>0</v>
      </c>
      <c r="AK87">
        <v>2</v>
      </c>
      <c r="AL87">
        <v>153</v>
      </c>
      <c r="AM87" t="s">
        <v>418</v>
      </c>
      <c r="AN87" t="s">
        <v>571</v>
      </c>
      <c r="AO87">
        <v>958.81200000000001</v>
      </c>
      <c r="AR87" t="s">
        <v>119</v>
      </c>
      <c r="AS87" t="s">
        <v>121</v>
      </c>
      <c r="AT87" t="s">
        <v>201</v>
      </c>
      <c r="AU87" t="s">
        <v>417</v>
      </c>
      <c r="AV87" t="s">
        <v>48</v>
      </c>
      <c r="AW87">
        <v>1</v>
      </c>
      <c r="BB87">
        <v>0.77782608695652178</v>
      </c>
      <c r="BC87" t="s">
        <v>70</v>
      </c>
      <c r="BF87" t="s">
        <v>119</v>
      </c>
      <c r="BG87" t="s">
        <v>121</v>
      </c>
      <c r="BH87" t="s">
        <v>417</v>
      </c>
      <c r="BI87">
        <v>5002</v>
      </c>
      <c r="BJ87">
        <v>1</v>
      </c>
      <c r="BK87" t="s">
        <v>201</v>
      </c>
      <c r="BL87" t="s">
        <v>177</v>
      </c>
      <c r="BM87">
        <v>0.77782608695652178</v>
      </c>
      <c r="BN87" t="s">
        <v>70</v>
      </c>
      <c r="BO87" t="s">
        <v>188</v>
      </c>
      <c r="BP87">
        <v>958.81200000000001</v>
      </c>
    </row>
    <row r="88" spans="1:68" ht="16.5">
      <c r="A88" s="281" t="str">
        <f t="shared" ref="A88:A99" si="54">BF88</f>
        <v>신동아교통</v>
      </c>
      <c r="B88" s="113" t="str">
        <f t="shared" ref="B88:B99" si="55">BH88</f>
        <v>진규학</v>
      </c>
      <c r="C88" s="114" t="str">
        <f t="shared" ref="C88:C99" si="56">BN88</f>
        <v>D</v>
      </c>
      <c r="D88" s="115">
        <f t="shared" ref="D88:D99" si="57">BM88</f>
        <v>0.80268301124213259</v>
      </c>
      <c r="E88" s="116">
        <f t="shared" ref="E88:E99" si="58">U88</f>
        <v>4889</v>
      </c>
      <c r="F88" s="117" t="str">
        <f t="shared" ref="F88:F99" si="59">BG88</f>
        <v>518</v>
      </c>
      <c r="G88" s="118" t="str">
        <f t="shared" ref="G88:G99" si="60">BK88</f>
        <v>71바6409</v>
      </c>
      <c r="H88" s="119">
        <f t="shared" ref="H88:H99" si="61">BJ88</f>
        <v>5</v>
      </c>
      <c r="I88" s="120">
        <f t="shared" ref="I88:I99" si="62">BP88</f>
        <v>440.50199999999995</v>
      </c>
      <c r="J88" s="121">
        <f t="shared" ref="J88:J99" si="63">AB88/AA88</f>
        <v>2.6010553895848179E-2</v>
      </c>
      <c r="K88" s="121">
        <f t="shared" ref="K88:K99" si="64">AC88/AA88</f>
        <v>0.37546207564247708</v>
      </c>
      <c r="L88" s="121">
        <f t="shared" ref="L88:L99" si="65">AD88/I88</f>
        <v>9.0805490099931455E-2</v>
      </c>
      <c r="M88" s="122">
        <f t="shared" ref="M88:M99" si="66">Z88</f>
        <v>12.939</v>
      </c>
      <c r="N88" s="123">
        <f t="shared" ref="N88:N99" si="67">AE88*100/W88</f>
        <v>0.4540274504996572</v>
      </c>
      <c r="O88" s="123">
        <f t="shared" ref="O88:O99" si="68">AF88*100/W88</f>
        <v>13.166796064490059</v>
      </c>
      <c r="P88" s="236">
        <f t="shared" ref="P88:P99" si="69">AK88</f>
        <v>0</v>
      </c>
      <c r="Q88" s="237">
        <f t="shared" ref="Q88:Q99" si="70">AE88</f>
        <v>2</v>
      </c>
      <c r="R88" s="237">
        <f t="shared" ref="R88:R99" si="71">AF88</f>
        <v>58</v>
      </c>
      <c r="T88">
        <v>523</v>
      </c>
      <c r="U88">
        <v>4889</v>
      </c>
      <c r="V88" t="s">
        <v>572</v>
      </c>
      <c r="W88">
        <v>440.50200000000001</v>
      </c>
      <c r="X88">
        <v>251.65100000000001</v>
      </c>
      <c r="Y88">
        <v>1.75</v>
      </c>
      <c r="Z88">
        <v>12.939</v>
      </c>
      <c r="AA88">
        <v>34.760812999999999</v>
      </c>
      <c r="AB88">
        <v>0.90414799999999995</v>
      </c>
      <c r="AC88">
        <v>13.051367000000001</v>
      </c>
      <c r="AD88" s="1">
        <v>40</v>
      </c>
      <c r="AE88">
        <v>2</v>
      </c>
      <c r="AF88">
        <v>58</v>
      </c>
      <c r="AG88">
        <v>87</v>
      </c>
      <c r="AH88">
        <v>12.672373</v>
      </c>
      <c r="AI88">
        <v>32.9</v>
      </c>
      <c r="AJ88">
        <v>9.4</v>
      </c>
      <c r="AK88">
        <v>0</v>
      </c>
      <c r="AL88">
        <v>0</v>
      </c>
      <c r="AM88" t="s">
        <v>573</v>
      </c>
      <c r="AN88" t="s">
        <v>574</v>
      </c>
      <c r="AO88">
        <v>126.131</v>
      </c>
      <c r="AR88" t="s">
        <v>119</v>
      </c>
      <c r="AS88" t="s">
        <v>123</v>
      </c>
      <c r="AT88" t="s">
        <v>251</v>
      </c>
      <c r="AU88" t="s">
        <v>572</v>
      </c>
      <c r="AV88" t="s">
        <v>48</v>
      </c>
      <c r="AW88">
        <v>5</v>
      </c>
      <c r="BB88">
        <v>0.80268301124213259</v>
      </c>
      <c r="BC88" t="s">
        <v>67</v>
      </c>
      <c r="BF88" t="s">
        <v>119</v>
      </c>
      <c r="BG88" t="s">
        <v>123</v>
      </c>
      <c r="BH88" t="s">
        <v>572</v>
      </c>
      <c r="BI88">
        <v>4889</v>
      </c>
      <c r="BJ88">
        <v>5</v>
      </c>
      <c r="BK88" t="s">
        <v>251</v>
      </c>
      <c r="BL88" t="s">
        <v>244</v>
      </c>
      <c r="BM88">
        <v>0.80268301124213259</v>
      </c>
      <c r="BN88" t="s">
        <v>67</v>
      </c>
      <c r="BO88" t="s">
        <v>182</v>
      </c>
      <c r="BP88">
        <v>440.50199999999995</v>
      </c>
    </row>
    <row r="89" spans="1:68" ht="16.5">
      <c r="A89" s="280" t="str">
        <f t="shared" si="54"/>
        <v>신동아교통</v>
      </c>
      <c r="B89" s="129" t="str">
        <f t="shared" si="55"/>
        <v>최상락</v>
      </c>
      <c r="C89" s="130" t="str">
        <f t="shared" si="56"/>
        <v>D</v>
      </c>
      <c r="D89" s="131">
        <f t="shared" si="57"/>
        <v>0.81130434782608707</v>
      </c>
      <c r="E89" s="132">
        <f t="shared" si="58"/>
        <v>1065</v>
      </c>
      <c r="F89" s="133" t="str">
        <f t="shared" si="59"/>
        <v>1</v>
      </c>
      <c r="G89" s="134" t="str">
        <f t="shared" si="60"/>
        <v>70바3728</v>
      </c>
      <c r="H89" s="135">
        <f t="shared" si="61"/>
        <v>1</v>
      </c>
      <c r="I89" s="136">
        <f t="shared" si="62"/>
        <v>2239.652</v>
      </c>
      <c r="J89" s="137">
        <f t="shared" si="63"/>
        <v>8.7101462352008573E-3</v>
      </c>
      <c r="K89" s="137">
        <f t="shared" si="64"/>
        <v>0.31271468100262062</v>
      </c>
      <c r="L89" s="137">
        <f t="shared" si="65"/>
        <v>0.12859140616488632</v>
      </c>
      <c r="M89" s="138">
        <f t="shared" si="66"/>
        <v>10.912000000000001</v>
      </c>
      <c r="N89" s="139">
        <f t="shared" si="67"/>
        <v>0</v>
      </c>
      <c r="O89" s="139">
        <f t="shared" si="68"/>
        <v>4.6435785559542282</v>
      </c>
      <c r="P89" s="234">
        <f t="shared" si="69"/>
        <v>2</v>
      </c>
      <c r="Q89" s="235">
        <f t="shared" si="70"/>
        <v>0</v>
      </c>
      <c r="R89" s="235">
        <f t="shared" si="71"/>
        <v>104</v>
      </c>
      <c r="T89">
        <v>523</v>
      </c>
      <c r="U89">
        <v>1065</v>
      </c>
      <c r="V89" t="s">
        <v>419</v>
      </c>
      <c r="W89">
        <v>2239.652</v>
      </c>
      <c r="X89">
        <v>1200.211</v>
      </c>
      <c r="Y89">
        <v>1.8660000000000001</v>
      </c>
      <c r="Z89">
        <v>10.912000000000001</v>
      </c>
      <c r="AA89">
        <v>130.33524</v>
      </c>
      <c r="AB89">
        <v>1.1352390000000001</v>
      </c>
      <c r="AC89">
        <v>40.757742999999998</v>
      </c>
      <c r="AD89" s="1">
        <v>288</v>
      </c>
      <c r="AE89">
        <v>0</v>
      </c>
      <c r="AF89">
        <v>104</v>
      </c>
      <c r="AG89">
        <v>85</v>
      </c>
      <c r="AH89">
        <v>17.183779000000001</v>
      </c>
      <c r="AI89">
        <v>305.5</v>
      </c>
      <c r="AJ89">
        <v>17.2</v>
      </c>
      <c r="AK89">
        <v>2</v>
      </c>
      <c r="AL89">
        <v>898</v>
      </c>
      <c r="AM89" t="s">
        <v>420</v>
      </c>
      <c r="AN89" t="s">
        <v>575</v>
      </c>
      <c r="AO89">
        <v>2239.652</v>
      </c>
      <c r="AR89" t="s">
        <v>119</v>
      </c>
      <c r="AS89" t="s">
        <v>121</v>
      </c>
      <c r="AT89" t="s">
        <v>232</v>
      </c>
      <c r="AU89" t="s">
        <v>419</v>
      </c>
      <c r="AV89" t="s">
        <v>48</v>
      </c>
      <c r="AW89">
        <v>1</v>
      </c>
      <c r="BB89">
        <v>0.81130434782608707</v>
      </c>
      <c r="BC89" t="s">
        <v>67</v>
      </c>
      <c r="BF89" t="s">
        <v>119</v>
      </c>
      <c r="BG89" t="s">
        <v>121</v>
      </c>
      <c r="BH89" t="s">
        <v>419</v>
      </c>
      <c r="BI89">
        <v>1065</v>
      </c>
      <c r="BJ89">
        <v>1</v>
      </c>
      <c r="BK89" t="s">
        <v>232</v>
      </c>
      <c r="BL89" t="s">
        <v>177</v>
      </c>
      <c r="BM89">
        <v>0.81130434782608707</v>
      </c>
      <c r="BN89" t="s">
        <v>67</v>
      </c>
      <c r="BO89" t="s">
        <v>182</v>
      </c>
      <c r="BP89">
        <v>2239.652</v>
      </c>
    </row>
    <row r="90" spans="1:68" ht="16.5">
      <c r="A90" s="281" t="str">
        <f t="shared" si="54"/>
        <v>신동아교통</v>
      </c>
      <c r="B90" s="113" t="str">
        <f t="shared" si="55"/>
        <v>최재욱</v>
      </c>
      <c r="C90" s="114" t="str">
        <f t="shared" si="56"/>
        <v>D</v>
      </c>
      <c r="D90" s="115">
        <f t="shared" si="57"/>
        <v>0.80130434782608706</v>
      </c>
      <c r="E90" s="116">
        <f t="shared" si="58"/>
        <v>6048</v>
      </c>
      <c r="F90" s="117" t="str">
        <f t="shared" si="59"/>
        <v>1</v>
      </c>
      <c r="G90" s="118" t="str">
        <f t="shared" si="60"/>
        <v>70바2411</v>
      </c>
      <c r="H90" s="119">
        <f t="shared" si="61"/>
        <v>1</v>
      </c>
      <c r="I90" s="120">
        <f t="shared" si="62"/>
        <v>1491.039</v>
      </c>
      <c r="J90" s="121">
        <f t="shared" si="63"/>
        <v>1.3486260992945441E-2</v>
      </c>
      <c r="K90" s="121">
        <f t="shared" si="64"/>
        <v>0.32778292902057493</v>
      </c>
      <c r="L90" s="121">
        <f t="shared" si="65"/>
        <v>0.17236303007500139</v>
      </c>
      <c r="M90" s="122">
        <f t="shared" si="66"/>
        <v>13.749000000000001</v>
      </c>
      <c r="N90" s="123">
        <f t="shared" si="67"/>
        <v>0</v>
      </c>
      <c r="O90" s="123">
        <f t="shared" si="68"/>
        <v>23.875968368365953</v>
      </c>
      <c r="P90" s="236">
        <f t="shared" si="69"/>
        <v>1</v>
      </c>
      <c r="Q90" s="237">
        <f t="shared" si="70"/>
        <v>0</v>
      </c>
      <c r="R90" s="237">
        <f t="shared" si="71"/>
        <v>356</v>
      </c>
      <c r="T90">
        <v>523</v>
      </c>
      <c r="U90">
        <v>6048</v>
      </c>
      <c r="V90" t="s">
        <v>421</v>
      </c>
      <c r="W90">
        <v>1491.039</v>
      </c>
      <c r="X90">
        <v>808.85299999999995</v>
      </c>
      <c r="Y90">
        <v>1.843</v>
      </c>
      <c r="Z90">
        <v>13.749000000000001</v>
      </c>
      <c r="AA90">
        <v>79.894419999999997</v>
      </c>
      <c r="AB90">
        <v>1.077477</v>
      </c>
      <c r="AC90">
        <v>26.188027000000002</v>
      </c>
      <c r="AD90" s="1">
        <v>257</v>
      </c>
      <c r="AE90">
        <v>0</v>
      </c>
      <c r="AF90">
        <v>356</v>
      </c>
      <c r="AG90">
        <v>88</v>
      </c>
      <c r="AH90">
        <v>18.662617000000001</v>
      </c>
      <c r="AI90">
        <v>839.5</v>
      </c>
      <c r="AJ90">
        <v>23</v>
      </c>
      <c r="AK90">
        <v>1</v>
      </c>
      <c r="AL90">
        <v>15</v>
      </c>
      <c r="AM90" t="s">
        <v>422</v>
      </c>
      <c r="AN90" t="s">
        <v>576</v>
      </c>
      <c r="AO90">
        <v>1491.039</v>
      </c>
      <c r="AR90" t="s">
        <v>119</v>
      </c>
      <c r="AS90" t="s">
        <v>121</v>
      </c>
      <c r="AT90" t="s">
        <v>198</v>
      </c>
      <c r="AU90" t="s">
        <v>421</v>
      </c>
      <c r="AV90" t="s">
        <v>48</v>
      </c>
      <c r="AW90">
        <v>1</v>
      </c>
      <c r="BB90">
        <v>0.80130434782608706</v>
      </c>
      <c r="BC90" t="s">
        <v>67</v>
      </c>
      <c r="BF90" t="s">
        <v>119</v>
      </c>
      <c r="BG90" t="s">
        <v>121</v>
      </c>
      <c r="BH90" t="s">
        <v>421</v>
      </c>
      <c r="BI90">
        <v>6048</v>
      </c>
      <c r="BJ90">
        <v>1</v>
      </c>
      <c r="BK90" t="s">
        <v>198</v>
      </c>
      <c r="BL90" t="s">
        <v>177</v>
      </c>
      <c r="BM90">
        <v>0.80130434782608706</v>
      </c>
      <c r="BN90" t="s">
        <v>67</v>
      </c>
      <c r="BO90" t="s">
        <v>182</v>
      </c>
      <c r="BP90">
        <v>1491.039</v>
      </c>
    </row>
    <row r="91" spans="1:68" ht="16.5">
      <c r="A91" s="280" t="str">
        <f t="shared" si="54"/>
        <v>신동아교통</v>
      </c>
      <c r="B91" s="129" t="str">
        <f t="shared" si="55"/>
        <v>추현식</v>
      </c>
      <c r="C91" s="130" t="str">
        <f t="shared" si="56"/>
        <v>B</v>
      </c>
      <c r="D91" s="131">
        <f t="shared" si="57"/>
        <v>0.9067940758670483</v>
      </c>
      <c r="E91" s="132">
        <f t="shared" si="58"/>
        <v>6976</v>
      </c>
      <c r="F91" s="133" t="str">
        <f t="shared" si="59"/>
        <v>1</v>
      </c>
      <c r="G91" s="134" t="str">
        <f t="shared" si="60"/>
        <v>70바2542</v>
      </c>
      <c r="H91" s="135">
        <f t="shared" si="61"/>
        <v>2</v>
      </c>
      <c r="I91" s="136">
        <f t="shared" si="62"/>
        <v>2163.884</v>
      </c>
      <c r="J91" s="137">
        <f t="shared" si="63"/>
        <v>1.0213672588469407E-2</v>
      </c>
      <c r="K91" s="137">
        <f t="shared" si="64"/>
        <v>0.3420643019409263</v>
      </c>
      <c r="L91" s="137">
        <f t="shared" si="65"/>
        <v>0.22644467078641922</v>
      </c>
      <c r="M91" s="138">
        <f t="shared" si="66"/>
        <v>12.273</v>
      </c>
      <c r="N91" s="139">
        <f t="shared" si="67"/>
        <v>0</v>
      </c>
      <c r="O91" s="139">
        <f t="shared" si="68"/>
        <v>16.821604115562572</v>
      </c>
      <c r="P91" s="234">
        <f t="shared" si="69"/>
        <v>11</v>
      </c>
      <c r="Q91" s="235">
        <f t="shared" si="70"/>
        <v>0</v>
      </c>
      <c r="R91" s="235">
        <f t="shared" si="71"/>
        <v>364</v>
      </c>
      <c r="T91">
        <v>523</v>
      </c>
      <c r="U91">
        <v>6976</v>
      </c>
      <c r="V91" t="s">
        <v>423</v>
      </c>
      <c r="W91">
        <v>2163.884</v>
      </c>
      <c r="X91">
        <v>1121.8589999999999</v>
      </c>
      <c r="Y91">
        <v>1.929</v>
      </c>
      <c r="Z91">
        <v>12.273</v>
      </c>
      <c r="AA91">
        <v>122.709142</v>
      </c>
      <c r="AB91">
        <v>1.2533110000000001</v>
      </c>
      <c r="AC91">
        <v>41.974417000000003</v>
      </c>
      <c r="AD91" s="1">
        <v>490</v>
      </c>
      <c r="AE91">
        <v>0</v>
      </c>
      <c r="AF91">
        <v>364</v>
      </c>
      <c r="AG91">
        <v>86</v>
      </c>
      <c r="AH91">
        <v>17.634252</v>
      </c>
      <c r="AI91">
        <v>567.29999999999995</v>
      </c>
      <c r="AJ91">
        <v>7</v>
      </c>
      <c r="AK91">
        <v>11</v>
      </c>
      <c r="AL91">
        <v>1513</v>
      </c>
      <c r="AM91" t="s">
        <v>424</v>
      </c>
      <c r="AN91" t="s">
        <v>577</v>
      </c>
      <c r="AO91">
        <v>2038.759</v>
      </c>
      <c r="AR91" t="s">
        <v>119</v>
      </c>
      <c r="AS91" t="s">
        <v>121</v>
      </c>
      <c r="AT91" t="s">
        <v>219</v>
      </c>
      <c r="AU91" t="s">
        <v>423</v>
      </c>
      <c r="AV91" t="s">
        <v>48</v>
      </c>
      <c r="AW91">
        <v>2</v>
      </c>
      <c r="BB91">
        <v>0.9067940758670483</v>
      </c>
      <c r="BC91" t="s">
        <v>68</v>
      </c>
      <c r="BF91" t="s">
        <v>119</v>
      </c>
      <c r="BG91" t="s">
        <v>121</v>
      </c>
      <c r="BH91" t="s">
        <v>423</v>
      </c>
      <c r="BI91">
        <v>6976</v>
      </c>
      <c r="BJ91">
        <v>2</v>
      </c>
      <c r="BK91" t="s">
        <v>219</v>
      </c>
      <c r="BL91" t="s">
        <v>259</v>
      </c>
      <c r="BM91">
        <v>0.9067940758670483</v>
      </c>
      <c r="BN91" t="s">
        <v>68</v>
      </c>
      <c r="BO91" t="s">
        <v>178</v>
      </c>
      <c r="BP91">
        <v>2163.884</v>
      </c>
    </row>
    <row r="92" spans="1:68" ht="16.5">
      <c r="A92" s="281" t="str">
        <f t="shared" si="54"/>
        <v>신동아교통</v>
      </c>
      <c r="B92" s="113" t="str">
        <f t="shared" si="55"/>
        <v>한상준</v>
      </c>
      <c r="C92" s="114" t="str">
        <f t="shared" si="56"/>
        <v>B</v>
      </c>
      <c r="D92" s="115">
        <f t="shared" si="57"/>
        <v>0.91318181818181809</v>
      </c>
      <c r="E92" s="116">
        <f t="shared" si="58"/>
        <v>8222</v>
      </c>
      <c r="F92" s="117" t="str">
        <f t="shared" si="59"/>
        <v>516</v>
      </c>
      <c r="G92" s="118" t="str">
        <f t="shared" si="60"/>
        <v>71바6415</v>
      </c>
      <c r="H92" s="119">
        <f t="shared" si="61"/>
        <v>1</v>
      </c>
      <c r="I92" s="120">
        <f t="shared" si="62"/>
        <v>2116.654</v>
      </c>
      <c r="J92" s="121">
        <f t="shared" si="63"/>
        <v>2.0988293743979331E-2</v>
      </c>
      <c r="K92" s="121">
        <f t="shared" si="64"/>
        <v>0.37765095701917561</v>
      </c>
      <c r="L92" s="121">
        <f t="shared" si="65"/>
        <v>0.13039448110083179</v>
      </c>
      <c r="M92" s="122">
        <f t="shared" si="66"/>
        <v>7.069</v>
      </c>
      <c r="N92" s="123">
        <f t="shared" si="67"/>
        <v>0.18897750884178519</v>
      </c>
      <c r="O92" s="123">
        <f t="shared" si="68"/>
        <v>5.1968814931490925</v>
      </c>
      <c r="P92" s="236">
        <f t="shared" si="69"/>
        <v>7</v>
      </c>
      <c r="Q92" s="237">
        <f t="shared" si="70"/>
        <v>4</v>
      </c>
      <c r="R92" s="237">
        <f t="shared" si="71"/>
        <v>110</v>
      </c>
      <c r="T92">
        <v>523</v>
      </c>
      <c r="U92">
        <v>8222</v>
      </c>
      <c r="V92" t="s">
        <v>425</v>
      </c>
      <c r="W92">
        <v>2116.654</v>
      </c>
      <c r="X92">
        <v>1053.4690000000001</v>
      </c>
      <c r="Y92">
        <v>2.0089999999999999</v>
      </c>
      <c r="Z92">
        <v>7.069</v>
      </c>
      <c r="AA92">
        <v>160.615486</v>
      </c>
      <c r="AB92">
        <v>3.3710450000000001</v>
      </c>
      <c r="AC92">
        <v>60.656592000000003</v>
      </c>
      <c r="AD92" s="1">
        <v>276</v>
      </c>
      <c r="AE92">
        <v>4</v>
      </c>
      <c r="AF92">
        <v>110</v>
      </c>
      <c r="AG92">
        <v>79</v>
      </c>
      <c r="AH92">
        <v>13.178393</v>
      </c>
      <c r="AI92">
        <v>161.80000000000001</v>
      </c>
      <c r="AJ92">
        <v>0</v>
      </c>
      <c r="AK92">
        <v>7</v>
      </c>
      <c r="AL92">
        <v>2379</v>
      </c>
      <c r="AM92" t="s">
        <v>426</v>
      </c>
      <c r="AN92" t="s">
        <v>578</v>
      </c>
      <c r="AO92">
        <v>2116.654</v>
      </c>
      <c r="AR92" t="s">
        <v>119</v>
      </c>
      <c r="AS92" t="s">
        <v>122</v>
      </c>
      <c r="AT92" t="s">
        <v>240</v>
      </c>
      <c r="AU92" t="s">
        <v>425</v>
      </c>
      <c r="AV92" t="s">
        <v>236</v>
      </c>
      <c r="AW92">
        <v>1</v>
      </c>
      <c r="BB92">
        <v>0.91318181818181809</v>
      </c>
      <c r="BC92" t="s">
        <v>68</v>
      </c>
      <c r="BF92" t="s">
        <v>119</v>
      </c>
      <c r="BG92" t="s">
        <v>122</v>
      </c>
      <c r="BH92" t="s">
        <v>425</v>
      </c>
      <c r="BI92">
        <v>8222</v>
      </c>
      <c r="BJ92">
        <v>1</v>
      </c>
      <c r="BK92" t="s">
        <v>240</v>
      </c>
      <c r="BL92" t="s">
        <v>177</v>
      </c>
      <c r="BM92">
        <v>0.91318181818181809</v>
      </c>
      <c r="BN92" t="s">
        <v>68</v>
      </c>
      <c r="BO92" t="s">
        <v>178</v>
      </c>
      <c r="BP92">
        <v>2116.654</v>
      </c>
    </row>
    <row r="93" spans="1:68" ht="16.5">
      <c r="A93" s="280" t="str">
        <f t="shared" si="54"/>
        <v>신동아교통</v>
      </c>
      <c r="B93" s="129" t="str">
        <f t="shared" si="55"/>
        <v>허상근</v>
      </c>
      <c r="C93" s="130" t="str">
        <f t="shared" si="56"/>
        <v>B</v>
      </c>
      <c r="D93" s="131">
        <f t="shared" si="57"/>
        <v>0.91884615384615376</v>
      </c>
      <c r="E93" s="132">
        <f t="shared" si="58"/>
        <v>3608</v>
      </c>
      <c r="F93" s="133" t="str">
        <f t="shared" si="59"/>
        <v>520</v>
      </c>
      <c r="G93" s="134" t="str">
        <f t="shared" si="60"/>
        <v>71바6780</v>
      </c>
      <c r="H93" s="135">
        <f t="shared" si="61"/>
        <v>1</v>
      </c>
      <c r="I93" s="136">
        <f t="shared" si="62"/>
        <v>1942.2349999999999</v>
      </c>
      <c r="J93" s="137">
        <f t="shared" si="63"/>
        <v>1.5725848543512468E-2</v>
      </c>
      <c r="K93" s="137">
        <f t="shared" si="64"/>
        <v>0.28368712087746722</v>
      </c>
      <c r="L93" s="137">
        <f t="shared" si="65"/>
        <v>0.2188200706917546</v>
      </c>
      <c r="M93" s="138">
        <f t="shared" si="66"/>
        <v>5.7</v>
      </c>
      <c r="N93" s="139">
        <f t="shared" si="67"/>
        <v>5.0258504618505284E-2</v>
      </c>
      <c r="O93" s="139">
        <f t="shared" si="68"/>
        <v>0.55284355080355807</v>
      </c>
      <c r="P93" s="234">
        <f t="shared" si="69"/>
        <v>0</v>
      </c>
      <c r="Q93" s="235">
        <f t="shared" si="70"/>
        <v>1</v>
      </c>
      <c r="R93" s="235">
        <f t="shared" si="71"/>
        <v>11</v>
      </c>
      <c r="T93">
        <v>523</v>
      </c>
      <c r="U93">
        <v>3608</v>
      </c>
      <c r="V93" t="s">
        <v>427</v>
      </c>
      <c r="W93">
        <v>1989.713</v>
      </c>
      <c r="X93">
        <v>834.08699999999999</v>
      </c>
      <c r="Y93">
        <v>2.3849999999999998</v>
      </c>
      <c r="Z93">
        <v>5.7</v>
      </c>
      <c r="AA93">
        <v>168.73601400000001</v>
      </c>
      <c r="AB93">
        <v>2.6535169999999999</v>
      </c>
      <c r="AC93">
        <v>47.868234000000001</v>
      </c>
      <c r="AD93" s="1">
        <v>425</v>
      </c>
      <c r="AE93">
        <v>1</v>
      </c>
      <c r="AF93">
        <v>11</v>
      </c>
      <c r="AG93">
        <v>61</v>
      </c>
      <c r="AH93">
        <v>11.791869</v>
      </c>
      <c r="AI93">
        <v>0</v>
      </c>
      <c r="AJ93">
        <v>0</v>
      </c>
      <c r="AK93">
        <v>0</v>
      </c>
      <c r="AL93">
        <v>0</v>
      </c>
      <c r="AM93" t="s">
        <v>428</v>
      </c>
      <c r="AN93" t="s">
        <v>579</v>
      </c>
      <c r="AO93">
        <v>1942.2349999999999</v>
      </c>
      <c r="AR93" t="s">
        <v>119</v>
      </c>
      <c r="AS93" t="s">
        <v>124</v>
      </c>
      <c r="AT93" t="s">
        <v>258</v>
      </c>
      <c r="AU93" t="s">
        <v>427</v>
      </c>
      <c r="AV93" t="s">
        <v>48</v>
      </c>
      <c r="AW93">
        <v>1</v>
      </c>
      <c r="BB93">
        <v>0.91884615384615376</v>
      </c>
      <c r="BC93" t="s">
        <v>68</v>
      </c>
      <c r="BF93" t="s">
        <v>119</v>
      </c>
      <c r="BG93" t="s">
        <v>124</v>
      </c>
      <c r="BH93" t="s">
        <v>427</v>
      </c>
      <c r="BI93">
        <v>3608</v>
      </c>
      <c r="BJ93">
        <v>1</v>
      </c>
      <c r="BK93" t="s">
        <v>258</v>
      </c>
      <c r="BL93" t="s">
        <v>177</v>
      </c>
      <c r="BM93">
        <v>0.91884615384615376</v>
      </c>
      <c r="BN93" t="s">
        <v>68</v>
      </c>
      <c r="BO93" t="s">
        <v>178</v>
      </c>
      <c r="BP93">
        <v>1942.2349999999999</v>
      </c>
    </row>
    <row r="94" spans="1:68" ht="16.5">
      <c r="A94" s="281" t="str">
        <f t="shared" si="54"/>
        <v>신동아교통</v>
      </c>
      <c r="B94" s="113" t="str">
        <f t="shared" si="55"/>
        <v>허행기</v>
      </c>
      <c r="C94" s="114" t="str">
        <f t="shared" si="56"/>
        <v>F</v>
      </c>
      <c r="D94" s="115">
        <f t="shared" si="57"/>
        <v>0.75608695652173918</v>
      </c>
      <c r="E94" s="116">
        <f t="shared" si="58"/>
        <v>5700</v>
      </c>
      <c r="F94" s="117" t="str">
        <f t="shared" si="59"/>
        <v>1</v>
      </c>
      <c r="G94" s="118" t="str">
        <f t="shared" si="60"/>
        <v>70바2539</v>
      </c>
      <c r="H94" s="119">
        <f t="shared" si="61"/>
        <v>1</v>
      </c>
      <c r="I94" s="120">
        <f t="shared" si="62"/>
        <v>1526.162</v>
      </c>
      <c r="J94" s="121">
        <f t="shared" si="63"/>
        <v>1.8773672370122268E-2</v>
      </c>
      <c r="K94" s="121">
        <f t="shared" si="64"/>
        <v>0.34215702791694419</v>
      </c>
      <c r="L94" s="121">
        <f t="shared" si="65"/>
        <v>7.6007658426824942E-2</v>
      </c>
      <c r="M94" s="122">
        <f t="shared" si="66"/>
        <v>13.49</v>
      </c>
      <c r="N94" s="123">
        <f t="shared" si="67"/>
        <v>0</v>
      </c>
      <c r="O94" s="123">
        <f t="shared" si="68"/>
        <v>48.422120325365199</v>
      </c>
      <c r="P94" s="236">
        <f t="shared" si="69"/>
        <v>5</v>
      </c>
      <c r="Q94" s="237">
        <f t="shared" si="70"/>
        <v>0</v>
      </c>
      <c r="R94" s="237">
        <f t="shared" si="71"/>
        <v>739</v>
      </c>
      <c r="T94">
        <v>523</v>
      </c>
      <c r="U94">
        <v>5700</v>
      </c>
      <c r="V94" t="s">
        <v>429</v>
      </c>
      <c r="W94">
        <v>1526.162</v>
      </c>
      <c r="X94">
        <v>877.58900000000006</v>
      </c>
      <c r="Y94">
        <v>1.7390000000000001</v>
      </c>
      <c r="Z94">
        <v>13.49</v>
      </c>
      <c r="AA94">
        <v>84.439685999999995</v>
      </c>
      <c r="AB94">
        <v>1.585243</v>
      </c>
      <c r="AC94">
        <v>28.891632000000001</v>
      </c>
      <c r="AD94" s="1">
        <v>116</v>
      </c>
      <c r="AE94">
        <v>0</v>
      </c>
      <c r="AF94">
        <v>739</v>
      </c>
      <c r="AG94">
        <v>86</v>
      </c>
      <c r="AH94">
        <v>18.073989000000001</v>
      </c>
      <c r="AI94">
        <v>1194.0999999999999</v>
      </c>
      <c r="AJ94">
        <v>8.3000000000000007</v>
      </c>
      <c r="AK94">
        <v>5</v>
      </c>
      <c r="AL94">
        <v>510</v>
      </c>
      <c r="AM94" t="s">
        <v>430</v>
      </c>
      <c r="AN94" t="s">
        <v>580</v>
      </c>
      <c r="AO94">
        <v>1526.162</v>
      </c>
      <c r="AR94" t="s">
        <v>119</v>
      </c>
      <c r="AS94" t="s">
        <v>121</v>
      </c>
      <c r="AT94" t="s">
        <v>216</v>
      </c>
      <c r="AU94" t="s">
        <v>429</v>
      </c>
      <c r="AV94" t="s">
        <v>48</v>
      </c>
      <c r="AW94">
        <v>1</v>
      </c>
      <c r="BB94">
        <v>0.75608695652173918</v>
      </c>
      <c r="BC94" t="s">
        <v>70</v>
      </c>
      <c r="BF94" t="s">
        <v>119</v>
      </c>
      <c r="BG94" t="s">
        <v>121</v>
      </c>
      <c r="BH94" t="s">
        <v>429</v>
      </c>
      <c r="BI94">
        <v>5700</v>
      </c>
      <c r="BJ94">
        <v>1</v>
      </c>
      <c r="BK94" t="s">
        <v>216</v>
      </c>
      <c r="BL94" t="s">
        <v>177</v>
      </c>
      <c r="BM94">
        <v>0.75608695652173918</v>
      </c>
      <c r="BN94" t="s">
        <v>70</v>
      </c>
      <c r="BO94" t="s">
        <v>188</v>
      </c>
      <c r="BP94">
        <v>1526.162</v>
      </c>
    </row>
    <row r="95" spans="1:68" ht="16.5">
      <c r="A95" s="280" t="str">
        <f t="shared" si="54"/>
        <v>신동아교통</v>
      </c>
      <c r="B95" s="129" t="str">
        <f t="shared" si="55"/>
        <v>홍기경</v>
      </c>
      <c r="C95" s="130" t="str">
        <f t="shared" si="56"/>
        <v>C</v>
      </c>
      <c r="D95" s="131">
        <f t="shared" si="57"/>
        <v>0.89750000000000008</v>
      </c>
      <c r="E95" s="132">
        <f t="shared" si="58"/>
        <v>2123</v>
      </c>
      <c r="F95" s="133" t="str">
        <f t="shared" si="59"/>
        <v>520</v>
      </c>
      <c r="G95" s="134" t="str">
        <f t="shared" si="60"/>
        <v>70바3723</v>
      </c>
      <c r="H95" s="135">
        <f t="shared" si="61"/>
        <v>2</v>
      </c>
      <c r="I95" s="136">
        <f t="shared" si="62"/>
        <v>1916.971</v>
      </c>
      <c r="J95" s="137">
        <f t="shared" si="63"/>
        <v>2.6810307997666948E-2</v>
      </c>
      <c r="K95" s="137">
        <f t="shared" si="64"/>
        <v>0.31273107106814835</v>
      </c>
      <c r="L95" s="137">
        <f t="shared" si="65"/>
        <v>0.2284854596131084</v>
      </c>
      <c r="M95" s="138">
        <f t="shared" si="66"/>
        <v>5.6340000000000003</v>
      </c>
      <c r="N95" s="139">
        <f t="shared" si="67"/>
        <v>0.15649689014596466</v>
      </c>
      <c r="O95" s="139">
        <f t="shared" si="68"/>
        <v>0.7824844507298232</v>
      </c>
      <c r="P95" s="234">
        <f t="shared" si="69"/>
        <v>6</v>
      </c>
      <c r="Q95" s="235">
        <f t="shared" si="70"/>
        <v>3</v>
      </c>
      <c r="R95" s="235">
        <f t="shared" si="71"/>
        <v>15</v>
      </c>
      <c r="T95">
        <v>523</v>
      </c>
      <c r="U95">
        <v>2123</v>
      </c>
      <c r="V95" t="s">
        <v>431</v>
      </c>
      <c r="W95">
        <v>1916.971</v>
      </c>
      <c r="X95">
        <v>755.18299999999999</v>
      </c>
      <c r="Y95">
        <v>2.5379999999999998</v>
      </c>
      <c r="Z95">
        <v>5.6340000000000003</v>
      </c>
      <c r="AA95">
        <v>163.83325400000001</v>
      </c>
      <c r="AB95">
        <v>4.3924200000000004</v>
      </c>
      <c r="AC95">
        <v>51.235748999999998</v>
      </c>
      <c r="AD95" s="1">
        <v>438</v>
      </c>
      <c r="AE95">
        <v>3</v>
      </c>
      <c r="AF95">
        <v>15</v>
      </c>
      <c r="AG95">
        <v>82</v>
      </c>
      <c r="AH95">
        <v>11.700744</v>
      </c>
      <c r="AI95">
        <v>0.7</v>
      </c>
      <c r="AJ95">
        <v>0</v>
      </c>
      <c r="AK95">
        <v>6</v>
      </c>
      <c r="AL95">
        <v>945</v>
      </c>
      <c r="AM95" t="s">
        <v>432</v>
      </c>
      <c r="AN95" t="s">
        <v>581</v>
      </c>
      <c r="AO95">
        <v>1767.1210000000001</v>
      </c>
      <c r="AR95" t="s">
        <v>119</v>
      </c>
      <c r="AS95" t="s">
        <v>124</v>
      </c>
      <c r="AT95" t="s">
        <v>253</v>
      </c>
      <c r="AU95" t="s">
        <v>431</v>
      </c>
      <c r="AV95" t="s">
        <v>48</v>
      </c>
      <c r="AW95">
        <v>2</v>
      </c>
      <c r="BB95">
        <v>0.89750000000000008</v>
      </c>
      <c r="BC95" t="s">
        <v>69</v>
      </c>
      <c r="BF95" t="s">
        <v>119</v>
      </c>
      <c r="BG95" t="s">
        <v>124</v>
      </c>
      <c r="BH95" t="s">
        <v>431</v>
      </c>
      <c r="BI95">
        <v>2123</v>
      </c>
      <c r="BJ95">
        <v>2</v>
      </c>
      <c r="BK95" t="s">
        <v>253</v>
      </c>
      <c r="BL95" t="s">
        <v>261</v>
      </c>
      <c r="BM95">
        <v>0.89750000000000008</v>
      </c>
      <c r="BN95" t="s">
        <v>69</v>
      </c>
      <c r="BO95" t="s">
        <v>180</v>
      </c>
      <c r="BP95">
        <v>1916.971</v>
      </c>
    </row>
    <row r="96" spans="1:68" ht="16.5">
      <c r="A96" s="281" t="str">
        <f t="shared" si="54"/>
        <v>신동아교통</v>
      </c>
      <c r="B96" s="113" t="str">
        <f t="shared" si="55"/>
        <v>홍용현</v>
      </c>
      <c r="C96" s="114" t="str">
        <f t="shared" si="56"/>
        <v>D</v>
      </c>
      <c r="D96" s="115">
        <f t="shared" si="57"/>
        <v>0.80642857142857149</v>
      </c>
      <c r="E96" s="116">
        <f t="shared" si="58"/>
        <v>3894</v>
      </c>
      <c r="F96" s="117" t="str">
        <f t="shared" si="59"/>
        <v>520</v>
      </c>
      <c r="G96" s="118" t="str">
        <f t="shared" si="60"/>
        <v>70바3723</v>
      </c>
      <c r="H96" s="119">
        <f t="shared" si="61"/>
        <v>1</v>
      </c>
      <c r="I96" s="120">
        <f t="shared" si="62"/>
        <v>1864.3109999999999</v>
      </c>
      <c r="J96" s="121">
        <f t="shared" si="63"/>
        <v>5.6340657389869521E-3</v>
      </c>
      <c r="K96" s="121">
        <f t="shared" si="64"/>
        <v>0.31853218934354394</v>
      </c>
      <c r="L96" s="121">
        <f t="shared" si="65"/>
        <v>9.4404849834603774E-2</v>
      </c>
      <c r="M96" s="122">
        <f t="shared" si="66"/>
        <v>6.7690000000000001</v>
      </c>
      <c r="N96" s="123">
        <f t="shared" si="67"/>
        <v>0.69730854991468705</v>
      </c>
      <c r="O96" s="123">
        <f t="shared" si="68"/>
        <v>2.7355950804345412</v>
      </c>
      <c r="P96" s="236">
        <f t="shared" si="69"/>
        <v>9</v>
      </c>
      <c r="Q96" s="237">
        <f t="shared" si="70"/>
        <v>13</v>
      </c>
      <c r="R96" s="237">
        <f t="shared" si="71"/>
        <v>51</v>
      </c>
      <c r="T96">
        <v>523</v>
      </c>
      <c r="U96">
        <v>3894</v>
      </c>
      <c r="V96" t="s">
        <v>433</v>
      </c>
      <c r="W96">
        <v>1864.3109999999999</v>
      </c>
      <c r="X96">
        <v>825.755</v>
      </c>
      <c r="Y96">
        <v>2.258</v>
      </c>
      <c r="Z96">
        <v>6.7690000000000001</v>
      </c>
      <c r="AA96">
        <v>159.732428</v>
      </c>
      <c r="AB96">
        <v>0.89994300000000005</v>
      </c>
      <c r="AC96">
        <v>50.879919999999998</v>
      </c>
      <c r="AD96" s="1">
        <v>176</v>
      </c>
      <c r="AE96">
        <v>13</v>
      </c>
      <c r="AF96">
        <v>51</v>
      </c>
      <c r="AG96">
        <v>89</v>
      </c>
      <c r="AH96">
        <v>11.671462</v>
      </c>
      <c r="AI96">
        <v>45.4</v>
      </c>
      <c r="AJ96">
        <v>0</v>
      </c>
      <c r="AK96">
        <v>9</v>
      </c>
      <c r="AL96">
        <v>2065</v>
      </c>
      <c r="AM96" t="s">
        <v>434</v>
      </c>
      <c r="AN96" t="s">
        <v>582</v>
      </c>
      <c r="AO96">
        <v>1864.3109999999999</v>
      </c>
      <c r="AR96" t="s">
        <v>119</v>
      </c>
      <c r="AS96" t="s">
        <v>124</v>
      </c>
      <c r="AT96" t="s">
        <v>253</v>
      </c>
      <c r="AU96" t="s">
        <v>433</v>
      </c>
      <c r="AV96" t="s">
        <v>48</v>
      </c>
      <c r="AW96">
        <v>1</v>
      </c>
      <c r="BB96">
        <v>0.80642857142857149</v>
      </c>
      <c r="BC96" t="s">
        <v>67</v>
      </c>
      <c r="BF96" t="s">
        <v>119</v>
      </c>
      <c r="BG96" t="s">
        <v>124</v>
      </c>
      <c r="BH96" t="s">
        <v>433</v>
      </c>
      <c r="BI96">
        <v>3894</v>
      </c>
      <c r="BJ96">
        <v>1</v>
      </c>
      <c r="BK96" t="s">
        <v>253</v>
      </c>
      <c r="BL96" t="s">
        <v>177</v>
      </c>
      <c r="BM96">
        <v>0.80642857142857149</v>
      </c>
      <c r="BN96" t="s">
        <v>67</v>
      </c>
      <c r="BO96" t="s">
        <v>182</v>
      </c>
      <c r="BP96">
        <v>1864.3109999999999</v>
      </c>
    </row>
    <row r="97" spans="1:68" ht="16.5">
      <c r="A97" s="280" t="str">
        <f t="shared" si="54"/>
        <v>신동아교통</v>
      </c>
      <c r="B97" s="129" t="str">
        <f t="shared" si="55"/>
        <v>홍종완</v>
      </c>
      <c r="C97" s="130" t="str">
        <f t="shared" si="56"/>
        <v>D</v>
      </c>
      <c r="D97" s="131">
        <f t="shared" si="57"/>
        <v>0.82318181818181813</v>
      </c>
      <c r="E97" s="132">
        <f t="shared" si="58"/>
        <v>3261</v>
      </c>
      <c r="F97" s="133" t="str">
        <f t="shared" si="59"/>
        <v>516</v>
      </c>
      <c r="G97" s="134" t="str">
        <f t="shared" si="60"/>
        <v>71바6783</v>
      </c>
      <c r="H97" s="135">
        <f t="shared" si="61"/>
        <v>1</v>
      </c>
      <c r="I97" s="136">
        <f t="shared" si="62"/>
        <v>1746.4880000000001</v>
      </c>
      <c r="J97" s="137">
        <f t="shared" si="63"/>
        <v>9.2243605596174661E-3</v>
      </c>
      <c r="K97" s="137">
        <f t="shared" si="64"/>
        <v>0.34283536850820534</v>
      </c>
      <c r="L97" s="137">
        <f t="shared" si="65"/>
        <v>0.13741863671551136</v>
      </c>
      <c r="M97" s="138">
        <f t="shared" si="66"/>
        <v>11.734</v>
      </c>
      <c r="N97" s="139">
        <f t="shared" si="67"/>
        <v>5.7257765298129731E-2</v>
      </c>
      <c r="O97" s="139">
        <f t="shared" si="68"/>
        <v>5.2677144074279356</v>
      </c>
      <c r="P97" s="234">
        <f t="shared" si="69"/>
        <v>4</v>
      </c>
      <c r="Q97" s="235">
        <f t="shared" si="70"/>
        <v>1</v>
      </c>
      <c r="R97" s="235">
        <f t="shared" si="71"/>
        <v>92</v>
      </c>
      <c r="T97">
        <v>523</v>
      </c>
      <c r="U97">
        <v>3261</v>
      </c>
      <c r="V97" t="s">
        <v>435</v>
      </c>
      <c r="W97">
        <v>1746.4880000000001</v>
      </c>
      <c r="X97">
        <v>964.34199999999998</v>
      </c>
      <c r="Y97">
        <v>1.8109999999999999</v>
      </c>
      <c r="Z97">
        <v>11.734</v>
      </c>
      <c r="AA97">
        <v>133.45716400000001</v>
      </c>
      <c r="AB97">
        <v>1.2310570000000001</v>
      </c>
      <c r="AC97">
        <v>45.753836</v>
      </c>
      <c r="AD97" s="1">
        <v>240</v>
      </c>
      <c r="AE97">
        <v>1</v>
      </c>
      <c r="AF97">
        <v>92</v>
      </c>
      <c r="AG97">
        <v>76</v>
      </c>
      <c r="AH97">
        <v>13.086506</v>
      </c>
      <c r="AI97">
        <v>84.5</v>
      </c>
      <c r="AJ97">
        <v>0</v>
      </c>
      <c r="AK97">
        <v>4</v>
      </c>
      <c r="AL97">
        <v>1219</v>
      </c>
      <c r="AM97" t="s">
        <v>436</v>
      </c>
      <c r="AN97" t="s">
        <v>583</v>
      </c>
      <c r="AO97">
        <v>1746.4880000000001</v>
      </c>
      <c r="AR97" t="s">
        <v>119</v>
      </c>
      <c r="AS97" t="s">
        <v>122</v>
      </c>
      <c r="AT97" t="s">
        <v>242</v>
      </c>
      <c r="AU97" t="s">
        <v>435</v>
      </c>
      <c r="AV97" t="s">
        <v>48</v>
      </c>
      <c r="AW97">
        <v>1</v>
      </c>
      <c r="BB97">
        <v>0.82318181818181813</v>
      </c>
      <c r="BC97" t="s">
        <v>67</v>
      </c>
      <c r="BF97" t="s">
        <v>119</v>
      </c>
      <c r="BG97" t="s">
        <v>122</v>
      </c>
      <c r="BH97" t="s">
        <v>435</v>
      </c>
      <c r="BI97">
        <v>3261</v>
      </c>
      <c r="BJ97">
        <v>1</v>
      </c>
      <c r="BK97" t="s">
        <v>242</v>
      </c>
      <c r="BL97" t="s">
        <v>177</v>
      </c>
      <c r="BM97">
        <v>0.82318181818181813</v>
      </c>
      <c r="BN97" t="s">
        <v>67</v>
      </c>
      <c r="BO97" t="s">
        <v>182</v>
      </c>
      <c r="BP97">
        <v>1746.4880000000001</v>
      </c>
    </row>
    <row r="98" spans="1:68" ht="16.5">
      <c r="A98" s="281" t="str">
        <f t="shared" si="54"/>
        <v>신동아교통</v>
      </c>
      <c r="B98" s="113" t="str">
        <f t="shared" si="55"/>
        <v>황병성</v>
      </c>
      <c r="C98" s="114" t="str">
        <f t="shared" si="56"/>
        <v>A</v>
      </c>
      <c r="D98" s="115">
        <f t="shared" si="57"/>
        <v>0.97904761904761906</v>
      </c>
      <c r="E98" s="116">
        <f t="shared" si="58"/>
        <v>4641</v>
      </c>
      <c r="F98" s="117" t="str">
        <f t="shared" si="59"/>
        <v>1</v>
      </c>
      <c r="G98" s="118" t="str">
        <f t="shared" si="60"/>
        <v>70바3727</v>
      </c>
      <c r="H98" s="119">
        <f t="shared" si="61"/>
        <v>1</v>
      </c>
      <c r="I98" s="120">
        <f t="shared" si="62"/>
        <v>967.56600000000003</v>
      </c>
      <c r="J98" s="121">
        <f t="shared" si="63"/>
        <v>2.0352697873003599E-2</v>
      </c>
      <c r="K98" s="121">
        <f t="shared" si="64"/>
        <v>0.29599612148446047</v>
      </c>
      <c r="L98" s="121">
        <f t="shared" si="65"/>
        <v>0.15399466289638122</v>
      </c>
      <c r="M98" s="122">
        <f t="shared" si="66"/>
        <v>10.226000000000001</v>
      </c>
      <c r="N98" s="123">
        <f t="shared" si="67"/>
        <v>0.3100563682477474</v>
      </c>
      <c r="O98" s="123">
        <f t="shared" si="68"/>
        <v>16.949748130876859</v>
      </c>
      <c r="P98" s="236">
        <f t="shared" si="69"/>
        <v>0</v>
      </c>
      <c r="Q98" s="237">
        <f t="shared" si="70"/>
        <v>3</v>
      </c>
      <c r="R98" s="237">
        <f t="shared" si="71"/>
        <v>164</v>
      </c>
      <c r="T98">
        <v>523</v>
      </c>
      <c r="U98">
        <v>4641</v>
      </c>
      <c r="V98" t="s">
        <v>437</v>
      </c>
      <c r="W98">
        <v>967.56600000000003</v>
      </c>
      <c r="X98">
        <v>470.58499999999998</v>
      </c>
      <c r="Y98">
        <v>2.056</v>
      </c>
      <c r="Z98">
        <v>10.226000000000001</v>
      </c>
      <c r="AA98">
        <v>53.950538000000002</v>
      </c>
      <c r="AB98">
        <v>1.098039</v>
      </c>
      <c r="AC98">
        <v>15.969150000000001</v>
      </c>
      <c r="AD98" s="1">
        <v>149</v>
      </c>
      <c r="AE98">
        <v>3</v>
      </c>
      <c r="AF98">
        <v>164</v>
      </c>
      <c r="AG98">
        <v>83</v>
      </c>
      <c r="AH98">
        <v>17.934315999999999</v>
      </c>
      <c r="AI98">
        <v>69.2</v>
      </c>
      <c r="AJ98">
        <v>2.2999999999999998</v>
      </c>
      <c r="AK98">
        <v>0</v>
      </c>
      <c r="AL98">
        <v>0</v>
      </c>
      <c r="AM98" t="s">
        <v>438</v>
      </c>
      <c r="AN98" t="s">
        <v>584</v>
      </c>
      <c r="AO98">
        <v>967.56600000000003</v>
      </c>
      <c r="AR98" t="s">
        <v>119</v>
      </c>
      <c r="AS98" t="s">
        <v>121</v>
      </c>
      <c r="AT98" t="s">
        <v>230</v>
      </c>
      <c r="AU98" t="s">
        <v>437</v>
      </c>
      <c r="AV98" t="s">
        <v>48</v>
      </c>
      <c r="AW98">
        <v>1</v>
      </c>
      <c r="BB98">
        <v>0.97904761904761906</v>
      </c>
      <c r="BC98" t="s">
        <v>66</v>
      </c>
      <c r="BF98" t="s">
        <v>119</v>
      </c>
      <c r="BG98" t="s">
        <v>121</v>
      </c>
      <c r="BH98" t="s">
        <v>437</v>
      </c>
      <c r="BI98">
        <v>4641</v>
      </c>
      <c r="BJ98">
        <v>1</v>
      </c>
      <c r="BK98" t="s">
        <v>230</v>
      </c>
      <c r="BL98" t="s">
        <v>177</v>
      </c>
      <c r="BM98">
        <v>0.97904761904761906</v>
      </c>
      <c r="BN98" t="s">
        <v>66</v>
      </c>
      <c r="BO98" t="s">
        <v>181</v>
      </c>
      <c r="BP98">
        <v>967.56600000000003</v>
      </c>
    </row>
    <row r="99" spans="1:68" ht="16.5">
      <c r="A99" s="280" t="str">
        <f t="shared" si="54"/>
        <v>신동아교통</v>
      </c>
      <c r="B99" s="129" t="str">
        <f t="shared" si="55"/>
        <v>황태범</v>
      </c>
      <c r="C99" s="130" t="str">
        <f t="shared" si="56"/>
        <v>D</v>
      </c>
      <c r="D99" s="131">
        <f t="shared" si="57"/>
        <v>0.83187600328396372</v>
      </c>
      <c r="E99" s="132">
        <f t="shared" si="58"/>
        <v>5557</v>
      </c>
      <c r="F99" s="133" t="str">
        <f t="shared" si="59"/>
        <v>520</v>
      </c>
      <c r="G99" s="134" t="str">
        <f t="shared" si="60"/>
        <v>71바6401</v>
      </c>
      <c r="H99" s="135">
        <f t="shared" si="61"/>
        <v>2</v>
      </c>
      <c r="I99" s="136">
        <f t="shared" si="62"/>
        <v>2010.8040000000001</v>
      </c>
      <c r="J99" s="137">
        <f t="shared" si="63"/>
        <v>6.5345415537283276E-3</v>
      </c>
      <c r="K99" s="137">
        <f t="shared" si="64"/>
        <v>0.34315251665237095</v>
      </c>
      <c r="L99" s="137">
        <f t="shared" si="65"/>
        <v>0.29888542095599568</v>
      </c>
      <c r="M99" s="138">
        <f t="shared" si="66"/>
        <v>7.7569999999999997</v>
      </c>
      <c r="N99" s="139">
        <f t="shared" si="67"/>
        <v>4.9058878994803191E-2</v>
      </c>
      <c r="O99" s="139">
        <f t="shared" si="68"/>
        <v>3.9247103195842556</v>
      </c>
      <c r="P99" s="234">
        <f t="shared" si="69"/>
        <v>1</v>
      </c>
      <c r="Q99" s="235">
        <f t="shared" si="70"/>
        <v>1</v>
      </c>
      <c r="R99" s="235">
        <f t="shared" si="71"/>
        <v>80</v>
      </c>
      <c r="T99">
        <v>523</v>
      </c>
      <c r="U99">
        <v>5557</v>
      </c>
      <c r="V99" t="s">
        <v>439</v>
      </c>
      <c r="W99">
        <v>2038.367</v>
      </c>
      <c r="X99">
        <v>898.73800000000006</v>
      </c>
      <c r="Y99">
        <v>2.2679999999999998</v>
      </c>
      <c r="Z99">
        <v>7.7569999999999997</v>
      </c>
      <c r="AA99">
        <v>168.74879300000001</v>
      </c>
      <c r="AB99">
        <v>1.1026959999999999</v>
      </c>
      <c r="AC99">
        <v>57.906573000000002</v>
      </c>
      <c r="AD99" s="1">
        <v>601</v>
      </c>
      <c r="AE99">
        <v>1</v>
      </c>
      <c r="AF99">
        <v>80</v>
      </c>
      <c r="AG99">
        <v>89</v>
      </c>
      <c r="AH99">
        <v>12.079298</v>
      </c>
      <c r="AI99">
        <v>93</v>
      </c>
      <c r="AJ99">
        <v>0</v>
      </c>
      <c r="AK99">
        <v>1</v>
      </c>
      <c r="AL99">
        <v>39</v>
      </c>
      <c r="AM99" t="s">
        <v>440</v>
      </c>
      <c r="AN99" t="s">
        <v>585</v>
      </c>
      <c r="AO99">
        <v>1500.721</v>
      </c>
      <c r="AR99" t="s">
        <v>119</v>
      </c>
      <c r="AS99" t="s">
        <v>124</v>
      </c>
      <c r="AT99" t="s">
        <v>254</v>
      </c>
      <c r="AU99" t="s">
        <v>439</v>
      </c>
      <c r="AV99" t="s">
        <v>48</v>
      </c>
      <c r="AW99">
        <v>2</v>
      </c>
      <c r="BB99">
        <v>0.83187600328396372</v>
      </c>
      <c r="BC99" t="s">
        <v>67</v>
      </c>
      <c r="BF99" t="s">
        <v>119</v>
      </c>
      <c r="BG99" t="s">
        <v>124</v>
      </c>
      <c r="BH99" t="s">
        <v>439</v>
      </c>
      <c r="BI99">
        <v>5557</v>
      </c>
      <c r="BJ99">
        <v>2</v>
      </c>
      <c r="BK99" t="s">
        <v>254</v>
      </c>
      <c r="BL99" t="s">
        <v>253</v>
      </c>
      <c r="BM99">
        <v>0.83187600328396372</v>
      </c>
      <c r="BN99" t="s">
        <v>67</v>
      </c>
      <c r="BO99" t="s">
        <v>182</v>
      </c>
      <c r="BP99">
        <v>2010.8040000000001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99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4"/>
  <sheetViews>
    <sheetView showGridLines="0" workbookViewId="0"/>
  </sheetViews>
  <sheetFormatPr defaultRowHeight="13.5" outlineLevelCol="1"/>
  <cols>
    <col min="1" max="1" width="12.7109375" customWidth="1"/>
    <col min="2" max="12" width="10.5703125" customWidth="1"/>
    <col min="13" max="13" width="9.140625" customWidth="1" outlineLevel="1"/>
  </cols>
  <sheetData>
    <row r="1" spans="1:18" ht="6" customHeight="1">
      <c r="A1" s="23"/>
      <c r="B1" s="34"/>
      <c r="C1" s="105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586</v>
      </c>
      <c r="B2" s="35"/>
      <c r="C2" s="104"/>
      <c r="D2" s="111"/>
      <c r="E2" s="10"/>
      <c r="F2" s="38"/>
      <c r="G2" s="10"/>
      <c r="H2" s="10"/>
      <c r="I2" s="10"/>
      <c r="J2" s="10"/>
    </row>
    <row r="4" spans="1:18" ht="26.25">
      <c r="A4" s="238" t="s">
        <v>587</v>
      </c>
      <c r="B4" s="36"/>
      <c r="C4" s="106"/>
      <c r="D4" s="110"/>
      <c r="E4" s="11"/>
      <c r="F4" s="8"/>
      <c r="H4" s="11"/>
    </row>
    <row r="5" spans="1:18" ht="26.25">
      <c r="A5" s="174" t="s">
        <v>588</v>
      </c>
    </row>
    <row r="6" spans="1:18" ht="17.25">
      <c r="A6" s="175" t="s">
        <v>589</v>
      </c>
    </row>
    <row r="7" spans="1:18" ht="17.25">
      <c r="A7" s="175"/>
    </row>
    <row r="8" spans="1:18" ht="17.25">
      <c r="A8" s="177" t="s">
        <v>192</v>
      </c>
      <c r="B8" s="178"/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</row>
    <row r="9" spans="1:18">
      <c r="A9" s="178"/>
      <c r="B9" s="178"/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</row>
    <row r="10" spans="1:18">
      <c r="A10" s="178" t="s">
        <v>590</v>
      </c>
      <c r="B10" s="178"/>
      <c r="C10" s="178"/>
      <c r="D10" s="178"/>
      <c r="E10" s="178"/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</row>
    <row r="11" spans="1:18">
      <c r="A11" s="178"/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</row>
    <row r="13" spans="1:18" ht="37.5" customHeight="1">
      <c r="A13" s="267" t="s">
        <v>0</v>
      </c>
      <c r="B13" s="268" t="s">
        <v>74</v>
      </c>
      <c r="C13" s="260" t="s">
        <v>65</v>
      </c>
      <c r="D13" s="260" t="s">
        <v>161</v>
      </c>
      <c r="E13" s="269" t="s">
        <v>147</v>
      </c>
      <c r="F13" s="268" t="s">
        <v>152</v>
      </c>
      <c r="G13" s="269" t="s">
        <v>150</v>
      </c>
      <c r="H13" s="269" t="s">
        <v>154</v>
      </c>
      <c r="I13" s="261" t="s">
        <v>156</v>
      </c>
      <c r="J13" s="269" t="s">
        <v>11</v>
      </c>
      <c r="K13" s="269" t="s">
        <v>12</v>
      </c>
      <c r="L13" s="269" t="s">
        <v>13</v>
      </c>
      <c r="M13" s="269" t="s">
        <v>106</v>
      </c>
      <c r="N13" s="269" t="s">
        <v>6</v>
      </c>
      <c r="O13" s="269" t="s">
        <v>7</v>
      </c>
      <c r="P13" s="269" t="s">
        <v>183</v>
      </c>
      <c r="Q13" s="270" t="s">
        <v>185</v>
      </c>
      <c r="R13" s="270" t="s">
        <v>186</v>
      </c>
    </row>
    <row r="14" spans="1:18" ht="16.5">
      <c r="A14" s="271" t="s">
        <v>119</v>
      </c>
      <c r="B14" s="272" t="s">
        <v>263</v>
      </c>
      <c r="C14" s="262" t="s">
        <v>70</v>
      </c>
      <c r="D14" s="263">
        <v>0.79956521739130437</v>
      </c>
      <c r="E14" s="273">
        <v>2834</v>
      </c>
      <c r="F14" s="264" t="s">
        <v>121</v>
      </c>
      <c r="G14" s="274" t="s">
        <v>229</v>
      </c>
      <c r="H14" s="275">
        <v>1</v>
      </c>
      <c r="I14" s="265">
        <v>2202.1579999999999</v>
      </c>
      <c r="J14" s="266">
        <v>7.0734595649116295E-3</v>
      </c>
      <c r="K14" s="266">
        <v>0.31921481276160829</v>
      </c>
      <c r="L14" s="266">
        <v>8.7187204551172084E-2</v>
      </c>
      <c r="M14" s="276">
        <v>10.928000000000001</v>
      </c>
      <c r="N14" s="277">
        <v>0</v>
      </c>
      <c r="O14" s="277">
        <v>12.16988063526777</v>
      </c>
      <c r="P14" s="278">
        <v>1</v>
      </c>
      <c r="Q14" s="279">
        <v>0</v>
      </c>
      <c r="R14" s="279">
        <v>268</v>
      </c>
    </row>
    <row r="15" spans="1:18" ht="16.5">
      <c r="A15" s="271" t="s">
        <v>119</v>
      </c>
      <c r="B15" s="272" t="s">
        <v>265</v>
      </c>
      <c r="C15" s="262" t="s">
        <v>67</v>
      </c>
      <c r="D15" s="263">
        <v>0.83954545454545448</v>
      </c>
      <c r="E15" s="273">
        <v>8960</v>
      </c>
      <c r="F15" s="264" t="s">
        <v>123</v>
      </c>
      <c r="G15" s="274" t="s">
        <v>245</v>
      </c>
      <c r="H15" s="275">
        <v>1</v>
      </c>
      <c r="I15" s="265">
        <v>1836.7619999999999</v>
      </c>
      <c r="J15" s="266">
        <v>6.5458927805024589E-3</v>
      </c>
      <c r="K15" s="266">
        <v>0.34987708269830614</v>
      </c>
      <c r="L15" s="266">
        <v>0.1061650883456866</v>
      </c>
      <c r="M15" s="276">
        <v>10.178000000000001</v>
      </c>
      <c r="N15" s="277">
        <v>5.4443635049070051E-2</v>
      </c>
      <c r="O15" s="277">
        <v>5.4988071399560754</v>
      </c>
      <c r="P15" s="278">
        <v>0</v>
      </c>
      <c r="Q15" s="279">
        <v>1</v>
      </c>
      <c r="R15" s="279">
        <v>101</v>
      </c>
    </row>
    <row r="16" spans="1:18" ht="16.5">
      <c r="A16" s="271" t="s">
        <v>119</v>
      </c>
      <c r="B16" s="272" t="s">
        <v>267</v>
      </c>
      <c r="C16" s="262" t="s">
        <v>67</v>
      </c>
      <c r="D16" s="263">
        <v>0.83062320589814542</v>
      </c>
      <c r="E16" s="273">
        <v>1954</v>
      </c>
      <c r="F16" s="264" t="s">
        <v>122</v>
      </c>
      <c r="G16" s="274" t="s">
        <v>243</v>
      </c>
      <c r="H16" s="275">
        <v>2</v>
      </c>
      <c r="I16" s="265">
        <v>4674.1310000000003</v>
      </c>
      <c r="J16" s="266">
        <v>1.6326326322934709E-2</v>
      </c>
      <c r="K16" s="266">
        <v>0.38185644857082235</v>
      </c>
      <c r="L16" s="266">
        <v>0.19062366887021351</v>
      </c>
      <c r="M16" s="276">
        <v>12.401999999999999</v>
      </c>
      <c r="N16" s="277">
        <v>0.27812656513050232</v>
      </c>
      <c r="O16" s="277">
        <v>9.8414015353870052</v>
      </c>
      <c r="P16" s="278">
        <v>22</v>
      </c>
      <c r="Q16" s="279">
        <v>13</v>
      </c>
      <c r="R16" s="279">
        <v>460</v>
      </c>
    </row>
    <row r="17" spans="1:18" ht="16.5">
      <c r="A17" s="271" t="s">
        <v>119</v>
      </c>
      <c r="B17" s="272" t="s">
        <v>271</v>
      </c>
      <c r="C17" s="262" t="s">
        <v>67</v>
      </c>
      <c r="D17" s="263">
        <v>0.80977555432959858</v>
      </c>
      <c r="E17" s="273">
        <v>2621</v>
      </c>
      <c r="F17" s="264" t="s">
        <v>121</v>
      </c>
      <c r="G17" s="274" t="s">
        <v>228</v>
      </c>
      <c r="H17" s="275">
        <v>3</v>
      </c>
      <c r="I17" s="265">
        <v>690.87599999999998</v>
      </c>
      <c r="J17" s="266">
        <v>1.9571567911178665E-2</v>
      </c>
      <c r="K17" s="266">
        <v>0.36433072646913173</v>
      </c>
      <c r="L17" s="266">
        <v>9.5530891216368791E-2</v>
      </c>
      <c r="M17" s="276">
        <v>14.664</v>
      </c>
      <c r="N17" s="277">
        <v>0</v>
      </c>
      <c r="O17" s="277">
        <v>28.948754914051147</v>
      </c>
      <c r="P17" s="278">
        <v>9</v>
      </c>
      <c r="Q17" s="279">
        <v>0</v>
      </c>
      <c r="R17" s="279">
        <v>200</v>
      </c>
    </row>
    <row r="18" spans="1:18" ht="16.5">
      <c r="A18" s="271" t="s">
        <v>119</v>
      </c>
      <c r="B18" s="272" t="s">
        <v>273</v>
      </c>
      <c r="C18" s="262" t="s">
        <v>67</v>
      </c>
      <c r="D18" s="263">
        <v>0.81739130434782614</v>
      </c>
      <c r="E18" s="273">
        <v>6680</v>
      </c>
      <c r="F18" s="264" t="s">
        <v>121</v>
      </c>
      <c r="G18" s="274" t="s">
        <v>198</v>
      </c>
      <c r="H18" s="275">
        <v>1</v>
      </c>
      <c r="I18" s="265">
        <v>2023.82</v>
      </c>
      <c r="J18" s="266">
        <v>7.3822602225208271E-3</v>
      </c>
      <c r="K18" s="266">
        <v>0.33593263600306011</v>
      </c>
      <c r="L18" s="266">
        <v>0.23519878250042001</v>
      </c>
      <c r="M18" s="276">
        <v>12.388999999999999</v>
      </c>
      <c r="N18" s="277">
        <v>0</v>
      </c>
      <c r="O18" s="277">
        <v>8.7458370803727608</v>
      </c>
      <c r="P18" s="278">
        <v>2</v>
      </c>
      <c r="Q18" s="279">
        <v>0</v>
      </c>
      <c r="R18" s="279">
        <v>177</v>
      </c>
    </row>
    <row r="19" spans="1:18" ht="16.5">
      <c r="A19" s="271" t="s">
        <v>119</v>
      </c>
      <c r="B19" s="272" t="s">
        <v>275</v>
      </c>
      <c r="C19" s="262" t="s">
        <v>70</v>
      </c>
      <c r="D19" s="263">
        <v>0.76189495277169794</v>
      </c>
      <c r="E19" s="273">
        <v>8281</v>
      </c>
      <c r="F19" s="264" t="s">
        <v>124</v>
      </c>
      <c r="G19" s="274" t="s">
        <v>258</v>
      </c>
      <c r="H19" s="275">
        <v>7</v>
      </c>
      <c r="I19" s="265">
        <v>1879.3890000000001</v>
      </c>
      <c r="J19" s="266">
        <v>5.9700895091174154E-3</v>
      </c>
      <c r="K19" s="266">
        <v>0.37860878319872976</v>
      </c>
      <c r="L19" s="266">
        <v>0.22720150006198825</v>
      </c>
      <c r="M19" s="276">
        <v>10.153</v>
      </c>
      <c r="N19" s="277">
        <v>5.3208782215922297E-2</v>
      </c>
      <c r="O19" s="277">
        <v>15.96263466477669</v>
      </c>
      <c r="P19" s="278">
        <v>34</v>
      </c>
      <c r="Q19" s="279">
        <v>1</v>
      </c>
      <c r="R19" s="279">
        <v>300</v>
      </c>
    </row>
    <row r="20" spans="1:18" ht="16.5">
      <c r="A20" s="271" t="s">
        <v>119</v>
      </c>
      <c r="B20" s="272" t="s">
        <v>279</v>
      </c>
      <c r="C20" s="262" t="s">
        <v>67</v>
      </c>
      <c r="D20" s="263">
        <v>0.81782608695652181</v>
      </c>
      <c r="E20" s="273">
        <v>2636</v>
      </c>
      <c r="F20" s="264" t="s">
        <v>121</v>
      </c>
      <c r="G20" s="274" t="s">
        <v>201</v>
      </c>
      <c r="H20" s="275">
        <v>1</v>
      </c>
      <c r="I20" s="265">
        <v>1322.9110000000001</v>
      </c>
      <c r="J20" s="266">
        <v>7.3549116030257001E-3</v>
      </c>
      <c r="K20" s="266">
        <v>0.34293372215098944</v>
      </c>
      <c r="L20" s="266">
        <v>0.16932355993713863</v>
      </c>
      <c r="M20" s="276">
        <v>11.62</v>
      </c>
      <c r="N20" s="277">
        <v>0</v>
      </c>
      <c r="O20" s="277">
        <v>13.001630495173144</v>
      </c>
      <c r="P20" s="278">
        <v>4</v>
      </c>
      <c r="Q20" s="279">
        <v>0</v>
      </c>
      <c r="R20" s="279">
        <v>172</v>
      </c>
    </row>
    <row r="21" spans="1:18" ht="16.5">
      <c r="A21" s="271" t="s">
        <v>119</v>
      </c>
      <c r="B21" s="272" t="s">
        <v>281</v>
      </c>
      <c r="C21" s="262" t="s">
        <v>70</v>
      </c>
      <c r="D21" s="263">
        <v>0.77911394330470785</v>
      </c>
      <c r="E21" s="273">
        <v>9997</v>
      </c>
      <c r="F21" s="264" t="s">
        <v>121</v>
      </c>
      <c r="G21" s="274" t="s">
        <v>209</v>
      </c>
      <c r="H21" s="275">
        <v>2</v>
      </c>
      <c r="I21" s="265">
        <v>1083.566</v>
      </c>
      <c r="J21" s="266">
        <v>4.1373751849936233E-2</v>
      </c>
      <c r="K21" s="266">
        <v>0.33440728633619221</v>
      </c>
      <c r="L21" s="266">
        <v>0.19343069039172009</v>
      </c>
      <c r="M21" s="276">
        <v>15.26</v>
      </c>
      <c r="N21" s="277">
        <v>0.27686361513742586</v>
      </c>
      <c r="O21" s="277">
        <v>35.530830609302988</v>
      </c>
      <c r="P21" s="278">
        <v>15</v>
      </c>
      <c r="Q21" s="279">
        <v>3</v>
      </c>
      <c r="R21" s="279">
        <v>390</v>
      </c>
    </row>
    <row r="22" spans="1:18" ht="16.5">
      <c r="A22" s="271" t="s">
        <v>119</v>
      </c>
      <c r="B22" s="272" t="s">
        <v>285</v>
      </c>
      <c r="C22" s="262" t="s">
        <v>67</v>
      </c>
      <c r="D22" s="263">
        <v>0.83952380952380945</v>
      </c>
      <c r="E22" s="273">
        <v>4000</v>
      </c>
      <c r="F22" s="264" t="s">
        <v>121</v>
      </c>
      <c r="G22" s="274" t="s">
        <v>224</v>
      </c>
      <c r="H22" s="275">
        <v>1</v>
      </c>
      <c r="I22" s="265">
        <v>1101.855</v>
      </c>
      <c r="J22" s="266">
        <v>1.495832110189188E-2</v>
      </c>
      <c r="K22" s="266">
        <v>0.34345754406656531</v>
      </c>
      <c r="L22" s="266">
        <v>0.16789867995335139</v>
      </c>
      <c r="M22" s="276">
        <v>13.375</v>
      </c>
      <c r="N22" s="277">
        <v>0</v>
      </c>
      <c r="O22" s="277">
        <v>6.7159471981340557</v>
      </c>
      <c r="P22" s="278">
        <v>3</v>
      </c>
      <c r="Q22" s="279">
        <v>0</v>
      </c>
      <c r="R22" s="279">
        <v>74</v>
      </c>
    </row>
    <row r="23" spans="1:18" ht="16.5">
      <c r="A23" s="271" t="s">
        <v>119</v>
      </c>
      <c r="B23" s="272" t="s">
        <v>287</v>
      </c>
      <c r="C23" s="262" t="s">
        <v>67</v>
      </c>
      <c r="D23" s="263">
        <v>0.81380952380952376</v>
      </c>
      <c r="E23" s="273">
        <v>4692</v>
      </c>
      <c r="F23" s="264" t="s">
        <v>121</v>
      </c>
      <c r="G23" s="274" t="s">
        <v>205</v>
      </c>
      <c r="H23" s="275">
        <v>1</v>
      </c>
      <c r="I23" s="265">
        <v>1928.6590000000001</v>
      </c>
      <c r="J23" s="266">
        <v>2.1095673043778223E-2</v>
      </c>
      <c r="K23" s="266">
        <v>0.35708759129739598</v>
      </c>
      <c r="L23" s="266">
        <v>0.22554531412758813</v>
      </c>
      <c r="M23" s="276">
        <v>13.829000000000001</v>
      </c>
      <c r="N23" s="277">
        <v>0</v>
      </c>
      <c r="O23" s="277">
        <v>21.517541462746912</v>
      </c>
      <c r="P23" s="278">
        <v>8</v>
      </c>
      <c r="Q23" s="279">
        <v>0</v>
      </c>
      <c r="R23" s="279">
        <v>415</v>
      </c>
    </row>
    <row r="24" spans="1:18" ht="16.5">
      <c r="A24" s="271" t="s">
        <v>119</v>
      </c>
      <c r="B24" s="272" t="s">
        <v>289</v>
      </c>
      <c r="C24" s="262" t="s">
        <v>67</v>
      </c>
      <c r="D24" s="263">
        <v>0.80897904854825275</v>
      </c>
      <c r="E24" s="273">
        <v>3855</v>
      </c>
      <c r="F24" s="264" t="s">
        <v>121</v>
      </c>
      <c r="G24" s="274" t="s">
        <v>233</v>
      </c>
      <c r="H24" s="275">
        <v>2</v>
      </c>
      <c r="I24" s="265">
        <v>1929.499</v>
      </c>
      <c r="J24" s="266">
        <v>2.6679078927653917E-2</v>
      </c>
      <c r="K24" s="266">
        <v>0.33257589264669557</v>
      </c>
      <c r="L24" s="266">
        <v>0.19383269957641855</v>
      </c>
      <c r="M24" s="276">
        <v>14.148999999999999</v>
      </c>
      <c r="N24" s="277">
        <v>0</v>
      </c>
      <c r="O24" s="277">
        <v>41.979809266550539</v>
      </c>
      <c r="P24" s="278">
        <v>4</v>
      </c>
      <c r="Q24" s="279">
        <v>0</v>
      </c>
      <c r="R24" s="279">
        <v>810</v>
      </c>
    </row>
    <row r="25" spans="1:18" ht="16.5">
      <c r="A25" s="271" t="s">
        <v>119</v>
      </c>
      <c r="B25" s="272" t="s">
        <v>291</v>
      </c>
      <c r="C25" s="262" t="s">
        <v>67</v>
      </c>
      <c r="D25" s="263">
        <v>0.84490597071683804</v>
      </c>
      <c r="E25" s="273">
        <v>5419</v>
      </c>
      <c r="F25" s="264" t="s">
        <v>121</v>
      </c>
      <c r="G25" s="274" t="s">
        <v>212</v>
      </c>
      <c r="H25" s="275">
        <v>2</v>
      </c>
      <c r="I25" s="265">
        <v>1358.2</v>
      </c>
      <c r="J25" s="266">
        <v>9.6427453521142088E-3</v>
      </c>
      <c r="K25" s="266">
        <v>0.36200992012939703</v>
      </c>
      <c r="L25" s="266">
        <v>0.17744073037844205</v>
      </c>
      <c r="M25" s="276">
        <v>11.714</v>
      </c>
      <c r="N25" s="277">
        <v>7.362685907819172E-2</v>
      </c>
      <c r="O25" s="277">
        <v>34.089235753202765</v>
      </c>
      <c r="P25" s="278">
        <v>5</v>
      </c>
      <c r="Q25" s="279">
        <v>1</v>
      </c>
      <c r="R25" s="279">
        <v>463</v>
      </c>
    </row>
    <row r="26" spans="1:18" ht="16.5">
      <c r="A26" s="271" t="s">
        <v>119</v>
      </c>
      <c r="B26" s="272" t="s">
        <v>299</v>
      </c>
      <c r="C26" s="262" t="s">
        <v>67</v>
      </c>
      <c r="D26" s="263">
        <v>0.83666666666666656</v>
      </c>
      <c r="E26" s="273">
        <v>1558</v>
      </c>
      <c r="F26" s="264" t="s">
        <v>121</v>
      </c>
      <c r="G26" s="274" t="s">
        <v>210</v>
      </c>
      <c r="H26" s="275">
        <v>1</v>
      </c>
      <c r="I26" s="265">
        <v>1127.2539999999999</v>
      </c>
      <c r="J26" s="266">
        <v>9.2648259456150437E-3</v>
      </c>
      <c r="K26" s="266">
        <v>0.36319998957258193</v>
      </c>
      <c r="L26" s="266">
        <v>0.21911654338773695</v>
      </c>
      <c r="M26" s="276">
        <v>13.401</v>
      </c>
      <c r="N26" s="277">
        <v>8.8711151169124272E-2</v>
      </c>
      <c r="O26" s="277">
        <v>19.871297861883836</v>
      </c>
      <c r="P26" s="278">
        <v>2</v>
      </c>
      <c r="Q26" s="279">
        <v>1</v>
      </c>
      <c r="R26" s="279">
        <v>224</v>
      </c>
    </row>
    <row r="27" spans="1:18" ht="16.5">
      <c r="A27" s="271" t="s">
        <v>119</v>
      </c>
      <c r="B27" s="272" t="s">
        <v>307</v>
      </c>
      <c r="C27" s="262" t="s">
        <v>67</v>
      </c>
      <c r="D27" s="263">
        <v>0.80152553035256813</v>
      </c>
      <c r="E27" s="273">
        <v>5062</v>
      </c>
      <c r="F27" s="264" t="s">
        <v>121</v>
      </c>
      <c r="G27" s="274" t="s">
        <v>223</v>
      </c>
      <c r="H27" s="275">
        <v>8</v>
      </c>
      <c r="I27" s="265">
        <v>1385.768</v>
      </c>
      <c r="J27" s="266">
        <v>1.5497066735983089E-2</v>
      </c>
      <c r="K27" s="266">
        <v>0.36632994838545385</v>
      </c>
      <c r="L27" s="266">
        <v>0.23885672060546931</v>
      </c>
      <c r="M27" s="276">
        <v>11.827999999999999</v>
      </c>
      <c r="N27" s="277">
        <v>0</v>
      </c>
      <c r="O27" s="277">
        <v>22.081618279538855</v>
      </c>
      <c r="P27" s="278">
        <v>18</v>
      </c>
      <c r="Q27" s="279">
        <v>0</v>
      </c>
      <c r="R27" s="279">
        <v>306</v>
      </c>
    </row>
    <row r="28" spans="1:18" ht="16.5">
      <c r="A28" s="271" t="s">
        <v>119</v>
      </c>
      <c r="B28" s="272" t="s">
        <v>309</v>
      </c>
      <c r="C28" s="262" t="s">
        <v>67</v>
      </c>
      <c r="D28" s="263">
        <v>0.82024324946734273</v>
      </c>
      <c r="E28" s="273">
        <v>2003</v>
      </c>
      <c r="F28" s="264" t="s">
        <v>121</v>
      </c>
      <c r="G28" s="274" t="s">
        <v>217</v>
      </c>
      <c r="H28" s="275">
        <v>2</v>
      </c>
      <c r="I28" s="265">
        <v>1397.1010000000001</v>
      </c>
      <c r="J28" s="266">
        <v>2.4403994923548451E-2</v>
      </c>
      <c r="K28" s="266">
        <v>0.30379703308905676</v>
      </c>
      <c r="L28" s="266">
        <v>0.23620339545959809</v>
      </c>
      <c r="M28" s="276">
        <v>12.945</v>
      </c>
      <c r="N28" s="277">
        <v>0</v>
      </c>
      <c r="O28" s="277">
        <v>15.890046603645692</v>
      </c>
      <c r="P28" s="278">
        <v>1</v>
      </c>
      <c r="Q28" s="279">
        <v>0</v>
      </c>
      <c r="R28" s="279">
        <v>222</v>
      </c>
    </row>
    <row r="29" spans="1:18" ht="16.5">
      <c r="A29" s="271" t="s">
        <v>119</v>
      </c>
      <c r="B29" s="272" t="s">
        <v>313</v>
      </c>
      <c r="C29" s="262" t="s">
        <v>67</v>
      </c>
      <c r="D29" s="263">
        <v>0.84523459144826396</v>
      </c>
      <c r="E29" s="273">
        <v>9704</v>
      </c>
      <c r="F29" s="264" t="s">
        <v>121</v>
      </c>
      <c r="G29" s="274" t="s">
        <v>232</v>
      </c>
      <c r="H29" s="275">
        <v>8</v>
      </c>
      <c r="I29" s="265">
        <v>1592.095</v>
      </c>
      <c r="J29" s="266">
        <v>1.6804688001316438E-2</v>
      </c>
      <c r="K29" s="266">
        <v>0.33239548899352689</v>
      </c>
      <c r="L29" s="266">
        <v>0.15639770239841216</v>
      </c>
      <c r="M29" s="276">
        <v>9.8819999999999997</v>
      </c>
      <c r="N29" s="277">
        <v>0</v>
      </c>
      <c r="O29" s="277">
        <v>29.960523712466905</v>
      </c>
      <c r="P29" s="278">
        <v>5</v>
      </c>
      <c r="Q29" s="279">
        <v>0</v>
      </c>
      <c r="R29" s="279">
        <v>477</v>
      </c>
    </row>
    <row r="30" spans="1:18" ht="16.5">
      <c r="A30" s="271" t="s">
        <v>119</v>
      </c>
      <c r="B30" s="272" t="s">
        <v>315</v>
      </c>
      <c r="C30" s="262" t="s">
        <v>67</v>
      </c>
      <c r="D30" s="263">
        <v>0.84136363636363631</v>
      </c>
      <c r="E30" s="273">
        <v>8528</v>
      </c>
      <c r="F30" s="264" t="s">
        <v>122</v>
      </c>
      <c r="G30" s="274" t="s">
        <v>242</v>
      </c>
      <c r="H30" s="275">
        <v>1</v>
      </c>
      <c r="I30" s="265">
        <v>1929.077</v>
      </c>
      <c r="J30" s="266">
        <v>1.4974037882402497E-2</v>
      </c>
      <c r="K30" s="266">
        <v>0.37502739056478562</v>
      </c>
      <c r="L30" s="266">
        <v>6.8944889187938063E-2</v>
      </c>
      <c r="M30" s="276">
        <v>13.255000000000001</v>
      </c>
      <c r="N30" s="277">
        <v>0.1036765250946437</v>
      </c>
      <c r="O30" s="277">
        <v>6.3242680307732666</v>
      </c>
      <c r="P30" s="278">
        <v>6</v>
      </c>
      <c r="Q30" s="279">
        <v>2</v>
      </c>
      <c r="R30" s="279">
        <v>122</v>
      </c>
    </row>
    <row r="31" spans="1:18" ht="16.5">
      <c r="A31" s="271" t="s">
        <v>119</v>
      </c>
      <c r="B31" s="272" t="s">
        <v>321</v>
      </c>
      <c r="C31" s="262" t="s">
        <v>70</v>
      </c>
      <c r="D31" s="263">
        <v>0.70662110719647186</v>
      </c>
      <c r="E31" s="273">
        <v>4905</v>
      </c>
      <c r="F31" s="264" t="s">
        <v>124</v>
      </c>
      <c r="G31" s="274" t="s">
        <v>257</v>
      </c>
      <c r="H31" s="275">
        <v>5</v>
      </c>
      <c r="I31" s="265">
        <v>1651.5260000000001</v>
      </c>
      <c r="J31" s="266">
        <v>2.7229141716441741E-2</v>
      </c>
      <c r="K31" s="266">
        <v>0.37839389442502736</v>
      </c>
      <c r="L31" s="266">
        <v>0.18426907287930139</v>
      </c>
      <c r="M31" s="276">
        <v>11.242000000000001</v>
      </c>
      <c r="N31" s="277">
        <v>0.30275030486955701</v>
      </c>
      <c r="O31" s="277">
        <v>4.0568540852520636</v>
      </c>
      <c r="P31" s="278">
        <v>39</v>
      </c>
      <c r="Q31" s="279">
        <v>5</v>
      </c>
      <c r="R31" s="279">
        <v>68</v>
      </c>
    </row>
    <row r="32" spans="1:18" ht="16.5">
      <c r="A32" s="271" t="s">
        <v>119</v>
      </c>
      <c r="B32" s="272" t="s">
        <v>327</v>
      </c>
      <c r="C32" s="262" t="s">
        <v>67</v>
      </c>
      <c r="D32" s="263">
        <v>0.80325509308213605</v>
      </c>
      <c r="E32" s="273">
        <v>7474</v>
      </c>
      <c r="F32" s="264" t="s">
        <v>122</v>
      </c>
      <c r="G32" s="274" t="s">
        <v>242</v>
      </c>
      <c r="H32" s="275">
        <v>4</v>
      </c>
      <c r="I32" s="265">
        <v>456.786</v>
      </c>
      <c r="J32" s="266">
        <v>1.1649840712622176E-2</v>
      </c>
      <c r="K32" s="266">
        <v>0.40649192936222672</v>
      </c>
      <c r="L32" s="266">
        <v>9.9702589297457372E-2</v>
      </c>
      <c r="M32" s="276">
        <v>13.228</v>
      </c>
      <c r="N32" s="277">
        <v>0.21892089512375598</v>
      </c>
      <c r="O32" s="277">
        <v>23.205614883118134</v>
      </c>
      <c r="P32" s="278">
        <v>11</v>
      </c>
      <c r="Q32" s="279">
        <v>1</v>
      </c>
      <c r="R32" s="279">
        <v>108</v>
      </c>
    </row>
    <row r="33" spans="1:18" ht="16.5">
      <c r="A33" s="271" t="s">
        <v>119</v>
      </c>
      <c r="B33" s="272" t="s">
        <v>329</v>
      </c>
      <c r="C33" s="262" t="s">
        <v>70</v>
      </c>
      <c r="D33" s="263">
        <v>0.75288733682178666</v>
      </c>
      <c r="E33" s="273">
        <v>8729</v>
      </c>
      <c r="F33" s="264" t="s">
        <v>121</v>
      </c>
      <c r="G33" s="274" t="s">
        <v>229</v>
      </c>
      <c r="H33" s="275">
        <v>2</v>
      </c>
      <c r="I33" s="265">
        <v>1514.55</v>
      </c>
      <c r="J33" s="266">
        <v>1.4116596725583758E-2</v>
      </c>
      <c r="K33" s="266">
        <v>0.32982415990632835</v>
      </c>
      <c r="L33" s="266">
        <v>0.24231619953121389</v>
      </c>
      <c r="M33" s="276">
        <v>13.845000000000001</v>
      </c>
      <c r="N33" s="277">
        <v>0</v>
      </c>
      <c r="O33" s="277">
        <v>43.247169126143078</v>
      </c>
      <c r="P33" s="278">
        <v>6</v>
      </c>
      <c r="Q33" s="279">
        <v>0</v>
      </c>
      <c r="R33" s="279">
        <v>655</v>
      </c>
    </row>
    <row r="34" spans="1:18" ht="16.5">
      <c r="A34" s="271" t="s">
        <v>119</v>
      </c>
      <c r="B34" s="272" t="s">
        <v>333</v>
      </c>
      <c r="C34" s="262" t="s">
        <v>67</v>
      </c>
      <c r="D34" s="263">
        <v>0.82666666666666666</v>
      </c>
      <c r="E34" s="273">
        <v>1346</v>
      </c>
      <c r="F34" s="264" t="s">
        <v>121</v>
      </c>
      <c r="G34" s="274" t="s">
        <v>205</v>
      </c>
      <c r="H34" s="275">
        <v>1</v>
      </c>
      <c r="I34" s="265">
        <v>1700.126</v>
      </c>
      <c r="J34" s="266">
        <v>9.9776371246198675E-3</v>
      </c>
      <c r="K34" s="266">
        <v>0.32930439689700669</v>
      </c>
      <c r="L34" s="266">
        <v>0.19704421907552735</v>
      </c>
      <c r="M34" s="276">
        <v>12.648999999999999</v>
      </c>
      <c r="N34" s="277">
        <v>5.8819169873291742E-2</v>
      </c>
      <c r="O34" s="277">
        <v>6.2936511764422169</v>
      </c>
      <c r="P34" s="278">
        <v>1</v>
      </c>
      <c r="Q34" s="279">
        <v>1</v>
      </c>
      <c r="R34" s="279">
        <v>107</v>
      </c>
    </row>
    <row r="35" spans="1:18" ht="16.5">
      <c r="A35" s="271" t="s">
        <v>119</v>
      </c>
      <c r="B35" s="272" t="s">
        <v>335</v>
      </c>
      <c r="C35" s="262" t="s">
        <v>67</v>
      </c>
      <c r="D35" s="263">
        <v>0.8359145228833611</v>
      </c>
      <c r="E35" s="273">
        <v>691</v>
      </c>
      <c r="F35" s="264" t="s">
        <v>123</v>
      </c>
      <c r="G35" s="274" t="s">
        <v>252</v>
      </c>
      <c r="H35" s="275">
        <v>2</v>
      </c>
      <c r="I35" s="265">
        <v>2091.3560000000002</v>
      </c>
      <c r="J35" s="266">
        <v>1.225159644202036E-2</v>
      </c>
      <c r="K35" s="266">
        <v>0.34711905207002614</v>
      </c>
      <c r="L35" s="266">
        <v>0.16926816859492116</v>
      </c>
      <c r="M35" s="276">
        <v>11.911</v>
      </c>
      <c r="N35" s="277">
        <v>0.43034280151251147</v>
      </c>
      <c r="O35" s="277">
        <v>8.5590401634155064</v>
      </c>
      <c r="P35" s="278">
        <v>2</v>
      </c>
      <c r="Q35" s="279">
        <v>9</v>
      </c>
      <c r="R35" s="279">
        <v>179</v>
      </c>
    </row>
    <row r="36" spans="1:18" ht="16.5">
      <c r="A36" s="271" t="s">
        <v>119</v>
      </c>
      <c r="B36" s="272" t="s">
        <v>337</v>
      </c>
      <c r="C36" s="262" t="s">
        <v>67</v>
      </c>
      <c r="D36" s="263">
        <v>0.83481481481481479</v>
      </c>
      <c r="E36" s="273">
        <v>5582</v>
      </c>
      <c r="F36" s="264" t="s">
        <v>124</v>
      </c>
      <c r="G36" s="274" t="s">
        <v>254</v>
      </c>
      <c r="H36" s="275">
        <v>1</v>
      </c>
      <c r="I36" s="265">
        <v>1916.2070000000001</v>
      </c>
      <c r="J36" s="266">
        <v>8.1066842142606763E-3</v>
      </c>
      <c r="K36" s="266">
        <v>0.29305824454276325</v>
      </c>
      <c r="L36" s="266">
        <v>0.15708115041850906</v>
      </c>
      <c r="M36" s="276">
        <v>6.7409999999999997</v>
      </c>
      <c r="N36" s="277">
        <v>0</v>
      </c>
      <c r="O36" s="277">
        <v>0.52186428710468125</v>
      </c>
      <c r="P36" s="278">
        <v>0</v>
      </c>
      <c r="Q36" s="279">
        <v>0</v>
      </c>
      <c r="R36" s="279">
        <v>10</v>
      </c>
    </row>
    <row r="37" spans="1:18" ht="16.5">
      <c r="A37" s="271" t="s">
        <v>119</v>
      </c>
      <c r="B37" s="272" t="s">
        <v>339</v>
      </c>
      <c r="C37" s="262" t="s">
        <v>70</v>
      </c>
      <c r="D37" s="263">
        <v>0.79980237067145898</v>
      </c>
      <c r="E37" s="273">
        <v>7600</v>
      </c>
      <c r="F37" s="264" t="s">
        <v>121</v>
      </c>
      <c r="G37" s="274" t="s">
        <v>217</v>
      </c>
      <c r="H37" s="275">
        <v>6</v>
      </c>
      <c r="I37" s="265">
        <v>762.56799999999998</v>
      </c>
      <c r="J37" s="266">
        <v>8.8295271239621914E-3</v>
      </c>
      <c r="K37" s="266">
        <v>0.32979397287371642</v>
      </c>
      <c r="L37" s="266">
        <v>0.21375142938072408</v>
      </c>
      <c r="M37" s="276">
        <v>13.259</v>
      </c>
      <c r="N37" s="277">
        <v>0.26227169249168597</v>
      </c>
      <c r="O37" s="277">
        <v>42.356878337407288</v>
      </c>
      <c r="P37" s="278">
        <v>0</v>
      </c>
      <c r="Q37" s="279">
        <v>2</v>
      </c>
      <c r="R37" s="279">
        <v>323</v>
      </c>
    </row>
    <row r="38" spans="1:18" ht="16.5">
      <c r="A38" s="271" t="s">
        <v>119</v>
      </c>
      <c r="B38" s="272" t="s">
        <v>341</v>
      </c>
      <c r="C38" s="262" t="s">
        <v>70</v>
      </c>
      <c r="D38" s="263">
        <v>0.75917189844644684</v>
      </c>
      <c r="E38" s="273">
        <v>2322</v>
      </c>
      <c r="F38" s="264" t="s">
        <v>91</v>
      </c>
      <c r="G38" s="274" t="s">
        <v>259</v>
      </c>
      <c r="H38" s="275">
        <v>9</v>
      </c>
      <c r="I38" s="265">
        <v>1076.4000000000001</v>
      </c>
      <c r="J38" s="266">
        <v>1.1898591741895125E-2</v>
      </c>
      <c r="K38" s="266">
        <v>0.33864741500491463</v>
      </c>
      <c r="L38" s="266">
        <v>0.198810850984764</v>
      </c>
      <c r="M38" s="276">
        <v>15.397</v>
      </c>
      <c r="N38" s="277">
        <v>9.2902266815310289E-2</v>
      </c>
      <c r="O38" s="277">
        <v>14.306949089557785</v>
      </c>
      <c r="P38" s="278">
        <v>5</v>
      </c>
      <c r="Q38" s="279">
        <v>1</v>
      </c>
      <c r="R38" s="279">
        <v>154</v>
      </c>
    </row>
    <row r="39" spans="1:18" ht="16.5">
      <c r="A39" s="271" t="s">
        <v>119</v>
      </c>
      <c r="B39" s="272" t="s">
        <v>347</v>
      </c>
      <c r="C39" s="262" t="s">
        <v>67</v>
      </c>
      <c r="D39" s="263">
        <v>0.83181818181818179</v>
      </c>
      <c r="E39" s="273">
        <v>931</v>
      </c>
      <c r="F39" s="264" t="s">
        <v>121</v>
      </c>
      <c r="G39" s="274" t="s">
        <v>217</v>
      </c>
      <c r="H39" s="275">
        <v>1</v>
      </c>
      <c r="I39" s="265">
        <v>1263.789</v>
      </c>
      <c r="J39" s="266">
        <v>1.6530444012533976E-2</v>
      </c>
      <c r="K39" s="266">
        <v>0.35011292836658653</v>
      </c>
      <c r="L39" s="266">
        <v>0.18753130467190329</v>
      </c>
      <c r="M39" s="276">
        <v>13.945</v>
      </c>
      <c r="N39" s="277">
        <v>0</v>
      </c>
      <c r="O39" s="277">
        <v>16.458443616774638</v>
      </c>
      <c r="P39" s="278">
        <v>8</v>
      </c>
      <c r="Q39" s="279">
        <v>0</v>
      </c>
      <c r="R39" s="279">
        <v>208</v>
      </c>
    </row>
    <row r="40" spans="1:18" ht="16.5">
      <c r="A40" s="271" t="s">
        <v>119</v>
      </c>
      <c r="B40" s="272" t="s">
        <v>349</v>
      </c>
      <c r="C40" s="262" t="s">
        <v>67</v>
      </c>
      <c r="D40" s="263">
        <v>0.83636363636363631</v>
      </c>
      <c r="E40" s="273">
        <v>245</v>
      </c>
      <c r="F40" s="264" t="s">
        <v>121</v>
      </c>
      <c r="G40" s="274" t="s">
        <v>221</v>
      </c>
      <c r="H40" s="275">
        <v>1</v>
      </c>
      <c r="I40" s="265">
        <v>1495.08</v>
      </c>
      <c r="J40" s="266">
        <v>8.2396451180262106E-3</v>
      </c>
      <c r="K40" s="266">
        <v>0.33559313343247121</v>
      </c>
      <c r="L40" s="266">
        <v>0.29563635390748322</v>
      </c>
      <c r="M40" s="276">
        <v>11.2</v>
      </c>
      <c r="N40" s="277">
        <v>6.6886052920245076E-2</v>
      </c>
      <c r="O40" s="277">
        <v>6.755491344944752</v>
      </c>
      <c r="P40" s="278">
        <v>0</v>
      </c>
      <c r="Q40" s="279">
        <v>1</v>
      </c>
      <c r="R40" s="279">
        <v>101</v>
      </c>
    </row>
    <row r="41" spans="1:18" ht="16.5">
      <c r="A41" s="271" t="s">
        <v>119</v>
      </c>
      <c r="B41" s="272" t="s">
        <v>353</v>
      </c>
      <c r="C41" s="262" t="s">
        <v>70</v>
      </c>
      <c r="D41" s="263">
        <v>0.77414539150536166</v>
      </c>
      <c r="E41" s="273">
        <v>9974</v>
      </c>
      <c r="F41" s="264" t="s">
        <v>121</v>
      </c>
      <c r="G41" s="274" t="s">
        <v>223</v>
      </c>
      <c r="H41" s="275">
        <v>9</v>
      </c>
      <c r="I41" s="265">
        <v>1183.9759999999999</v>
      </c>
      <c r="J41" s="266">
        <v>1.6508068034310628E-2</v>
      </c>
      <c r="K41" s="266">
        <v>0.34578131009836194</v>
      </c>
      <c r="L41" s="266">
        <v>0.23564666851355093</v>
      </c>
      <c r="M41" s="276">
        <v>13.994</v>
      </c>
      <c r="N41" s="277">
        <v>0</v>
      </c>
      <c r="O41" s="277">
        <v>21.537598735109498</v>
      </c>
      <c r="P41" s="278">
        <v>4</v>
      </c>
      <c r="Q41" s="279">
        <v>0</v>
      </c>
      <c r="R41" s="279">
        <v>255</v>
      </c>
    </row>
    <row r="42" spans="1:18" ht="16.5">
      <c r="A42" s="271" t="s">
        <v>119</v>
      </c>
      <c r="B42" s="272" t="s">
        <v>355</v>
      </c>
      <c r="C42" s="262" t="s">
        <v>67</v>
      </c>
      <c r="D42" s="263">
        <v>0.82681818181818167</v>
      </c>
      <c r="E42" s="273">
        <v>1676</v>
      </c>
      <c r="F42" s="264" t="s">
        <v>121</v>
      </c>
      <c r="G42" s="274" t="s">
        <v>233</v>
      </c>
      <c r="H42" s="275">
        <v>1</v>
      </c>
      <c r="I42" s="265">
        <v>2626.89</v>
      </c>
      <c r="J42" s="266">
        <v>1.9751447936718847E-2</v>
      </c>
      <c r="K42" s="266">
        <v>0.35162526328323224</v>
      </c>
      <c r="L42" s="266">
        <v>0.16445302239530396</v>
      </c>
      <c r="M42" s="276">
        <v>12.766999999999999</v>
      </c>
      <c r="N42" s="277">
        <v>0</v>
      </c>
      <c r="O42" s="277">
        <v>24.553749871521077</v>
      </c>
      <c r="P42" s="278">
        <v>13</v>
      </c>
      <c r="Q42" s="279">
        <v>0</v>
      </c>
      <c r="R42" s="279">
        <v>645</v>
      </c>
    </row>
    <row r="43" spans="1:18" ht="16.5">
      <c r="A43" s="271" t="s">
        <v>119</v>
      </c>
      <c r="B43" s="272" t="s">
        <v>359</v>
      </c>
      <c r="C43" s="262" t="s">
        <v>67</v>
      </c>
      <c r="D43" s="263">
        <v>0.82074644359906168</v>
      </c>
      <c r="E43" s="273">
        <v>1495</v>
      </c>
      <c r="F43" s="264" t="s">
        <v>123</v>
      </c>
      <c r="G43" s="274" t="s">
        <v>245</v>
      </c>
      <c r="H43" s="275">
        <v>5</v>
      </c>
      <c r="I43" s="265">
        <v>1329.3980000000001</v>
      </c>
      <c r="J43" s="266">
        <v>2.0173296925510113E-2</v>
      </c>
      <c r="K43" s="266">
        <v>0.35666159214841259</v>
      </c>
      <c r="L43" s="266">
        <v>5.5664293161265477E-2</v>
      </c>
      <c r="M43" s="276">
        <v>11.522</v>
      </c>
      <c r="N43" s="277">
        <v>0.15044403557098776</v>
      </c>
      <c r="O43" s="277">
        <v>6.3938715117669798</v>
      </c>
      <c r="P43" s="278">
        <v>1</v>
      </c>
      <c r="Q43" s="279">
        <v>2</v>
      </c>
      <c r="R43" s="279">
        <v>85</v>
      </c>
    </row>
    <row r="44" spans="1:18" ht="16.5">
      <c r="A44" s="271" t="s">
        <v>119</v>
      </c>
      <c r="B44" s="272" t="s">
        <v>532</v>
      </c>
      <c r="C44" s="262" t="s">
        <v>70</v>
      </c>
      <c r="D44" s="263">
        <v>0.79521739130434788</v>
      </c>
      <c r="E44" s="273">
        <v>2426</v>
      </c>
      <c r="F44" s="264" t="s">
        <v>121</v>
      </c>
      <c r="G44" s="274" t="s">
        <v>232</v>
      </c>
      <c r="H44" s="275">
        <v>1</v>
      </c>
      <c r="I44" s="265">
        <v>1094.367</v>
      </c>
      <c r="J44" s="266">
        <v>3.9522603444137522E-2</v>
      </c>
      <c r="K44" s="266">
        <v>0.31132907826920353</v>
      </c>
      <c r="L44" s="266">
        <v>9.2290794587190583E-2</v>
      </c>
      <c r="M44" s="276">
        <v>14.454000000000001</v>
      </c>
      <c r="N44" s="277">
        <v>0</v>
      </c>
      <c r="O44" s="277">
        <v>32.987105788094851</v>
      </c>
      <c r="P44" s="278">
        <v>7</v>
      </c>
      <c r="Q44" s="279">
        <v>0</v>
      </c>
      <c r="R44" s="279">
        <v>361</v>
      </c>
    </row>
    <row r="45" spans="1:18" ht="16.5">
      <c r="A45" s="271" t="s">
        <v>119</v>
      </c>
      <c r="B45" s="272" t="s">
        <v>371</v>
      </c>
      <c r="C45" s="262" t="s">
        <v>67</v>
      </c>
      <c r="D45" s="263">
        <v>0.83427588210185588</v>
      </c>
      <c r="E45" s="273">
        <v>278</v>
      </c>
      <c r="F45" s="264" t="s">
        <v>121</v>
      </c>
      <c r="G45" s="274" t="s">
        <v>203</v>
      </c>
      <c r="H45" s="275">
        <v>2</v>
      </c>
      <c r="I45" s="265">
        <v>1303.1180000000002</v>
      </c>
      <c r="J45" s="266">
        <v>1.7996267172126622E-2</v>
      </c>
      <c r="K45" s="266">
        <v>0.36212809150846215</v>
      </c>
      <c r="L45" s="266">
        <v>0.15424543287714543</v>
      </c>
      <c r="M45" s="276">
        <v>13.863</v>
      </c>
      <c r="N45" s="277">
        <v>0</v>
      </c>
      <c r="O45" s="277">
        <v>23.635618570229248</v>
      </c>
      <c r="P45" s="278">
        <v>2</v>
      </c>
      <c r="Q45" s="279">
        <v>0</v>
      </c>
      <c r="R45" s="279">
        <v>308</v>
      </c>
    </row>
    <row r="46" spans="1:18" ht="16.5">
      <c r="A46" s="271" t="s">
        <v>119</v>
      </c>
      <c r="B46" s="272" t="s">
        <v>379</v>
      </c>
      <c r="C46" s="262" t="s">
        <v>67</v>
      </c>
      <c r="D46" s="263">
        <v>0.84650040564118645</v>
      </c>
      <c r="E46" s="273">
        <v>8829</v>
      </c>
      <c r="F46" s="264" t="s">
        <v>121</v>
      </c>
      <c r="G46" s="274" t="s">
        <v>217</v>
      </c>
      <c r="H46" s="275">
        <v>11</v>
      </c>
      <c r="I46" s="265">
        <v>1179.4940000000001</v>
      </c>
      <c r="J46" s="266">
        <v>1.2797319863155283E-2</v>
      </c>
      <c r="K46" s="266">
        <v>0.33162637540919226</v>
      </c>
      <c r="L46" s="266">
        <v>0.22128132911231427</v>
      </c>
      <c r="M46" s="276">
        <v>13.771000000000001</v>
      </c>
      <c r="N46" s="277">
        <v>0.25434635530151062</v>
      </c>
      <c r="O46" s="277">
        <v>32.386769241725688</v>
      </c>
      <c r="P46" s="278">
        <v>0</v>
      </c>
      <c r="Q46" s="279">
        <v>3</v>
      </c>
      <c r="R46" s="279">
        <v>382</v>
      </c>
    </row>
    <row r="47" spans="1:18" ht="16.5">
      <c r="A47" s="271" t="s">
        <v>119</v>
      </c>
      <c r="B47" s="272" t="s">
        <v>383</v>
      </c>
      <c r="C47" s="262" t="s">
        <v>70</v>
      </c>
      <c r="D47" s="263">
        <v>0.79521739130434788</v>
      </c>
      <c r="E47" s="273">
        <v>1071</v>
      </c>
      <c r="F47" s="264" t="s">
        <v>122</v>
      </c>
      <c r="G47" s="274" t="s">
        <v>238</v>
      </c>
      <c r="H47" s="275">
        <v>1</v>
      </c>
      <c r="I47" s="265">
        <v>1973.1389999999999</v>
      </c>
      <c r="J47" s="266">
        <v>1.3507555037982634E-2</v>
      </c>
      <c r="K47" s="266">
        <v>0.35855402640475492</v>
      </c>
      <c r="L47" s="266">
        <v>0.35223063352353789</v>
      </c>
      <c r="M47" s="276">
        <v>12.542999999999999</v>
      </c>
      <c r="N47" s="277">
        <v>0.10136133338806846</v>
      </c>
      <c r="O47" s="277">
        <v>6.1830413366721757</v>
      </c>
      <c r="P47" s="278">
        <v>7</v>
      </c>
      <c r="Q47" s="279">
        <v>2</v>
      </c>
      <c r="R47" s="279">
        <v>122</v>
      </c>
    </row>
    <row r="48" spans="1:18" ht="16.5">
      <c r="A48" s="271" t="s">
        <v>119</v>
      </c>
      <c r="B48" s="272" t="s">
        <v>385</v>
      </c>
      <c r="C48" s="262" t="s">
        <v>70</v>
      </c>
      <c r="D48" s="263">
        <v>0.77737541879937755</v>
      </c>
      <c r="E48" s="273">
        <v>5286</v>
      </c>
      <c r="F48" s="264" t="s">
        <v>124</v>
      </c>
      <c r="G48" s="274" t="s">
        <v>257</v>
      </c>
      <c r="H48" s="275">
        <v>6</v>
      </c>
      <c r="I48" s="265">
        <v>2024.6759999999999</v>
      </c>
      <c r="J48" s="266">
        <v>3.0140677867046124E-2</v>
      </c>
      <c r="K48" s="266">
        <v>0.3300945767876039</v>
      </c>
      <c r="L48" s="266">
        <v>0.23460543810466467</v>
      </c>
      <c r="M48" s="276">
        <v>8.48</v>
      </c>
      <c r="N48" s="277">
        <v>9.8781237096700905E-2</v>
      </c>
      <c r="O48" s="277">
        <v>4.9390618548350451</v>
      </c>
      <c r="P48" s="278">
        <v>12</v>
      </c>
      <c r="Q48" s="279">
        <v>2</v>
      </c>
      <c r="R48" s="279">
        <v>100</v>
      </c>
    </row>
    <row r="49" spans="1:18" ht="16.5">
      <c r="A49" s="271" t="s">
        <v>119</v>
      </c>
      <c r="B49" s="272" t="s">
        <v>550</v>
      </c>
      <c r="C49" s="262" t="s">
        <v>67</v>
      </c>
      <c r="D49" s="263">
        <v>0.83891794099971073</v>
      </c>
      <c r="E49" s="273">
        <v>2282</v>
      </c>
      <c r="F49" s="264" t="s">
        <v>121</v>
      </c>
      <c r="G49" s="274" t="s">
        <v>219</v>
      </c>
      <c r="H49" s="275">
        <v>8</v>
      </c>
      <c r="I49" s="265">
        <v>1252.9550000000002</v>
      </c>
      <c r="J49" s="266">
        <v>1.2979549094331289E-2</v>
      </c>
      <c r="K49" s="266">
        <v>0.3309808914287275</v>
      </c>
      <c r="L49" s="266">
        <v>5.0281135395924041E-2</v>
      </c>
      <c r="M49" s="276">
        <v>11.468999999999999</v>
      </c>
      <c r="N49" s="277">
        <v>0</v>
      </c>
      <c r="O49" s="277">
        <v>14.685283988650827</v>
      </c>
      <c r="P49" s="278">
        <v>2</v>
      </c>
      <c r="Q49" s="279">
        <v>0</v>
      </c>
      <c r="R49" s="279">
        <v>184</v>
      </c>
    </row>
    <row r="50" spans="1:18" ht="16.5">
      <c r="A50" s="271" t="s">
        <v>119</v>
      </c>
      <c r="B50" s="272" t="s">
        <v>387</v>
      </c>
      <c r="C50" s="262" t="s">
        <v>67</v>
      </c>
      <c r="D50" s="263">
        <v>0.83766877870669032</v>
      </c>
      <c r="E50" s="273">
        <v>5581</v>
      </c>
      <c r="F50" s="264" t="s">
        <v>124</v>
      </c>
      <c r="G50" s="274" t="s">
        <v>256</v>
      </c>
      <c r="H50" s="275">
        <v>2</v>
      </c>
      <c r="I50" s="265">
        <v>1921.4199999999998</v>
      </c>
      <c r="J50" s="266">
        <v>1.8980529989343152E-2</v>
      </c>
      <c r="K50" s="266">
        <v>0.34000045453688899</v>
      </c>
      <c r="L50" s="266">
        <v>0.21754743887333325</v>
      </c>
      <c r="M50" s="276">
        <v>6.1</v>
      </c>
      <c r="N50" s="277">
        <v>0.10408968367145133</v>
      </c>
      <c r="O50" s="277">
        <v>1.1449865203859646</v>
      </c>
      <c r="P50" s="278">
        <v>67</v>
      </c>
      <c r="Q50" s="279">
        <v>2</v>
      </c>
      <c r="R50" s="279">
        <v>22</v>
      </c>
    </row>
    <row r="51" spans="1:18" ht="16.5">
      <c r="A51" s="271" t="s">
        <v>119</v>
      </c>
      <c r="B51" s="272" t="s">
        <v>389</v>
      </c>
      <c r="C51" s="262" t="s">
        <v>70</v>
      </c>
      <c r="D51" s="263">
        <v>0.75913043478260878</v>
      </c>
      <c r="E51" s="273">
        <v>2433</v>
      </c>
      <c r="F51" s="264" t="s">
        <v>121</v>
      </c>
      <c r="G51" s="274" t="s">
        <v>223</v>
      </c>
      <c r="H51" s="275">
        <v>1</v>
      </c>
      <c r="I51" s="265">
        <v>1287.913</v>
      </c>
      <c r="J51" s="266">
        <v>1.918637680429517E-2</v>
      </c>
      <c r="K51" s="266">
        <v>0.35813883581917566</v>
      </c>
      <c r="L51" s="266">
        <v>9.6279795296732001E-2</v>
      </c>
      <c r="M51" s="276">
        <v>13.144</v>
      </c>
      <c r="N51" s="277">
        <v>0</v>
      </c>
      <c r="O51" s="277">
        <v>40.064818042833636</v>
      </c>
      <c r="P51" s="278">
        <v>2</v>
      </c>
      <c r="Q51" s="279">
        <v>0</v>
      </c>
      <c r="R51" s="279">
        <v>516</v>
      </c>
    </row>
    <row r="52" spans="1:18" ht="16.5">
      <c r="A52" s="271" t="s">
        <v>119</v>
      </c>
      <c r="B52" s="272" t="s">
        <v>391</v>
      </c>
      <c r="C52" s="262" t="s">
        <v>70</v>
      </c>
      <c r="D52" s="263">
        <v>0.78990489647665896</v>
      </c>
      <c r="E52" s="273">
        <v>8612</v>
      </c>
      <c r="F52" s="264" t="s">
        <v>121</v>
      </c>
      <c r="G52" s="274" t="s">
        <v>201</v>
      </c>
      <c r="H52" s="275">
        <v>6</v>
      </c>
      <c r="I52" s="265">
        <v>772.91200000000003</v>
      </c>
      <c r="J52" s="266">
        <v>2.2199987838888206E-2</v>
      </c>
      <c r="K52" s="266">
        <v>0.35961116649773028</v>
      </c>
      <c r="L52" s="266">
        <v>0.22900407808392156</v>
      </c>
      <c r="M52" s="276">
        <v>13.574</v>
      </c>
      <c r="N52" s="277">
        <v>0</v>
      </c>
      <c r="O52" s="277">
        <v>32.603970439066799</v>
      </c>
      <c r="P52" s="278">
        <v>11</v>
      </c>
      <c r="Q52" s="279">
        <v>0</v>
      </c>
      <c r="R52" s="279">
        <v>252</v>
      </c>
    </row>
    <row r="53" spans="1:18" ht="16.5">
      <c r="A53" s="271" t="s">
        <v>119</v>
      </c>
      <c r="B53" s="272" t="s">
        <v>393</v>
      </c>
      <c r="C53" s="262" t="s">
        <v>67</v>
      </c>
      <c r="D53" s="263">
        <v>0.82439514565276728</v>
      </c>
      <c r="E53" s="273">
        <v>3653</v>
      </c>
      <c r="F53" s="264" t="s">
        <v>123</v>
      </c>
      <c r="G53" s="274" t="s">
        <v>247</v>
      </c>
      <c r="H53" s="275">
        <v>2</v>
      </c>
      <c r="I53" s="265">
        <v>1476.875</v>
      </c>
      <c r="J53" s="266">
        <v>1.1359933804195229E-2</v>
      </c>
      <c r="K53" s="266">
        <v>0.36872786329219026</v>
      </c>
      <c r="L53" s="266">
        <v>0.17054991482381668</v>
      </c>
      <c r="M53" s="276">
        <v>12.202999999999999</v>
      </c>
      <c r="N53" s="277">
        <v>6.7710537452391029E-2</v>
      </c>
      <c r="O53" s="277">
        <v>3.3178163351671603</v>
      </c>
      <c r="P53" s="278">
        <v>1</v>
      </c>
      <c r="Q53" s="279">
        <v>1</v>
      </c>
      <c r="R53" s="279">
        <v>57</v>
      </c>
    </row>
    <row r="54" spans="1:18" ht="16.5">
      <c r="A54" s="271" t="s">
        <v>119</v>
      </c>
      <c r="B54" s="272" t="s">
        <v>558</v>
      </c>
      <c r="C54" s="262" t="s">
        <v>67</v>
      </c>
      <c r="D54" s="263">
        <v>0.80142639625948431</v>
      </c>
      <c r="E54" s="273">
        <v>7400</v>
      </c>
      <c r="F54" s="264" t="s">
        <v>121</v>
      </c>
      <c r="G54" s="274" t="s">
        <v>212</v>
      </c>
      <c r="H54" s="275">
        <v>8</v>
      </c>
      <c r="I54" s="265">
        <v>1141.2260000000001</v>
      </c>
      <c r="J54" s="266">
        <v>7.3201409847431223E-3</v>
      </c>
      <c r="K54" s="266">
        <v>0.32878073088671855</v>
      </c>
      <c r="L54" s="266">
        <v>0.12880884242034443</v>
      </c>
      <c r="M54" s="276">
        <v>13.242000000000001</v>
      </c>
      <c r="N54" s="277">
        <v>0</v>
      </c>
      <c r="O54" s="277">
        <v>27.163769490004608</v>
      </c>
      <c r="P54" s="278">
        <v>0</v>
      </c>
      <c r="Q54" s="279">
        <v>0</v>
      </c>
      <c r="R54" s="279">
        <v>310</v>
      </c>
    </row>
    <row r="55" spans="1:18" ht="16.5">
      <c r="A55" s="271" t="s">
        <v>119</v>
      </c>
      <c r="B55" s="272" t="s">
        <v>405</v>
      </c>
      <c r="C55" s="262" t="s">
        <v>67</v>
      </c>
      <c r="D55" s="263">
        <v>0.82988353123748038</v>
      </c>
      <c r="E55" s="273">
        <v>6217</v>
      </c>
      <c r="F55" s="264" t="s">
        <v>121</v>
      </c>
      <c r="G55" s="274" t="s">
        <v>209</v>
      </c>
      <c r="H55" s="275">
        <v>3</v>
      </c>
      <c r="I55" s="265">
        <v>1594.0700000000002</v>
      </c>
      <c r="J55" s="266">
        <v>1.6013580341472978E-2</v>
      </c>
      <c r="K55" s="266">
        <v>0.36160596606326839</v>
      </c>
      <c r="L55" s="266">
        <v>0.15871323091206785</v>
      </c>
      <c r="M55" s="276">
        <v>12.702999999999999</v>
      </c>
      <c r="N55" s="277">
        <v>0</v>
      </c>
      <c r="O55" s="277">
        <v>7.4651677780774985</v>
      </c>
      <c r="P55" s="278">
        <v>19</v>
      </c>
      <c r="Q55" s="279">
        <v>0</v>
      </c>
      <c r="R55" s="279">
        <v>119</v>
      </c>
    </row>
    <row r="56" spans="1:18" ht="16.5">
      <c r="A56" s="271" t="s">
        <v>119</v>
      </c>
      <c r="B56" s="272" t="s">
        <v>411</v>
      </c>
      <c r="C56" s="262" t="s">
        <v>67</v>
      </c>
      <c r="D56" s="263">
        <v>0.84926334062816089</v>
      </c>
      <c r="E56" s="273">
        <v>3435</v>
      </c>
      <c r="F56" s="264" t="s">
        <v>122</v>
      </c>
      <c r="G56" s="274" t="s">
        <v>240</v>
      </c>
      <c r="H56" s="275">
        <v>5</v>
      </c>
      <c r="I56" s="265">
        <v>935.44900000000018</v>
      </c>
      <c r="J56" s="266">
        <v>2.9857223628045954E-2</v>
      </c>
      <c r="K56" s="266">
        <v>0.38900123196129199</v>
      </c>
      <c r="L56" s="266">
        <v>0.29646123396123397</v>
      </c>
      <c r="M56" s="276">
        <v>10.579000000000001</v>
      </c>
      <c r="N56" s="277">
        <v>0.2138010730675857</v>
      </c>
      <c r="O56" s="277">
        <v>12.828064384055141</v>
      </c>
      <c r="P56" s="278">
        <v>20</v>
      </c>
      <c r="Q56" s="279">
        <v>4</v>
      </c>
      <c r="R56" s="279">
        <v>120</v>
      </c>
    </row>
    <row r="57" spans="1:18" ht="16.5">
      <c r="A57" s="271" t="s">
        <v>119</v>
      </c>
      <c r="B57" s="272" t="s">
        <v>417</v>
      </c>
      <c r="C57" s="262" t="s">
        <v>70</v>
      </c>
      <c r="D57" s="263">
        <v>0.77782608695652178</v>
      </c>
      <c r="E57" s="273">
        <v>5002</v>
      </c>
      <c r="F57" s="264" t="s">
        <v>121</v>
      </c>
      <c r="G57" s="274" t="s">
        <v>201</v>
      </c>
      <c r="H57" s="275">
        <v>1</v>
      </c>
      <c r="I57" s="265">
        <v>958.81200000000001</v>
      </c>
      <c r="J57" s="266">
        <v>2.1851710254570028E-2</v>
      </c>
      <c r="K57" s="266">
        <v>0.32227629642208033</v>
      </c>
      <c r="L57" s="266">
        <v>0.19711893468166855</v>
      </c>
      <c r="M57" s="276">
        <v>13.603</v>
      </c>
      <c r="N57" s="277">
        <v>0.31288719790741043</v>
      </c>
      <c r="O57" s="277">
        <v>14.392811103740879</v>
      </c>
      <c r="P57" s="278">
        <v>2</v>
      </c>
      <c r="Q57" s="279">
        <v>3</v>
      </c>
      <c r="R57" s="279">
        <v>138</v>
      </c>
    </row>
    <row r="58" spans="1:18" ht="16.5">
      <c r="A58" s="271" t="s">
        <v>119</v>
      </c>
      <c r="B58" s="272" t="s">
        <v>572</v>
      </c>
      <c r="C58" s="262" t="s">
        <v>67</v>
      </c>
      <c r="D58" s="263">
        <v>0.80268301124213259</v>
      </c>
      <c r="E58" s="273">
        <v>4889</v>
      </c>
      <c r="F58" s="264" t="s">
        <v>123</v>
      </c>
      <c r="G58" s="274" t="s">
        <v>251</v>
      </c>
      <c r="H58" s="275">
        <v>5</v>
      </c>
      <c r="I58" s="265">
        <v>440.50199999999995</v>
      </c>
      <c r="J58" s="266">
        <v>2.6010553895848179E-2</v>
      </c>
      <c r="K58" s="266">
        <v>0.37546207564247708</v>
      </c>
      <c r="L58" s="266">
        <v>9.0805490099931441E-2</v>
      </c>
      <c r="M58" s="276">
        <v>12.939</v>
      </c>
      <c r="N58" s="277">
        <v>0.45402745049965726</v>
      </c>
      <c r="O58" s="277">
        <v>13.166796064490061</v>
      </c>
      <c r="P58" s="278">
        <v>0</v>
      </c>
      <c r="Q58" s="279">
        <v>2</v>
      </c>
      <c r="R58" s="279">
        <v>58</v>
      </c>
    </row>
    <row r="59" spans="1:18" ht="16.5">
      <c r="A59" s="271" t="s">
        <v>119</v>
      </c>
      <c r="B59" s="272" t="s">
        <v>419</v>
      </c>
      <c r="C59" s="262" t="s">
        <v>67</v>
      </c>
      <c r="D59" s="263">
        <v>0.81130434782608707</v>
      </c>
      <c r="E59" s="273">
        <v>1065</v>
      </c>
      <c r="F59" s="264" t="s">
        <v>121</v>
      </c>
      <c r="G59" s="274" t="s">
        <v>232</v>
      </c>
      <c r="H59" s="275">
        <v>1</v>
      </c>
      <c r="I59" s="265">
        <v>2239.652</v>
      </c>
      <c r="J59" s="266">
        <v>8.7101462352008573E-3</v>
      </c>
      <c r="K59" s="266">
        <v>0.31271468100262062</v>
      </c>
      <c r="L59" s="266">
        <v>0.12859140616488632</v>
      </c>
      <c r="M59" s="276">
        <v>10.912000000000001</v>
      </c>
      <c r="N59" s="277">
        <v>0</v>
      </c>
      <c r="O59" s="277">
        <v>4.6435785559542282</v>
      </c>
      <c r="P59" s="278">
        <v>2</v>
      </c>
      <c r="Q59" s="279">
        <v>0</v>
      </c>
      <c r="R59" s="279">
        <v>104</v>
      </c>
    </row>
    <row r="60" spans="1:18" ht="16.5">
      <c r="A60" s="271" t="s">
        <v>119</v>
      </c>
      <c r="B60" s="272" t="s">
        <v>421</v>
      </c>
      <c r="C60" s="262" t="s">
        <v>67</v>
      </c>
      <c r="D60" s="263">
        <v>0.80130434782608706</v>
      </c>
      <c r="E60" s="273">
        <v>6048</v>
      </c>
      <c r="F60" s="264" t="s">
        <v>121</v>
      </c>
      <c r="G60" s="274" t="s">
        <v>198</v>
      </c>
      <c r="H60" s="275">
        <v>1</v>
      </c>
      <c r="I60" s="265">
        <v>1491.039</v>
      </c>
      <c r="J60" s="266">
        <v>1.3486260992945441E-2</v>
      </c>
      <c r="K60" s="266">
        <v>0.32778292902057493</v>
      </c>
      <c r="L60" s="266">
        <v>0.17236303007500139</v>
      </c>
      <c r="M60" s="276">
        <v>13.749000000000001</v>
      </c>
      <c r="N60" s="277">
        <v>0</v>
      </c>
      <c r="O60" s="277">
        <v>23.875968368365953</v>
      </c>
      <c r="P60" s="278">
        <v>1</v>
      </c>
      <c r="Q60" s="279">
        <v>0</v>
      </c>
      <c r="R60" s="279">
        <v>356</v>
      </c>
    </row>
    <row r="61" spans="1:18" ht="16.5">
      <c r="A61" s="271" t="s">
        <v>119</v>
      </c>
      <c r="B61" s="272" t="s">
        <v>429</v>
      </c>
      <c r="C61" s="262" t="s">
        <v>70</v>
      </c>
      <c r="D61" s="263">
        <v>0.75608695652173918</v>
      </c>
      <c r="E61" s="273">
        <v>5700</v>
      </c>
      <c r="F61" s="264" t="s">
        <v>121</v>
      </c>
      <c r="G61" s="274" t="s">
        <v>216</v>
      </c>
      <c r="H61" s="275">
        <v>1</v>
      </c>
      <c r="I61" s="265">
        <v>1526.162</v>
      </c>
      <c r="J61" s="266">
        <v>1.8773672370122268E-2</v>
      </c>
      <c r="K61" s="266">
        <v>0.34215702791694419</v>
      </c>
      <c r="L61" s="266">
        <v>7.6007658426824942E-2</v>
      </c>
      <c r="M61" s="276">
        <v>13.49</v>
      </c>
      <c r="N61" s="277">
        <v>0</v>
      </c>
      <c r="O61" s="277">
        <v>48.422120325365199</v>
      </c>
      <c r="P61" s="278">
        <v>5</v>
      </c>
      <c r="Q61" s="279">
        <v>0</v>
      </c>
      <c r="R61" s="279">
        <v>739</v>
      </c>
    </row>
    <row r="62" spans="1:18" ht="16.5">
      <c r="A62" s="271" t="s">
        <v>119</v>
      </c>
      <c r="B62" s="272" t="s">
        <v>433</v>
      </c>
      <c r="C62" s="262" t="s">
        <v>67</v>
      </c>
      <c r="D62" s="263">
        <v>0.80642857142857149</v>
      </c>
      <c r="E62" s="273">
        <v>3894</v>
      </c>
      <c r="F62" s="264" t="s">
        <v>124</v>
      </c>
      <c r="G62" s="274" t="s">
        <v>253</v>
      </c>
      <c r="H62" s="275">
        <v>1</v>
      </c>
      <c r="I62" s="265">
        <v>1864.3109999999999</v>
      </c>
      <c r="J62" s="266">
        <v>5.6340657389869521E-3</v>
      </c>
      <c r="K62" s="266">
        <v>0.31853218934354394</v>
      </c>
      <c r="L62" s="266">
        <v>9.4404849834603774E-2</v>
      </c>
      <c r="M62" s="276">
        <v>6.7690000000000001</v>
      </c>
      <c r="N62" s="277">
        <v>0.69730854991468705</v>
      </c>
      <c r="O62" s="277">
        <v>2.7355950804345412</v>
      </c>
      <c r="P62" s="278">
        <v>9</v>
      </c>
      <c r="Q62" s="279">
        <v>13</v>
      </c>
      <c r="R62" s="279">
        <v>51</v>
      </c>
    </row>
    <row r="63" spans="1:18" ht="16.5">
      <c r="A63" s="271" t="s">
        <v>119</v>
      </c>
      <c r="B63" s="272" t="s">
        <v>435</v>
      </c>
      <c r="C63" s="262" t="s">
        <v>67</v>
      </c>
      <c r="D63" s="263">
        <v>0.82318181818181813</v>
      </c>
      <c r="E63" s="273">
        <v>3261</v>
      </c>
      <c r="F63" s="264" t="s">
        <v>122</v>
      </c>
      <c r="G63" s="274" t="s">
        <v>242</v>
      </c>
      <c r="H63" s="275">
        <v>1</v>
      </c>
      <c r="I63" s="265">
        <v>1746.4880000000001</v>
      </c>
      <c r="J63" s="266">
        <v>9.2243605596174661E-3</v>
      </c>
      <c r="K63" s="266">
        <v>0.34283536850820534</v>
      </c>
      <c r="L63" s="266">
        <v>0.13741863671551136</v>
      </c>
      <c r="M63" s="276">
        <v>11.734</v>
      </c>
      <c r="N63" s="277">
        <v>5.7257765298129731E-2</v>
      </c>
      <c r="O63" s="277">
        <v>5.2677144074279356</v>
      </c>
      <c r="P63" s="278">
        <v>4</v>
      </c>
      <c r="Q63" s="279">
        <v>1</v>
      </c>
      <c r="R63" s="279">
        <v>92</v>
      </c>
    </row>
    <row r="64" spans="1:18" ht="16.5">
      <c r="A64" s="271" t="s">
        <v>119</v>
      </c>
      <c r="B64" s="272" t="s">
        <v>439</v>
      </c>
      <c r="C64" s="262" t="s">
        <v>67</v>
      </c>
      <c r="D64" s="263">
        <v>0.83187600328396372</v>
      </c>
      <c r="E64" s="273">
        <v>5557</v>
      </c>
      <c r="F64" s="264" t="s">
        <v>124</v>
      </c>
      <c r="G64" s="274" t="s">
        <v>254</v>
      </c>
      <c r="H64" s="275">
        <v>2</v>
      </c>
      <c r="I64" s="265">
        <v>2010.8040000000001</v>
      </c>
      <c r="J64" s="266">
        <v>6.5345415537283276E-3</v>
      </c>
      <c r="K64" s="266">
        <v>0.34315251665237095</v>
      </c>
      <c r="L64" s="266">
        <v>0.29484386275876717</v>
      </c>
      <c r="M64" s="276">
        <v>7.7569999999999997</v>
      </c>
      <c r="N64" s="277">
        <v>4.9731351240598284E-2</v>
      </c>
      <c r="O64" s="277">
        <v>3.8293140455260679</v>
      </c>
      <c r="P64" s="278">
        <v>1</v>
      </c>
      <c r="Q64" s="279">
        <v>1</v>
      </c>
      <c r="R64" s="279">
        <v>80</v>
      </c>
    </row>
  </sheetData>
  <phoneticPr fontId="2" type="noConversion"/>
  <conditionalFormatting sqref="C14:D64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2024-08-02T02:09:33Z</dcterms:modified>
</cp:coreProperties>
</file>