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5B92E076-BF7F-4658-95D3-D73DB197B5B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운전자별!$A$1:$R$100</definedName>
    <definedName name="_xlnm.Print_Area" localSheetId="1">종합!$A$1:$L$111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12" l="1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F40" i="60" l="1"/>
  <c r="F41" i="60"/>
  <c r="F46" i="60"/>
  <c r="F43" i="60"/>
  <c r="F39" i="60"/>
  <c r="F44" i="60"/>
  <c r="F45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47" i="12" a="1"/>
  <c r="J47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5" i="12" l="1"/>
  <c r="B103" i="12" l="1"/>
  <c r="B102" i="12"/>
  <c r="B101" i="12"/>
  <c r="B100" i="12"/>
  <c r="F102" i="12" l="1"/>
  <c r="G102" i="12"/>
  <c r="H102" i="12"/>
  <c r="E102" i="12"/>
  <c r="H100" i="12"/>
  <c r="I100" i="12"/>
  <c r="J100" i="12"/>
  <c r="D100" i="12"/>
  <c r="E100" i="12"/>
  <c r="D103" i="12"/>
  <c r="J10" i="12"/>
  <c r="J29" i="12" s="1"/>
  <c r="N23" i="12"/>
  <c r="K25" i="12"/>
  <c r="G101" i="12" l="1"/>
  <c r="I101" i="12"/>
  <c r="J102" i="12"/>
  <c r="J101" i="12"/>
  <c r="G103" i="12"/>
  <c r="G100" i="12"/>
  <c r="E101" i="12"/>
  <c r="I103" i="12"/>
  <c r="F100" i="12"/>
  <c r="H103" i="12"/>
  <c r="H101" i="12"/>
  <c r="F101" i="12"/>
  <c r="D102" i="12"/>
  <c r="E103" i="12"/>
  <c r="D101" i="12"/>
  <c r="F103" i="12"/>
  <c r="I102" i="12"/>
  <c r="D25" i="12"/>
  <c r="D47" i="12" a="1"/>
  <c r="I47" i="12" a="1"/>
  <c r="H47" i="12" a="1"/>
  <c r="F47" i="12" a="1"/>
  <c r="G47" i="12" a="1"/>
  <c r="E47" i="12" a="1"/>
  <c r="F47" i="12" l="1"/>
  <c r="E47" i="12"/>
  <c r="D47" i="12"/>
  <c r="I47" i="12"/>
  <c r="H47" i="12"/>
  <c r="G47" i="12"/>
  <c r="N47" i="12" a="1"/>
  <c r="N47" i="12" l="1"/>
  <c r="K47" i="12" s="1" a="1"/>
  <c r="K47" i="12" s="1"/>
  <c r="E25" i="12"/>
  <c r="F25" i="12" l="1"/>
  <c r="G25" i="12" l="1"/>
  <c r="H25" i="12" l="1"/>
  <c r="I25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<sst xmlns="http://schemas.openxmlformats.org/spreadsheetml/2006/main" count="2693" uniqueCount="602">
  <si>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</si>
  <si>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</si>
  <si>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</si>
  <si>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</si>
  <si>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</si>
  <si>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</si>
  <si>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</si>
  <si>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</si>
  <si>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</si>
  <si>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</si>
  <si>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</si>
  <si>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</si>
  <si>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</si>
  <si>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</si>
  <si>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</si>
  <si>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</si>
  <si>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</si>
  <si>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</si>
  <si>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</si>
  <si>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</si>
  <si>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</si>
  <si>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</si>
  <si>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</si>
  <si>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</si>
  <si>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</si>
  <si>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</si>
  <si>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</si>
  <si>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</si>
  <si>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</si>
  <si>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</si>
  <si>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</si>
  <si>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</si>
  <si>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</si>
  <si>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</si>
  <si>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</si>
  <si>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</si>
  <si>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</si>
  <si>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</si>
  <si>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</si>
  <si>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</si>
  <si>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</si>
  <si>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</si>
  <si>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</si>
  <si>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</si>
  <si>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</si>
  <si>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</si>
  <si>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</si>
  <si>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</si>
  <si>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</si>
  <si>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</si>
  <si>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</si>
  <si>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</si>
  <si>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</si>
  <si>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</si>
  <si>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</si>
  <si>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</si>
  <si>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</si>
  <si>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</si>
  <si>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</si>
  <si>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</si>
  <si>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</si>
  <si>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</si>
  <si>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</si>
  <si>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</si>
  <si>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</si>
  <si>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</si>
  <si>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</si>
  <si>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</si>
  <si>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</si>
  <si>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</si>
  <si>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</si>
  <si>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</si>
  <si>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</si>
  <si>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</si>
  <si>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</si>
  <si>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</si>
  <si>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</si>
  <si>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</si>
  <si>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</si>
  <si>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</si>
  <si>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</si>
  <si>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</si>
  <si>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</si>
  <si>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</si>
  <si>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</si>
  <si>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</si>
  <si>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</si>
  <si>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</si>
  <si>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</si>
  <si>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</si>
  <si>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</si>
  <si>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</si>
  <si>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</si>
  <si>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</si>
  <si>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</si>
  <si>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</si>
  <si>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</si>
  <si>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</si>
  <si>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</si>
  <si>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</si>
  <si>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</si>
  <si>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</si>
  <si>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</si>
  <si>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</si>
  <si>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</si>
  <si>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</si>
  <si>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</si>
  <si>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</si>
  <si>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</si>
  <si>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</si>
  <si>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</si>
  <si>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</si>
  <si>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</si>
  <si>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</si>
  <si>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</si>
  <si>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</si>
  <si>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</si>
  <si>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</si>
  <si>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</si>
  <si>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</si>
  <si>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</si>
  <si>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</si>
  <si>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</si>
  <si>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</si>
  <si>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</si>
  <si>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</si>
  <si>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</si>
  <si>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</si>
  <si>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</si>
  <si>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</si>
  <si>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</si>
  <si>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</si>
  <si>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</si>
  <si>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</si>
  <si>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</si>
  <si>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</si>
  <si>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</si>
  <si>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</si>
  <si>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</si>
  <si>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</si>
  <si>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</si>
  <si>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</si>
  <si>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</si>
  <si>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</si>
  <si>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</si>
  <si>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</si>
  <si>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</si>
  <si>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</si>
  <si>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</si>
  <si>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</si>
  <si>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</si>
  <si>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</si>
  <si>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</si>
  <si>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</si>
  <si>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</si>
  <si>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</si>
  <si>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</si>
  <si>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</si>
  <si>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</si>
  <si>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</si>
  <si>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</si>
  <si>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</si>
  <si>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</si>
  <si>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</si>
  <si>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</si>
  <si>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</si>
  <si>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</si>
  <si>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</si>
  <si>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</si>
  <si>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</si>
  <si>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</si>
  <si>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</si>
  <si>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</si>
  <si>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</si>
  <si>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</si>
  <si>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</si>
  <si>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</si>
  <si>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</si>
  <si>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</si>
  <si>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</si>
  <si>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</si>
  <si>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</si>
  <si>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</si>
  <si>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</si>
  <si>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</si>
  <si>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</si>
  <si>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</si>
  <si>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</si>
  <si>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</si>
  <si>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</si>
  <si>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</si>
  <si>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</si>
  <si>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</si>
  <si>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</si>
  <si>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</si>
  <si>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</si>
  <si>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신화여객34B1</t>
  </si>
  <si>
    <t>71바6154</t>
  </si>
  <si>
    <t>71바6156</t>
  </si>
  <si>
    <t>신화여객34A1</t>
  </si>
  <si>
    <t>71바6158</t>
  </si>
  <si>
    <t>71바6160</t>
  </si>
  <si>
    <t>신화여객34C2</t>
  </si>
  <si>
    <t>신화여객34C3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</si>
  <si>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</si>
  <si>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</si>
  <si>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</si>
  <si>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</si>
  <si>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</si>
  <si>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</si>
  <si>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</si>
  <si>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</si>
  <si>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</si>
  <si>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</si>
  <si>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</si>
  <si>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</si>
  <si>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71바6162</t>
  </si>
  <si>
    <t>71바6165</t>
  </si>
  <si>
    <t>71바6167</t>
  </si>
  <si>
    <t>71바6168</t>
  </si>
  <si>
    <t>71바6169</t>
  </si>
  <si>
    <t>71바6171</t>
  </si>
  <si>
    <t>NEW</t>
  </si>
  <si>
    <t>new</t>
  </si>
  <si>
    <t>71바6172</t>
  </si>
  <si>
    <t>71바5101</t>
  </si>
  <si>
    <t>71바5105</t>
  </si>
  <si>
    <t>71바5107</t>
  </si>
  <si>
    <t>71바5108</t>
  </si>
  <si>
    <t>72바1102</t>
  </si>
  <si>
    <t>72바1103</t>
  </si>
  <si>
    <t>72바1109</t>
  </si>
  <si>
    <t>72바1112</t>
  </si>
  <si>
    <t>71바6151</t>
  </si>
  <si>
    <t>71바6153</t>
  </si>
  <si>
    <t>71바6157</t>
  </si>
  <si>
    <t>71바6159</t>
  </si>
  <si>
    <t>72바1104</t>
  </si>
  <si>
    <t>72바1105</t>
  </si>
  <si>
    <t>73아2101</t>
  </si>
  <si>
    <t>강상규</t>
  </si>
  <si>
    <t>5246572</t>
  </si>
  <si>
    <t>고성윤</t>
  </si>
  <si>
    <t>5242021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</si>
  <si>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</si>
  <si>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</si>
  <si>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</si>
  <si>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</si>
  <si>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</si>
  <si>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</si>
  <si>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</si>
  <si>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</si>
  <si>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</si>
  <si>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</si>
  <si>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</si>
  <si>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</si>
  <si>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</si>
  <si>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</si>
  <si>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</si>
  <si>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</si>
  <si>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</si>
  <si>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</si>
  <si>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</si>
  <si>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</si>
  <si>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</si>
  <si>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</si>
  <si>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</si>
  <si>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</si>
  <si>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김정철</t>
  </si>
  <si>
    <t>5248220</t>
  </si>
  <si>
    <t>김지훈</t>
  </si>
  <si>
    <t>5247466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</si>
  <si>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</si>
  <si>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</si>
  <si>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</si>
  <si>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</si>
  <si>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</si>
  <si>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</si>
  <si>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</si>
  <si>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</si>
  <si>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</si>
  <si>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</si>
  <si>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</si>
  <si>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</si>
  <si>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</si>
  <si>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</si>
  <si>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</si>
  <si>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</si>
  <si>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</si>
  <si>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</si>
  <si>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</si>
  <si>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</si>
  <si>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</si>
  <si>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</si>
  <si>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</si>
  <si>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</si>
  <si>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</si>
  <si>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</si>
  <si>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</si>
  <si>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</si>
  <si>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</si>
  <si>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</si>
  <si>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박준수</t>
  </si>
  <si>
    <t>5244764</t>
  </si>
  <si>
    <t>박창수</t>
  </si>
  <si>
    <t>5247268</t>
  </si>
  <si>
    <t>배수민</t>
  </si>
  <si>
    <t>5248503</t>
  </si>
  <si>
    <t>배태용</t>
  </si>
  <si>
    <t>5248596</t>
  </si>
  <si>
    <t>변장균</t>
  </si>
  <si>
    <t>5247114</t>
  </si>
  <si>
    <t>서낙준</t>
  </si>
  <si>
    <t>5241859</t>
  </si>
  <si>
    <t>서동욱</t>
  </si>
  <si>
    <t>5245217</t>
  </si>
  <si>
    <t>송동규</t>
  </si>
  <si>
    <t>5245612</t>
  </si>
  <si>
    <t>신종민</t>
  </si>
  <si>
    <t>524724</t>
  </si>
  <si>
    <t>엄인호</t>
  </si>
  <si>
    <t>5241313</t>
  </si>
  <si>
    <t>용일국</t>
  </si>
  <si>
    <t>5245527</t>
  </si>
  <si>
    <t>우수한</t>
  </si>
  <si>
    <t>524422</t>
  </si>
  <si>
    <t>우영삼</t>
  </si>
  <si>
    <t>524939</t>
  </si>
  <si>
    <t>유창희</t>
  </si>
  <si>
    <t>5243369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</si>
  <si>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</si>
  <si>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</si>
  <si>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</si>
  <si>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</si>
  <si>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</si>
  <si>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</si>
  <si>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</si>
  <si>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</si>
  <si>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</si>
  <si>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</si>
  <si>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</si>
  <si>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</si>
  <si>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</si>
  <si>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</si>
  <si>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</si>
  <si>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</si>
  <si>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이득희</t>
  </si>
  <si>
    <t>5247040</t>
  </si>
  <si>
    <t>이성진</t>
  </si>
  <si>
    <t>5248309</t>
  </si>
  <si>
    <t>이영배</t>
  </si>
  <si>
    <t>5249914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</si>
  <si>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</si>
  <si>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</si>
  <si>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</si>
  <si>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</si>
  <si>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</si>
  <si>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</si>
  <si>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</si>
  <si>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</si>
  <si>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</si>
  <si>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</si>
  <si>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</si>
  <si>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</si>
  <si>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임종수</t>
  </si>
  <si>
    <t>5244430</t>
  </si>
  <si>
    <t>임호영</t>
  </si>
  <si>
    <t>5249144</t>
  </si>
  <si>
    <t>장문성</t>
  </si>
  <si>
    <t>5242502</t>
  </si>
  <si>
    <t>장병문</t>
  </si>
  <si>
    <t>5243330</t>
  </si>
  <si>
    <t>전영택</t>
  </si>
  <si>
    <t>524131</t>
  </si>
  <si>
    <t>조성근</t>
  </si>
  <si>
    <t>5247970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</si>
  <si>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</si>
  <si>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</si>
  <si>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</si>
  <si>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</si>
  <si>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</si>
  <si>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</si>
  <si>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</si>
  <si>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</si>
  <si>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</si>
  <si>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</si>
  <si>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</si>
  <si>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</si>
  <si>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</si>
  <si>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</si>
  <si>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</si>
  <si>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</si>
  <si>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</si>
  <si>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</si>
  <si>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</si>
  <si>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</si>
  <si>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신화여객34C4</t>
  </si>
  <si>
    <t>(경  고)</t>
  </si>
  <si>
    <t>인환근</t>
  </si>
  <si>
    <t>5244727</t>
  </si>
  <si>
    <t>신화여객34A2</t>
  </si>
  <si>
    <t>신화여객34C5</t>
  </si>
  <si>
    <t>박종진</t>
  </si>
  <si>
    <t>5248248</t>
  </si>
  <si>
    <t>이한남</t>
  </si>
  <si>
    <t>5248833</t>
  </si>
  <si>
    <t>장주현</t>
  </si>
  <si>
    <t>5244657</t>
  </si>
  <si>
    <t>전진호</t>
  </si>
  <si>
    <t>5247820</t>
  </si>
  <si>
    <t>신화여객34D1</t>
  </si>
  <si>
    <t>신화여객34D4</t>
  </si>
  <si>
    <t>신화여객34F1</t>
  </si>
  <si>
    <t>신화여객34D3</t>
  </si>
  <si>
    <t>신화여객34D6</t>
  </si>
  <si>
    <t>72바1098</t>
  </si>
  <si>
    <t>신화여객34C6</t>
  </si>
  <si>
    <t>신화여객34F2</t>
  </si>
  <si>
    <t>신화여객34D7</t>
  </si>
  <si>
    <t>신화여객34D2</t>
  </si>
  <si>
    <t>김석준</t>
  </si>
  <si>
    <t>5244040</t>
  </si>
  <si>
    <t>박우열</t>
  </si>
  <si>
    <t>5249887</t>
  </si>
  <si>
    <t>정영환</t>
  </si>
  <si>
    <t>5244021</t>
  </si>
  <si>
    <t>516516</t>
  </si>
  <si>
    <t>신동아교통516A1</t>
  </si>
  <si>
    <t>=</t>
  </si>
  <si>
    <t>신동아교통516S1</t>
  </si>
  <si>
    <t>신동아교통516D1</t>
  </si>
  <si>
    <t>신동아교통516C3</t>
  </si>
  <si>
    <t>▽</t>
  </si>
  <si>
    <t>신동아교통516C2</t>
  </si>
  <si>
    <t>518518</t>
  </si>
  <si>
    <t>신동아교통518A2</t>
  </si>
  <si>
    <t>▲</t>
  </si>
  <si>
    <t>신동아교통518C7</t>
  </si>
  <si>
    <t>신동아교통518A1</t>
  </si>
  <si>
    <t>신동아교통518C4</t>
  </si>
  <si>
    <t>신동아교통518C1</t>
  </si>
  <si>
    <t>신동아교통518C6</t>
  </si>
  <si>
    <t>신동아교통518C3</t>
  </si>
  <si>
    <t>신동아교통518C2</t>
  </si>
  <si>
    <t>신동아교통518C5</t>
  </si>
  <si>
    <t>520520</t>
  </si>
  <si>
    <t>신동아교통520D1</t>
  </si>
  <si>
    <t>신동아교통520D2</t>
  </si>
  <si>
    <t>신동아교통520B2</t>
  </si>
  <si>
    <t>신동아교통520C2</t>
  </si>
  <si>
    <t>신동아교통520C1</t>
  </si>
  <si>
    <t>신동아교통520B1</t>
  </si>
  <si>
    <t>예비예비</t>
  </si>
  <si>
    <t>신동아교통예비F1</t>
  </si>
  <si>
    <t>신동아교통예비D11</t>
  </si>
  <si>
    <t>신동아교통예비S4</t>
  </si>
  <si>
    <t>신동아교통예비B4</t>
  </si>
  <si>
    <t>신화여객34B2</t>
  </si>
  <si>
    <t>72바1111</t>
  </si>
  <si>
    <t>52465721648.155</t>
  </si>
  <si>
    <t>강천성</t>
  </si>
  <si>
    <t>5246074</t>
  </si>
  <si>
    <t>5246074465.298</t>
  </si>
  <si>
    <t>고동윤</t>
  </si>
  <si>
    <t>5245283</t>
  </si>
  <si>
    <t>5245283621.788</t>
  </si>
  <si>
    <t>5242021392.075</t>
  </si>
  <si>
    <t>52441811685.084</t>
  </si>
  <si>
    <t>52437882537.041</t>
  </si>
  <si>
    <t>524484682.82</t>
  </si>
  <si>
    <t>52488202114.104</t>
  </si>
  <si>
    <t>52413212304.356</t>
  </si>
  <si>
    <t>5247002901.207</t>
  </si>
  <si>
    <t>52495731683.503</t>
  </si>
  <si>
    <t>5245244760.205</t>
  </si>
  <si>
    <t>52440402787.016</t>
  </si>
  <si>
    <t>52493182066.026</t>
  </si>
  <si>
    <t>52435962671.821</t>
  </si>
  <si>
    <t>52460982857.522</t>
  </si>
  <si>
    <t>5243718513.017</t>
  </si>
  <si>
    <t>52482201400.371</t>
  </si>
  <si>
    <t>52474662139.815</t>
  </si>
  <si>
    <t>52468533079.698</t>
  </si>
  <si>
    <t>52476702413.18</t>
  </si>
  <si>
    <t>52455391053.735</t>
  </si>
  <si>
    <t>5243287339.687</t>
  </si>
  <si>
    <t>5249732438.833</t>
  </si>
  <si>
    <t>52467532076.548</t>
  </si>
  <si>
    <t>5247152830.451</t>
  </si>
  <si>
    <t>52434352478.909</t>
  </si>
  <si>
    <t>52434371686.262</t>
  </si>
  <si>
    <t>52453832476.256</t>
  </si>
  <si>
    <t>52421352229.353</t>
  </si>
  <si>
    <t>문태철</t>
  </si>
  <si>
    <t>5243411</t>
  </si>
  <si>
    <t>5243411792.73</t>
  </si>
  <si>
    <t>5243129802.182</t>
  </si>
  <si>
    <t>52411321856.801</t>
  </si>
  <si>
    <t>5248946406.033</t>
  </si>
  <si>
    <t>5246212625.732</t>
  </si>
  <si>
    <t>52498873039.192</t>
  </si>
  <si>
    <t>5248248660.988</t>
  </si>
  <si>
    <t>52447642121.113</t>
  </si>
  <si>
    <t>52472681141.34</t>
  </si>
  <si>
    <t>52485031588.945</t>
  </si>
  <si>
    <t>52485962298.849</t>
  </si>
  <si>
    <t>52471142804.53</t>
  </si>
  <si>
    <t>52418592323.392</t>
  </si>
  <si>
    <t>52452172534.031</t>
  </si>
  <si>
    <t>손철종</t>
  </si>
  <si>
    <t>5241035</t>
  </si>
  <si>
    <t>52410351457.283</t>
  </si>
  <si>
    <t>52456122305.454</t>
  </si>
  <si>
    <t>5247241484.615</t>
  </si>
  <si>
    <t>52413132795.307</t>
  </si>
  <si>
    <t>5245527994.062</t>
  </si>
  <si>
    <t>524422851.192</t>
  </si>
  <si>
    <t>5249392309.067</t>
  </si>
  <si>
    <t>52433691951.17</t>
  </si>
  <si>
    <t>52410061798.357</t>
  </si>
  <si>
    <t>윤부수</t>
  </si>
  <si>
    <t>5245037</t>
  </si>
  <si>
    <t>52450371618.151</t>
  </si>
  <si>
    <t>52499712896.585</t>
  </si>
  <si>
    <t>5244872953.31</t>
  </si>
  <si>
    <t>52432415955.745</t>
  </si>
  <si>
    <t>52438733151.553</t>
  </si>
  <si>
    <t>52471182880.63</t>
  </si>
  <si>
    <t>52410162992.839</t>
  </si>
  <si>
    <t>52445002558.727</t>
  </si>
  <si>
    <t>52470403162.492</t>
  </si>
  <si>
    <t>52483092567.695</t>
  </si>
  <si>
    <t>52499142364.238</t>
  </si>
  <si>
    <t>이옥선</t>
  </si>
  <si>
    <t>5244922</t>
  </si>
  <si>
    <t>52449221546.723</t>
  </si>
  <si>
    <t>52442421868.491</t>
  </si>
  <si>
    <t>이일남</t>
  </si>
  <si>
    <t>5243898</t>
  </si>
  <si>
    <t>5243898720.575</t>
  </si>
  <si>
    <t>524435708.477</t>
  </si>
  <si>
    <t>52484392758.896</t>
  </si>
  <si>
    <t>5243430222.61</t>
  </si>
  <si>
    <t>52466112296.085</t>
  </si>
  <si>
    <t>52453522626.806</t>
  </si>
  <si>
    <t>5248833489.001</t>
  </si>
  <si>
    <t>5244727390.795</t>
  </si>
  <si>
    <t>5244430383.187</t>
  </si>
  <si>
    <t>5249144338.045</t>
  </si>
  <si>
    <t>52425021971.803</t>
  </si>
  <si>
    <t>52433302309.037</t>
  </si>
  <si>
    <t>5244657392.352</t>
  </si>
  <si>
    <t>5241312962.064</t>
  </si>
  <si>
    <t>5247820436.07</t>
  </si>
  <si>
    <t>정성수</t>
  </si>
  <si>
    <t>5245877</t>
  </si>
  <si>
    <t>5245877595.049</t>
  </si>
  <si>
    <t>5244021537.058</t>
  </si>
  <si>
    <t>52479702381.398</t>
  </si>
  <si>
    <t>524517522.896</t>
  </si>
  <si>
    <t>채건</t>
  </si>
  <si>
    <t>5246054</t>
  </si>
  <si>
    <t>5246054629.646</t>
  </si>
  <si>
    <t>52436261845.876</t>
  </si>
  <si>
    <t>5249291690.558</t>
  </si>
  <si>
    <t>최종만</t>
  </si>
  <si>
    <t>5247335</t>
  </si>
  <si>
    <t>5247335585.776</t>
  </si>
  <si>
    <t>5243771655.58</t>
  </si>
  <si>
    <t>52427561675.232</t>
  </si>
  <si>
    <t>524642196.422</t>
  </si>
  <si>
    <t>5243329521.022</t>
  </si>
  <si>
    <t>52482362575.954</t>
  </si>
  <si>
    <t>52413004898.599</t>
  </si>
  <si>
    <t>52448712486.01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</si>
  <si>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</si>
  <si>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</si>
  <si>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</si>
  <si>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</si>
  <si>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</si>
  <si>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24'07</t>
  </si>
  <si>
    <t>분석기간: 24.07.01-24.07.30</t>
  </si>
  <si>
    <t>0%(0명)</t>
  </si>
  <si>
    <t>14%(1명)</t>
  </si>
  <si>
    <t>71%(5명)</t>
  </si>
  <si>
    <t>5%(1명)</t>
  </si>
  <si>
    <t>29%(2명)</t>
  </si>
  <si>
    <t>32%(6명)</t>
  </si>
  <si>
    <t>11%(1명)</t>
  </si>
  <si>
    <t>57%(4명)</t>
  </si>
  <si>
    <t>21%(4명)</t>
  </si>
  <si>
    <t>56%(5명)</t>
  </si>
  <si>
    <t>42%(8명)</t>
  </si>
  <si>
    <t>33%(3명)</t>
  </si>
  <si>
    <t>2%(2명)</t>
  </si>
  <si>
    <t>7%(7명)</t>
  </si>
  <si>
    <t>11%(11명)</t>
  </si>
  <si>
    <t>25%(25명)</t>
  </si>
  <si>
    <t>27%(26명)</t>
  </si>
  <si>
    <t>27%(25명)</t>
  </si>
  <si>
    <t>인천전체</t>
  </si>
  <si>
    <t>21위/(32개사)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</si>
</sst>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68" fillId="0" borderId="48" xfId="0" applyNumberFormat="1" applyFont="1" applyBorder="1" applyAlignment="1">
      <alignment horizontal="center" vertical="center"/>
    </xf>
    <xf numFmtId="185" fontId="68" fillId="0" borderId="49" xfId="0" applyNumberFormat="1" applyFont="1" applyBorder="1" applyAlignment="1">
      <alignment horizontal="center" vertical="center"/>
    </xf>
    <xf numFmtId="0" fontId="69" fillId="8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10" fontId="73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4" fillId="9" borderId="22" xfId="0" applyFont="1" applyFill="1" applyBorder="1" applyAlignment="1">
      <alignment horizontal="center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43" fillId="10" borderId="34" xfId="2" applyNumberFormat="1" applyFont="1" applyFill="1" applyBorder="1" applyAlignment="1">
      <alignment horizontal="center" vertical="center" wrapText="1"/>
    </xf>
    <xf numFmtId="0" fontId="75" fillId="0" borderId="0" xfId="0" applyFont="1">
      <alignment vertical="center"/>
    </xf>
    <xf numFmtId="0" fontId="76" fillId="0" borderId="0" xfId="0" applyFont="1">
      <alignment vertical="center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58" fillId="17" borderId="0" xfId="0" applyFont="1" applyFill="1">
      <alignment vertical="center"/>
    </xf>
    <xf numFmtId="0" fontId="0" fillId="17" borderId="0" xfId="0" applyFill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2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9" fontId="71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1" fillId="16" borderId="0" xfId="562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E0-4208-A11B-EB5B8C94C1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2.4565210760014895</c:v>
                </c:pt>
                <c:pt idx="5">
                  <c:v>2.25</c:v>
                </c:pt>
                <c:pt idx="6">
                  <c:v>2.1725166011230326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1.9607843137254902E-2</c:v>
                </c:pt>
                <c:pt idx="1">
                  <c:v>6.8627450980392163E-2</c:v>
                </c:pt>
                <c:pt idx="2">
                  <c:v>0.10784313725490197</c:v>
                </c:pt>
                <c:pt idx="3">
                  <c:v>0.25490196078431371</c:v>
                </c:pt>
                <c:pt idx="4">
                  <c:v>0.27450980392156865</c:v>
                </c:pt>
                <c:pt idx="5">
                  <c:v>0.27450980392156865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  <c:pt idx="0">
                  <c:v>0</c:v>
                </c:pt>
                <c:pt idx="1">
                  <c:v>0.14285714285714285</c:v>
                </c:pt>
                <c:pt idx="2">
                  <c:v>0.42105263157894735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종합!$M$67:$P$67</c:f>
              <c:numCache>
                <c:formatCode>0%</c:formatCode>
                <c:ptCount val="4"/>
                <c:pt idx="0">
                  <c:v>0.14285714285714285</c:v>
                </c:pt>
                <c:pt idx="1">
                  <c:v>0.5714285714285714</c:v>
                </c:pt>
                <c:pt idx="2">
                  <c:v>0.21052631578947367</c:v>
                </c:pt>
                <c:pt idx="3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  <c:pt idx="0">
                  <c:v>0</c:v>
                </c:pt>
                <c:pt idx="1">
                  <c:v>0.2857142857142857</c:v>
                </c:pt>
                <c:pt idx="2">
                  <c:v>0.31578947368421051</c:v>
                </c:pt>
                <c:pt idx="3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종합!$M$65:$P$65</c:f>
              <c:numCache>
                <c:formatCode>0%</c:formatCode>
                <c:ptCount val="4"/>
                <c:pt idx="0">
                  <c:v>0.7142857142857143</c:v>
                </c:pt>
                <c:pt idx="1">
                  <c:v>0</c:v>
                </c:pt>
                <c:pt idx="2">
                  <c:v>5.2631578947368418E-2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종합!$M$61:$P$61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425824</xdr:rowOff>
    </xdr:from>
    <xdr:to>
      <xdr:col>2</xdr:col>
      <xdr:colOff>302558</xdr:colOff>
      <xdr:row>16</xdr:row>
      <xdr:rowOff>56030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610971"/>
          <a:ext cx="437028" cy="2543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10</xdr:row>
      <xdr:rowOff>179294</xdr:rowOff>
    </xdr:from>
    <xdr:to>
      <xdr:col>2</xdr:col>
      <xdr:colOff>313767</xdr:colOff>
      <xdr:row>12</xdr:row>
      <xdr:rowOff>78442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35298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21.00%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549089</xdr:colOff>
      <xdr:row>8</xdr:row>
      <xdr:rowOff>112059</xdr:rowOff>
    </xdr:from>
    <xdr:to>
      <xdr:col>3</xdr:col>
      <xdr:colOff>123265</xdr:colOff>
      <xdr:row>8</xdr:row>
      <xdr:rowOff>302558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1580030" y="2297206"/>
          <a:ext cx="448235" cy="19049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112054</xdr:colOff>
      <xdr:row>6</xdr:row>
      <xdr:rowOff>168087</xdr:rowOff>
    </xdr:from>
    <xdr:to>
      <xdr:col>3</xdr:col>
      <xdr:colOff>268940</xdr:colOff>
      <xdr:row>8</xdr:row>
      <xdr:rowOff>302559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142995" y="20058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1.81%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264452</xdr:colOff>
      <xdr:row>6</xdr:row>
      <xdr:rowOff>174810</xdr:rowOff>
    </xdr:from>
    <xdr:to>
      <xdr:col>4</xdr:col>
      <xdr:colOff>421338</xdr:colOff>
      <xdr:row>8</xdr:row>
      <xdr:rowOff>309282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EF96B7-5863-409F-A8DD-688E86BF2C36}"/>
            </a:ext>
          </a:extLst>
        </xdr:cNvPr>
        <xdr:cNvSpPr txBox="1"/>
      </xdr:nvSpPr>
      <xdr:spPr>
        <a:xfrm>
          <a:off x="2169452" y="201257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831B412-AF40-4A45-8DB7-EF592C5C8EC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443753</xdr:colOff>
      <xdr:row>8</xdr:row>
      <xdr:rowOff>96370</xdr:rowOff>
    </xdr:from>
    <xdr:to>
      <xdr:col>3</xdr:col>
      <xdr:colOff>779925</xdr:colOff>
      <xdr:row>8</xdr:row>
      <xdr:rowOff>309282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E5205AE-6222-4D58-903B-366E579DF7E1}"/>
            </a:ext>
          </a:extLst>
        </xdr:cNvPr>
        <xdr:cNvCxnSpPr>
          <a:endCxn id="10" idx="2"/>
        </xdr:cNvCxnSpPr>
      </xdr:nvCxnSpPr>
      <xdr:spPr>
        <a:xfrm>
          <a:off x="2348753" y="2281517"/>
          <a:ext cx="336172" cy="212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136705</xdr:colOff>
      <xdr:row>8</xdr:row>
      <xdr:rowOff>226357</xdr:rowOff>
    </xdr:from>
    <xdr:to>
      <xdr:col>5</xdr:col>
      <xdr:colOff>293591</xdr:colOff>
      <xdr:row>8</xdr:row>
      <xdr:rowOff>708211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1E5B1E3-C179-45A3-9D89-EF3B66DFFA04}"/>
            </a:ext>
          </a:extLst>
        </xdr:cNvPr>
        <xdr:cNvSpPr txBox="1"/>
      </xdr:nvSpPr>
      <xdr:spPr>
        <a:xfrm>
          <a:off x="2915764" y="24115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5B4AF1-9E3B-40C0-99CA-111DFD1822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248771</xdr:colOff>
      <xdr:row>8</xdr:row>
      <xdr:rowOff>416858</xdr:rowOff>
    </xdr:from>
    <xdr:to>
      <xdr:col>4</xdr:col>
      <xdr:colOff>705970</xdr:colOff>
      <xdr:row>9</xdr:row>
      <xdr:rowOff>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2F78B22-0DA9-48CD-90CC-F97D1D164453}"/>
            </a:ext>
          </a:extLst>
        </xdr:cNvPr>
        <xdr:cNvCxnSpPr/>
      </xdr:nvCxnSpPr>
      <xdr:spPr>
        <a:xfrm>
          <a:off x="3027830" y="2602005"/>
          <a:ext cx="457199" cy="4572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838192</xdr:colOff>
      <xdr:row>10</xdr:row>
      <xdr:rowOff>8961</xdr:rowOff>
    </xdr:from>
    <xdr:to>
      <xdr:col>6</xdr:col>
      <xdr:colOff>121020</xdr:colOff>
      <xdr:row>11</xdr:row>
      <xdr:rowOff>199462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3617251" y="335952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E30D55-FCDB-4C9C-894D-391FD3F6F2D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-8.41%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871816</xdr:colOff>
      <xdr:row>9</xdr:row>
      <xdr:rowOff>177051</xdr:rowOff>
    </xdr:from>
    <xdr:to>
      <xdr:col>5</xdr:col>
      <xdr:colOff>459440</xdr:colOff>
      <xdr:row>13</xdr:row>
      <xdr:rowOff>44822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>
          <a:off x="3650875" y="3236257"/>
          <a:ext cx="461683" cy="10331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564769</xdr:colOff>
      <xdr:row>13</xdr:row>
      <xdr:rowOff>82920</xdr:rowOff>
    </xdr:from>
    <xdr:to>
      <xdr:col>6</xdr:col>
      <xdr:colOff>721656</xdr:colOff>
      <xdr:row>14</xdr:row>
      <xdr:rowOff>273421</xdr:rowOff>
    </xdr:to>
    <xdr:sp macro="" textlink="$K$17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217887" y="43075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-3.44%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676834</xdr:colOff>
      <xdr:row>13</xdr:row>
      <xdr:rowOff>239804</xdr:rowOff>
    </xdr:from>
    <xdr:to>
      <xdr:col>6</xdr:col>
      <xdr:colOff>134471</xdr:colOff>
      <xdr:row>15</xdr:row>
      <xdr:rowOff>100852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>
          <a:off x="4329952" y="4464422"/>
          <a:ext cx="331695" cy="4437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581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67" t="s">
        <v>38</v>
      </c>
      <c r="D4" s="267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580</v>
      </c>
      <c r="C5" s="268" t="s">
        <v>191</v>
      </c>
      <c r="D5" s="268"/>
      <c r="E5" s="63">
        <v>4</v>
      </c>
      <c r="F5" s="64">
        <v>52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1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2"/>
      <c r="P9" s="272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신화여객</v>
      </c>
      <c r="K10" s="203" t="s">
        <v>93</v>
      </c>
      <c r="X10" s="271"/>
      <c r="Z10" s="39"/>
      <c r="AA10" s="39"/>
      <c r="AB10" s="39"/>
    </row>
    <row r="11" spans="1:28" ht="23.25" customHeight="1" thickTop="1">
      <c r="G11" s="6"/>
      <c r="H11" s="231">
        <v>1</v>
      </c>
      <c r="I11" s="197">
        <v>2.0099999999999998</v>
      </c>
      <c r="J11" s="198">
        <v>2.1056171949687608</v>
      </c>
      <c r="K11" s="199"/>
      <c r="M11" s="2"/>
      <c r="Y11" s="273"/>
      <c r="Z11" s="274"/>
      <c r="AA11" s="233"/>
      <c r="AB11" s="39"/>
    </row>
    <row r="12" spans="1:28" ht="23.25" customHeight="1">
      <c r="G12" s="6"/>
      <c r="H12" s="232">
        <v>2</v>
      </c>
      <c r="I12" s="191">
        <v>2.3662575846193561</v>
      </c>
      <c r="J12" s="198">
        <v>2.5478095925376096</v>
      </c>
      <c r="K12" s="234">
        <v>0.21000607262585036</v>
      </c>
      <c r="M12" s="233"/>
      <c r="Y12" s="273"/>
      <c r="Z12" s="274"/>
      <c r="AA12" s="233"/>
      <c r="AB12" s="39"/>
    </row>
    <row r="13" spans="1:28" ht="23.25" customHeight="1">
      <c r="G13" s="6"/>
      <c r="H13" s="232">
        <v>3</v>
      </c>
      <c r="I13" s="191">
        <v>2.37</v>
      </c>
      <c r="J13" s="198">
        <v>2.5938519932493946</v>
      </c>
      <c r="K13" s="234">
        <v>1.807136641868401E-2</v>
      </c>
      <c r="M13" s="233"/>
      <c r="Y13" s="273"/>
      <c r="Z13" s="274"/>
      <c r="AA13" s="233"/>
      <c r="AB13" s="39"/>
    </row>
    <row r="14" spans="1:28" ht="23.25" customHeight="1">
      <c r="G14" s="6"/>
      <c r="H14" s="232">
        <v>4</v>
      </c>
      <c r="I14" s="191">
        <v>2.33</v>
      </c>
      <c r="J14" s="198">
        <v>2.5544959860141851</v>
      </c>
      <c r="K14" s="234">
        <v>-1.5172803744251784E-2</v>
      </c>
      <c r="M14" s="233"/>
      <c r="Y14" s="273"/>
      <c r="Z14" s="274"/>
      <c r="AA14" s="233"/>
      <c r="AB14" s="39"/>
    </row>
    <row r="15" spans="1:28" ht="23.25" customHeight="1">
      <c r="G15" s="6"/>
      <c r="H15" s="232">
        <v>5</v>
      </c>
      <c r="I15" s="191">
        <v>2.29</v>
      </c>
      <c r="J15" s="198">
        <v>2.4565210760014895</v>
      </c>
      <c r="K15" s="234">
        <v>-3.8353910340476638E-2</v>
      </c>
      <c r="M15" s="233"/>
      <c r="Y15" s="273"/>
      <c r="Z15" s="274"/>
      <c r="AA15" s="233"/>
      <c r="AB15" s="39"/>
    </row>
    <row r="16" spans="1:28" ht="23.25" customHeight="1">
      <c r="G16" s="6"/>
      <c r="H16" s="232">
        <v>6</v>
      </c>
      <c r="I16" s="191">
        <v>2.0664933427553414</v>
      </c>
      <c r="J16" s="198">
        <v>2.25</v>
      </c>
      <c r="K16" s="234">
        <v>-8.4070549208414058E-2</v>
      </c>
      <c r="M16" s="233"/>
      <c r="Y16" s="273"/>
      <c r="Z16" s="274"/>
      <c r="AA16" s="233"/>
      <c r="AB16" s="39"/>
    </row>
    <row r="17" spans="2:28" ht="23.25" customHeight="1">
      <c r="G17" s="6"/>
      <c r="H17" s="232">
        <v>7</v>
      </c>
      <c r="I17" s="191">
        <v>2.13</v>
      </c>
      <c r="J17" s="198">
        <v>2.1725166011230326</v>
      </c>
      <c r="K17" s="234">
        <v>-3.4437066167541053E-2</v>
      </c>
      <c r="M17" s="233"/>
      <c r="Y17" s="273"/>
      <c r="Z17" s="274"/>
      <c r="AA17" s="233"/>
      <c r="AB17" s="39"/>
    </row>
    <row r="18" spans="2:28" ht="23.25" customHeight="1">
      <c r="G18" s="6"/>
      <c r="H18" s="237" t="s">
        <v>187</v>
      </c>
      <c r="I18" s="192">
        <v>5.9701492537313383E-2</v>
      </c>
      <c r="J18" s="193">
        <v>3.177187492300293E-2</v>
      </c>
      <c r="K18" s="194">
        <v>-2.7929617614310454E-2</v>
      </c>
      <c r="M18" s="233"/>
      <c r="Y18" s="273"/>
      <c r="Z18" s="274"/>
      <c r="AA18" s="233"/>
      <c r="AB18" s="39"/>
    </row>
    <row r="19" spans="2:28" ht="23.25" customHeight="1">
      <c r="H19" s="195" t="s">
        <v>108</v>
      </c>
      <c r="I19" s="196"/>
      <c r="J19" s="269" t="s">
        <v>601</v>
      </c>
      <c r="K19" s="270"/>
      <c r="M19" s="233"/>
      <c r="X19" s="2"/>
      <c r="Y19" s="2"/>
      <c r="AB19" s="39"/>
    </row>
    <row r="20" spans="2:28" ht="9" customHeight="1">
      <c r="M20" s="233"/>
      <c r="X20" s="2"/>
      <c r="Y20" s="2"/>
      <c r="AB20" s="233"/>
    </row>
    <row r="21" spans="2:28" ht="16.5" customHeight="1">
      <c r="B21" s="52" t="s">
        <v>127</v>
      </c>
      <c r="C21" s="52"/>
      <c r="D21" s="51"/>
      <c r="E21" s="51"/>
      <c r="F21" s="51"/>
      <c r="G21" s="51"/>
      <c r="H21" s="51"/>
      <c r="I21" s="51"/>
      <c r="J21" s="51"/>
      <c r="K21" s="51"/>
      <c r="M21" s="233"/>
      <c r="X21" s="2"/>
      <c r="Y21" s="2"/>
      <c r="AB21" s="233"/>
    </row>
    <row r="22" spans="2:28" ht="27.75" customHeight="1">
      <c r="B22" s="56" t="s">
        <v>62</v>
      </c>
      <c r="C22" s="56" t="s">
        <v>100</v>
      </c>
      <c r="D22" s="56" t="s">
        <v>102</v>
      </c>
      <c r="E22" s="56" t="s">
        <v>103</v>
      </c>
      <c r="F22" s="56" t="s">
        <v>104</v>
      </c>
      <c r="G22" s="56" t="s">
        <v>105</v>
      </c>
      <c r="H22" s="56" t="s">
        <v>6</v>
      </c>
      <c r="I22" s="56" t="s">
        <v>7</v>
      </c>
      <c r="J22" s="56" t="s">
        <v>106</v>
      </c>
      <c r="K22" s="56" t="s">
        <v>72</v>
      </c>
      <c r="M22" s="233"/>
      <c r="X22" s="2"/>
      <c r="Y22" s="2"/>
      <c r="AB22" s="233"/>
    </row>
    <row r="23" spans="2:28" ht="23.25" customHeight="1">
      <c r="B23" s="76" t="s">
        <v>600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33"/>
      <c r="N23" s="275" t="str">
        <f>C5</f>
        <v>신화여객</v>
      </c>
      <c r="Y23" s="2"/>
    </row>
    <row r="24" spans="2:28" ht="22.5" customHeight="1">
      <c r="B24" s="235" t="s">
        <v>117</v>
      </c>
      <c r="C24" s="69">
        <v>7</v>
      </c>
      <c r="D24" s="70">
        <v>2.0672195322117372E-2</v>
      </c>
      <c r="E24" s="70">
        <v>0.35097067666142606</v>
      </c>
      <c r="F24" s="70">
        <v>0.16240015841932134</v>
      </c>
      <c r="G24" s="71">
        <v>12.330761904761905</v>
      </c>
      <c r="H24" s="72">
        <v>0.17908088795869329</v>
      </c>
      <c r="I24" s="72">
        <v>15.364266621548769</v>
      </c>
      <c r="J24" s="73">
        <v>2.1725166011230326</v>
      </c>
      <c r="K24" s="74" t="s">
        <v>67</v>
      </c>
      <c r="M24" s="233"/>
      <c r="N24" s="39" t="s">
        <v>67</v>
      </c>
      <c r="O24" s="39">
        <v>96</v>
      </c>
      <c r="Y24" s="2"/>
    </row>
    <row r="25" spans="2:28" ht="22.5" customHeight="1">
      <c r="B25" s="53" t="s">
        <v>107</v>
      </c>
      <c r="C25" s="53"/>
      <c r="D25" s="67">
        <f t="shared" ref="D25:I25" si="0">D24/D23-1</f>
        <v>-1.4057737574737716E-2</v>
      </c>
      <c r="E25" s="67">
        <f t="shared" si="0"/>
        <v>5.1115381311539476E-3</v>
      </c>
      <c r="F25" s="67">
        <f t="shared" si="0"/>
        <v>-5.6619079095050706E-2</v>
      </c>
      <c r="G25" s="67">
        <f t="shared" si="0"/>
        <v>-9.6152966667281126E-2</v>
      </c>
      <c r="H25" s="67">
        <f t="shared" si="0"/>
        <v>-0.22706713863595773</v>
      </c>
      <c r="I25" s="67">
        <f t="shared" si="0"/>
        <v>0.10635406266799241</v>
      </c>
      <c r="J25" s="67">
        <f>J24/J23-1</f>
        <v>1.9077696036809089E-2</v>
      </c>
      <c r="K25" s="68" t="str">
        <f>J19</f>
        <v>21위/(32개사)</v>
      </c>
      <c r="M25" s="2"/>
      <c r="N25" s="276">
        <v>1.9607843137254902E-2</v>
      </c>
      <c r="O25" s="277">
        <v>2</v>
      </c>
      <c r="X25" s="2"/>
      <c r="Y25" s="2"/>
    </row>
    <row r="26" spans="2:28" ht="22.5" customHeight="1">
      <c r="M26" s="2"/>
      <c r="N26" s="276">
        <v>6.8627450980392163E-2</v>
      </c>
      <c r="O26" s="277">
        <v>7</v>
      </c>
      <c r="X26" s="2"/>
      <c r="Y26" s="2"/>
    </row>
    <row r="27" spans="2:28" ht="17.25" customHeight="1">
      <c r="B27" s="52" t="s">
        <v>128</v>
      </c>
      <c r="C27" s="52"/>
      <c r="D27" s="51"/>
      <c r="E27" s="51"/>
      <c r="F27" s="51"/>
      <c r="G27" s="51"/>
      <c r="H27" s="51"/>
      <c r="I27" s="51"/>
      <c r="J27" s="51"/>
      <c r="K27" s="51"/>
      <c r="M27" s="2"/>
      <c r="N27" s="276">
        <v>0.10784313725490197</v>
      </c>
      <c r="O27" s="277">
        <v>11</v>
      </c>
      <c r="X27" s="2"/>
      <c r="Y27" s="2"/>
    </row>
    <row r="28" spans="2:28" ht="22.5" customHeight="1">
      <c r="B28" s="60"/>
      <c r="C28" s="60"/>
      <c r="M28" s="2"/>
      <c r="N28" s="276">
        <v>0.25490196078431371</v>
      </c>
      <c r="O28" s="277">
        <v>25</v>
      </c>
      <c r="X28" s="2"/>
      <c r="Y28" s="2"/>
    </row>
    <row r="29" spans="2:28" ht="22.5" customHeight="1" thickBot="1">
      <c r="H29" s="204" t="s">
        <v>91</v>
      </c>
      <c r="I29" s="205" t="s">
        <v>92</v>
      </c>
      <c r="J29" s="206" t="str">
        <f>J10</f>
        <v>신화여객</v>
      </c>
      <c r="K29" s="207" t="s">
        <v>116</v>
      </c>
      <c r="M29" s="2"/>
      <c r="N29" s="276">
        <v>0.27450980392156865</v>
      </c>
      <c r="O29" s="277">
        <v>26</v>
      </c>
      <c r="X29" s="2"/>
      <c r="Y29" s="2"/>
    </row>
    <row r="30" spans="2:28" ht="22.5" customHeight="1" thickTop="1">
      <c r="H30" s="211" t="s">
        <v>110</v>
      </c>
      <c r="I30" s="212" t="s">
        <v>69</v>
      </c>
      <c r="J30" s="213" t="s">
        <v>67</v>
      </c>
      <c r="K30" s="214"/>
      <c r="M30" s="2"/>
      <c r="N30" s="276">
        <v>0.27450980392156865</v>
      </c>
      <c r="O30" s="277">
        <v>25</v>
      </c>
      <c r="X30" s="2"/>
      <c r="Z30" s="39"/>
      <c r="AA30" s="39"/>
      <c r="AB30" s="39"/>
    </row>
    <row r="31" spans="2:28" ht="21" customHeight="1">
      <c r="H31" s="208" t="s">
        <v>94</v>
      </c>
      <c r="I31" s="209">
        <v>4.5564191905655319E-2</v>
      </c>
      <c r="J31" s="240" t="s">
        <v>594</v>
      </c>
      <c r="K31" s="210">
        <v>-2.5956348768400417E-2</v>
      </c>
      <c r="M31" s="2"/>
      <c r="X31" s="2"/>
      <c r="Z31" s="39"/>
      <c r="AA31" s="39"/>
      <c r="AB31" s="39"/>
    </row>
    <row r="32" spans="2:28" ht="21" customHeight="1">
      <c r="H32" s="183" t="s">
        <v>95</v>
      </c>
      <c r="I32" s="175">
        <v>6.968641114982578E-2</v>
      </c>
      <c r="J32" s="184" t="s">
        <v>595</v>
      </c>
      <c r="K32" s="185">
        <v>-1.0589601694336176E-3</v>
      </c>
      <c r="L32" s="4"/>
      <c r="M32" s="2"/>
      <c r="X32" s="2"/>
      <c r="Z32" s="39"/>
      <c r="AA32" s="39"/>
      <c r="AB32" s="39"/>
    </row>
    <row r="33" spans="2:28" ht="21" customHeight="1">
      <c r="H33" s="182" t="s">
        <v>96</v>
      </c>
      <c r="I33" s="175">
        <v>0.13669257571696597</v>
      </c>
      <c r="J33" s="184" t="s">
        <v>596</v>
      </c>
      <c r="K33" s="185">
        <v>-2.8849438462064003E-2</v>
      </c>
      <c r="L33" s="4"/>
      <c r="M33" s="2"/>
      <c r="X33" s="2"/>
      <c r="Z33" s="39"/>
      <c r="AA33" s="39"/>
      <c r="AB33" s="39"/>
    </row>
    <row r="34" spans="2:28" ht="21" customHeight="1">
      <c r="H34" s="182" t="s">
        <v>99</v>
      </c>
      <c r="I34" s="175">
        <v>0.22728491021173949</v>
      </c>
      <c r="J34" s="184" t="s">
        <v>597</v>
      </c>
      <c r="K34" s="185">
        <v>2.7617050572574214E-2</v>
      </c>
      <c r="L34" s="4"/>
      <c r="M34" s="2"/>
      <c r="X34" s="2"/>
      <c r="Z34" s="39"/>
      <c r="AA34" s="39"/>
      <c r="AB34" s="39"/>
    </row>
    <row r="35" spans="2:28" ht="21" customHeight="1">
      <c r="H35" s="186" t="s">
        <v>97</v>
      </c>
      <c r="I35" s="175">
        <v>0.24658268560707586</v>
      </c>
      <c r="J35" s="184" t="s">
        <v>598</v>
      </c>
      <c r="K35" s="185">
        <v>2.7927118314492794E-2</v>
      </c>
      <c r="L35" s="4"/>
      <c r="M35" s="2"/>
      <c r="X35" s="2"/>
      <c r="Z35" s="39"/>
      <c r="AA35" s="39"/>
      <c r="AB35" s="39"/>
    </row>
    <row r="36" spans="2:28" ht="21" customHeight="1">
      <c r="H36" s="187" t="s">
        <v>98</v>
      </c>
      <c r="I36" s="188">
        <v>0.27418922540873758</v>
      </c>
      <c r="J36" s="189" t="s">
        <v>599</v>
      </c>
      <c r="K36" s="190">
        <v>3.2057851283107119E-4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129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101</v>
      </c>
      <c r="D39" s="56" t="s">
        <v>102</v>
      </c>
      <c r="E39" s="56" t="s">
        <v>103</v>
      </c>
      <c r="F39" s="56" t="s">
        <v>104</v>
      </c>
      <c r="G39" s="56" t="s">
        <v>105</v>
      </c>
      <c r="H39" s="56" t="s">
        <v>6</v>
      </c>
      <c r="I39" s="56" t="s">
        <v>7</v>
      </c>
      <c r="J39" s="56" t="s">
        <v>106</v>
      </c>
      <c r="K39" s="56" t="s">
        <v>72</v>
      </c>
      <c r="L39" s="4"/>
      <c r="M39" s="2"/>
      <c r="N39" s="39" t="s">
        <v>122</v>
      </c>
      <c r="X39" s="2"/>
      <c r="Z39" s="39"/>
      <c r="AA39" s="39"/>
      <c r="AB39" s="39"/>
    </row>
    <row r="40" spans="2:28" ht="22.5" customHeight="1">
      <c r="B40" s="236" t="s">
        <v>117</v>
      </c>
      <c r="C40" s="77">
        <v>1</v>
      </c>
      <c r="D40" s="78">
        <v>5.4828237222044968E-2</v>
      </c>
      <c r="E40" s="78">
        <v>0.40777101704359775</v>
      </c>
      <c r="F40" s="78">
        <v>0.19333927527109684</v>
      </c>
      <c r="G40" s="79">
        <v>13.698489361702133</v>
      </c>
      <c r="H40" s="80">
        <v>5.1381181865553236</v>
      </c>
      <c r="I40" s="80">
        <v>44.676065790634944</v>
      </c>
      <c r="J40" s="81">
        <v>2.1056171949687608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5" t="s">
        <v>117</v>
      </c>
      <c r="C41" s="69">
        <v>2</v>
      </c>
      <c r="D41" s="70">
        <v>4.5320507361612951E-2</v>
      </c>
      <c r="E41" s="70">
        <v>0.34263398007169621</v>
      </c>
      <c r="F41" s="70">
        <v>0.15336670532914615</v>
      </c>
      <c r="G41" s="71">
        <v>9.3989375000000006</v>
      </c>
      <c r="H41" s="72">
        <v>0.39028336211388148</v>
      </c>
      <c r="I41" s="72">
        <v>9.4129398920957144</v>
      </c>
      <c r="J41" s="73">
        <v>2.5478095925376096</v>
      </c>
      <c r="K41" s="74" t="s">
        <v>189</v>
      </c>
      <c r="M41" s="2"/>
      <c r="N41" s="39">
        <v>5</v>
      </c>
      <c r="X41" s="2"/>
      <c r="Z41" s="39"/>
      <c r="AA41" s="39"/>
      <c r="AB41" s="39"/>
    </row>
    <row r="42" spans="2:28" ht="22.5" customHeight="1">
      <c r="B42" s="235" t="s">
        <v>117</v>
      </c>
      <c r="C42" s="69">
        <v>3</v>
      </c>
      <c r="D42" s="70">
        <v>1.729014768021573E-2</v>
      </c>
      <c r="E42" s="70">
        <v>0.33839717272489483</v>
      </c>
      <c r="F42" s="70">
        <v>0.16574137742059933</v>
      </c>
      <c r="G42" s="71">
        <v>8.9478627450980408</v>
      </c>
      <c r="H42" s="72">
        <v>0.22860343394082336</v>
      </c>
      <c r="I42" s="72">
        <v>10.254496893916933</v>
      </c>
      <c r="J42" s="73">
        <v>2.5938519932493946</v>
      </c>
      <c r="K42" s="74" t="s">
        <v>189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35" t="s">
        <v>117</v>
      </c>
      <c r="C43" s="69">
        <v>4</v>
      </c>
      <c r="D43" s="70">
        <v>1.3476175856895185E-2</v>
      </c>
      <c r="E43" s="70">
        <v>0.33828022605734925</v>
      </c>
      <c r="F43" s="70">
        <v>0.17235022753227991</v>
      </c>
      <c r="G43" s="71">
        <v>9.2147600000000018</v>
      </c>
      <c r="H43" s="72">
        <v>0.22284696999907999</v>
      </c>
      <c r="I43" s="72">
        <v>10.783126803015312</v>
      </c>
      <c r="J43" s="73">
        <v>2.5544959860141851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5" t="s">
        <v>117</v>
      </c>
      <c r="C44" s="69">
        <v>5</v>
      </c>
      <c r="D44" s="70">
        <v>1.4158148716837207E-2</v>
      </c>
      <c r="E44" s="70">
        <v>0.34049396057374492</v>
      </c>
      <c r="F44" s="70">
        <v>0.16914235197960481</v>
      </c>
      <c r="G44" s="71">
        <v>10.04054347826087</v>
      </c>
      <c r="H44" s="72">
        <v>0.17786606185035844</v>
      </c>
      <c r="I44" s="72">
        <v>12.399746362995803</v>
      </c>
      <c r="J44" s="73">
        <v>2.4565210760014895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5" t="s">
        <v>117</v>
      </c>
      <c r="C45" s="69">
        <v>6</v>
      </c>
      <c r="D45" s="70">
        <v>1.7054944201193495E-2</v>
      </c>
      <c r="E45" s="70">
        <v>0.34770747529624391</v>
      </c>
      <c r="F45" s="70">
        <v>0.16473327517952316</v>
      </c>
      <c r="G45" s="71">
        <v>11.580977272727273</v>
      </c>
      <c r="H45" s="72">
        <v>0.18711323029357138</v>
      </c>
      <c r="I45" s="72">
        <v>15.16483430332991</v>
      </c>
      <c r="J45" s="73">
        <v>2.25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5" t="s">
        <v>117</v>
      </c>
      <c r="C46" s="69">
        <v>7</v>
      </c>
      <c r="D46" s="70">
        <v>2.0672195322117372E-2</v>
      </c>
      <c r="E46" s="70">
        <v>0.35097067666142606</v>
      </c>
      <c r="F46" s="70">
        <v>0.16240015841932134</v>
      </c>
      <c r="G46" s="71">
        <v>12.330761904761905</v>
      </c>
      <c r="H46" s="72">
        <v>0.17908088795869329</v>
      </c>
      <c r="I46" s="72">
        <v>15.364266621548769</v>
      </c>
      <c r="J46" s="73">
        <v>2.1725166011230326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107</v>
      </c>
      <c r="C47" s="53"/>
      <c r="D47" s="67" cm="1">
        <f t="array" aca="1" ref="D47" ca="1">(INDIRECT(ADDRESS(ROW()-1,COLUMN()))/INDIRECT(ADDRESS(ROW()-2,COLUMN())))-1</f>
        <v>0.2120939874239367</v>
      </c>
      <c r="E47" s="67" cm="1">
        <f t="array" aca="1" ref="E47" ca="1">(INDIRECT(ADDRESS(ROW()-1,COLUMN()))/INDIRECT(ADDRESS(ROW()-2,COLUMN())))-1</f>
        <v>9.3849042572407004E-3</v>
      </c>
      <c r="F47" s="67" cm="1">
        <f t="array" aca="1" ref="F47" ca="1">(INDIRECT(ADDRESS(ROW()-1,COLUMN()))/INDIRECT(ADDRESS(ROW()-2,COLUMN())))-1</f>
        <v>-1.416299625961559E-2</v>
      </c>
      <c r="G47" s="67" cm="1">
        <f t="array" aca="1" ref="G47" ca="1">(INDIRECT(ADDRESS(ROW()-1,COLUMN()))/INDIRECT(ADDRESS(ROW()-2,COLUMN())))-1</f>
        <v>6.4742777261150852E-2</v>
      </c>
      <c r="H47" s="67" cm="1">
        <f t="array" aca="1" ref="H47" ca="1">(INDIRECT(ADDRESS(ROW()-1,COLUMN()))/INDIRECT(ADDRESS(ROW()-2,COLUMN())))-1</f>
        <v>-4.2927709185907048E-2</v>
      </c>
      <c r="I47" s="67" cm="1">
        <f t="array" aca="1" ref="I47" ca="1">(INDIRECT(ADDRESS(ROW()-1,COLUMN()))/INDIRECT(ADDRESS(ROW()-2,COLUMN())))-1</f>
        <v>1.3150972455733934E-2</v>
      </c>
      <c r="J47" s="67" cm="1">
        <f t="array" aca="1" ref="J47" ca="1">(INDIRECT(ADDRESS(ROW()-1,COLUMN()))/INDIRECT(ADDRESS(ROW()-2,COLUMN())))-1</f>
        <v>-3.4437066167541053E-2</v>
      </c>
      <c r="K47" s="75" t="str" cm="1">
        <f t="array" aca="1" ref="K47" ca="1">_xlfn.IFS(N47=0,"등급유지",N47&gt;0,N47&amp;"등급 상승",N47&lt;0,N47&amp;"등급 하락")</f>
        <v>-1등급 하락</v>
      </c>
      <c r="M47" s="278"/>
      <c r="N47" s="39" cm="1">
        <f t="array" aca="1" ref="N47" ca="1">(INDIRECT(ADDRESS(ROW()-1,COLUMN()))-INDIRECT(ADDRESS(ROW()-2,COLUMN())))</f>
        <v>-1</v>
      </c>
      <c r="O47" s="39" t="s">
        <v>123</v>
      </c>
      <c r="X47" s="279"/>
      <c r="Z47" s="280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78"/>
      <c r="X48" s="279"/>
      <c r="Z48" s="280"/>
      <c r="AA48" s="39"/>
      <c r="AB48" s="39"/>
    </row>
    <row r="49" spans="2:28" ht="18" customHeight="1">
      <c r="B49" s="52" t="s">
        <v>130</v>
      </c>
      <c r="C49" s="52"/>
      <c r="D49" s="51"/>
      <c r="E49" s="51"/>
      <c r="F49" s="51"/>
      <c r="G49" s="51"/>
      <c r="H49" s="51"/>
      <c r="I49" s="51"/>
      <c r="J49" s="51"/>
      <c r="K49" s="51"/>
      <c r="M49" s="278"/>
      <c r="X49" s="279"/>
      <c r="Z49" s="280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8"/>
      <c r="X50" s="279"/>
      <c r="Z50" s="280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78"/>
      <c r="N51" s="279"/>
      <c r="P51" s="280"/>
      <c r="AA51" s="40"/>
    </row>
    <row r="52" spans="2:28" ht="25.5" customHeight="1">
      <c r="B52" s="48"/>
      <c r="C52" s="48"/>
      <c r="D52" s="49"/>
      <c r="M52" s="278"/>
      <c r="N52" s="279"/>
      <c r="P52" s="280"/>
      <c r="AA52" s="40"/>
    </row>
    <row r="53" spans="2:28" ht="25.5" customHeight="1">
      <c r="B53" s="48"/>
      <c r="C53" s="48"/>
      <c r="D53" s="49"/>
      <c r="M53" s="278"/>
      <c r="N53" s="279"/>
      <c r="P53" s="280"/>
      <c r="AA53" s="40"/>
    </row>
    <row r="54" spans="2:28" ht="25.5" customHeight="1">
      <c r="B54" s="48"/>
      <c r="C54" s="48"/>
      <c r="D54" s="49"/>
      <c r="M54" s="278"/>
      <c r="N54" s="279"/>
      <c r="P54" s="280"/>
      <c r="AA54" s="40"/>
    </row>
    <row r="55" spans="2:28" ht="25.5" customHeight="1">
      <c r="B55" s="48"/>
      <c r="C55" s="48"/>
      <c r="D55" s="49"/>
      <c r="M55" s="278"/>
      <c r="N55" s="279"/>
      <c r="P55" s="280"/>
      <c r="AA55" s="40"/>
    </row>
    <row r="56" spans="2:28" ht="25.5" customHeight="1">
      <c r="B56" s="48"/>
      <c r="C56" s="48"/>
      <c r="D56" s="49"/>
      <c r="M56" s="278"/>
      <c r="N56" s="279"/>
      <c r="P56" s="280"/>
      <c r="AA56" s="40"/>
    </row>
    <row r="57" spans="2:28" ht="25.5" customHeight="1">
      <c r="B57" s="48"/>
      <c r="C57" s="48"/>
      <c r="D57" s="49"/>
      <c r="M57" s="278"/>
      <c r="N57" s="279"/>
      <c r="P57" s="280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78"/>
      <c r="N58" s="279"/>
      <c r="P58" s="280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78"/>
      <c r="N59" s="279"/>
      <c r="P59" s="280"/>
      <c r="AA59" s="40"/>
    </row>
    <row r="60" spans="2:28" ht="25.5" customHeight="1" thickBot="1">
      <c r="B60" s="215" t="s">
        <v>91</v>
      </c>
      <c r="C60" s="216" t="s">
        <v>121</v>
      </c>
      <c r="D60" s="216" t="s">
        <v>119</v>
      </c>
      <c r="E60" s="216" t="s">
        <v>118</v>
      </c>
      <c r="F60" s="216" t="s">
        <v>120</v>
      </c>
      <c r="G60" s="216" t="s">
        <v>173</v>
      </c>
      <c r="H60" s="216" t="s">
        <v>173</v>
      </c>
      <c r="I60" s="216" t="s">
        <v>173</v>
      </c>
      <c r="J60" s="216" t="s">
        <v>173</v>
      </c>
      <c r="K60" s="217" t="s">
        <v>173</v>
      </c>
      <c r="M60" s="281">
        <v>1</v>
      </c>
      <c r="N60" s="282">
        <v>2</v>
      </c>
      <c r="O60" s="282">
        <v>3</v>
      </c>
      <c r="P60" s="281">
        <v>4</v>
      </c>
      <c r="Q60" s="282"/>
      <c r="R60" s="282"/>
      <c r="S60" s="281"/>
      <c r="T60" s="282"/>
      <c r="U60" s="277"/>
      <c r="AA60" s="40"/>
    </row>
    <row r="61" spans="2:28" ht="25.5" customHeight="1" thickTop="1">
      <c r="B61" s="220" t="s">
        <v>110</v>
      </c>
      <c r="C61" s="221" t="s">
        <v>68</v>
      </c>
      <c r="D61" s="222" t="s">
        <v>67</v>
      </c>
      <c r="E61" s="222" t="s">
        <v>67</v>
      </c>
      <c r="F61" s="222" t="s">
        <v>67</v>
      </c>
      <c r="G61" s="222" t="s">
        <v>173</v>
      </c>
      <c r="H61" s="222" t="s">
        <v>173</v>
      </c>
      <c r="I61" s="222" t="s">
        <v>173</v>
      </c>
      <c r="J61" s="222" t="s">
        <v>173</v>
      </c>
      <c r="K61" s="222" t="s">
        <v>173</v>
      </c>
      <c r="M61" s="281" t="s">
        <v>121</v>
      </c>
      <c r="N61" s="281" t="s">
        <v>119</v>
      </c>
      <c r="O61" s="281" t="s">
        <v>118</v>
      </c>
      <c r="P61" s="281" t="s">
        <v>120</v>
      </c>
      <c r="Q61" s="281"/>
      <c r="R61" s="281"/>
      <c r="S61" s="281"/>
      <c r="T61" s="281"/>
      <c r="U61" s="278"/>
      <c r="AA61" s="40"/>
    </row>
    <row r="62" spans="2:28" ht="25.5" customHeight="1">
      <c r="B62" s="218" t="s">
        <v>94</v>
      </c>
      <c r="C62" s="209" t="s">
        <v>582</v>
      </c>
      <c r="D62" s="209" t="s">
        <v>582</v>
      </c>
      <c r="E62" s="209" t="s">
        <v>582</v>
      </c>
      <c r="F62" s="209" t="s">
        <v>582</v>
      </c>
      <c r="G62" s="209" t="s">
        <v>173</v>
      </c>
      <c r="H62" s="209" t="s">
        <v>173</v>
      </c>
      <c r="I62" s="209" t="s">
        <v>173</v>
      </c>
      <c r="J62" s="209" t="s">
        <v>173</v>
      </c>
      <c r="K62" s="219" t="s">
        <v>173</v>
      </c>
      <c r="M62" s="278"/>
      <c r="N62" s="279"/>
      <c r="P62" s="280"/>
      <c r="AA62" s="40"/>
    </row>
    <row r="63" spans="2:28" ht="25.5" customHeight="1">
      <c r="B63" s="174" t="s">
        <v>95</v>
      </c>
      <c r="C63" s="176" t="s">
        <v>583</v>
      </c>
      <c r="D63" s="176" t="s">
        <v>582</v>
      </c>
      <c r="E63" s="176" t="s">
        <v>582</v>
      </c>
      <c r="F63" s="176" t="s">
        <v>582</v>
      </c>
      <c r="G63" s="176" t="s">
        <v>173</v>
      </c>
      <c r="H63" s="176" t="s">
        <v>173</v>
      </c>
      <c r="I63" s="176" t="s">
        <v>173</v>
      </c>
      <c r="J63" s="176" t="s">
        <v>173</v>
      </c>
      <c r="K63" s="177" t="s">
        <v>173</v>
      </c>
      <c r="M63" s="283">
        <v>0</v>
      </c>
      <c r="N63" s="283">
        <v>0</v>
      </c>
      <c r="O63" s="283">
        <v>0</v>
      </c>
      <c r="P63" s="283">
        <v>0</v>
      </c>
      <c r="Q63" s="283"/>
      <c r="R63" s="283"/>
      <c r="S63" s="283"/>
      <c r="T63" s="283"/>
      <c r="AA63" s="40"/>
    </row>
    <row r="64" spans="2:28" ht="25.5" customHeight="1">
      <c r="B64" s="173" t="s">
        <v>96</v>
      </c>
      <c r="C64" s="176" t="s">
        <v>584</v>
      </c>
      <c r="D64" s="176" t="s">
        <v>582</v>
      </c>
      <c r="E64" s="176" t="s">
        <v>585</v>
      </c>
      <c r="F64" s="176" t="s">
        <v>582</v>
      </c>
      <c r="G64" s="176" t="s">
        <v>173</v>
      </c>
      <c r="H64" s="176" t="s">
        <v>173</v>
      </c>
      <c r="I64" s="176" t="s">
        <v>173</v>
      </c>
      <c r="J64" s="176" t="s">
        <v>173</v>
      </c>
      <c r="K64" s="177" t="s">
        <v>173</v>
      </c>
      <c r="M64" s="283">
        <v>0.14285714285714285</v>
      </c>
      <c r="N64" s="283">
        <v>0</v>
      </c>
      <c r="O64" s="283">
        <v>0</v>
      </c>
      <c r="P64" s="283">
        <v>0</v>
      </c>
      <c r="Q64" s="283"/>
      <c r="R64" s="283"/>
      <c r="S64" s="283"/>
      <c r="T64" s="283"/>
      <c r="AA64" s="40"/>
    </row>
    <row r="65" spans="2:27" ht="25.5" customHeight="1">
      <c r="B65" s="173" t="s">
        <v>99</v>
      </c>
      <c r="C65" s="176" t="s">
        <v>582</v>
      </c>
      <c r="D65" s="176" t="s">
        <v>586</v>
      </c>
      <c r="E65" s="176" t="s">
        <v>587</v>
      </c>
      <c r="F65" s="176" t="s">
        <v>588</v>
      </c>
      <c r="G65" s="176" t="s">
        <v>173</v>
      </c>
      <c r="H65" s="176" t="s">
        <v>173</v>
      </c>
      <c r="I65" s="176" t="s">
        <v>173</v>
      </c>
      <c r="J65" s="176" t="s">
        <v>173</v>
      </c>
      <c r="K65" s="177" t="s">
        <v>173</v>
      </c>
      <c r="M65" s="283">
        <v>0.7142857142857143</v>
      </c>
      <c r="N65" s="283">
        <v>0</v>
      </c>
      <c r="O65" s="283">
        <v>5.2631578947368418E-2</v>
      </c>
      <c r="P65" s="283">
        <v>0</v>
      </c>
      <c r="Q65" s="283"/>
      <c r="R65" s="283"/>
      <c r="S65" s="283"/>
      <c r="T65" s="283"/>
      <c r="AA65" s="40"/>
    </row>
    <row r="66" spans="2:27" ht="25.5" customHeight="1">
      <c r="B66" s="178" t="s">
        <v>97</v>
      </c>
      <c r="C66" s="176" t="s">
        <v>583</v>
      </c>
      <c r="D66" s="176" t="s">
        <v>589</v>
      </c>
      <c r="E66" s="176" t="s">
        <v>590</v>
      </c>
      <c r="F66" s="176" t="s">
        <v>591</v>
      </c>
      <c r="G66" s="176" t="s">
        <v>173</v>
      </c>
      <c r="H66" s="176" t="s">
        <v>173</v>
      </c>
      <c r="I66" s="176" t="s">
        <v>173</v>
      </c>
      <c r="J66" s="176" t="s">
        <v>173</v>
      </c>
      <c r="K66" s="177" t="s">
        <v>173</v>
      </c>
      <c r="M66" s="283">
        <v>0</v>
      </c>
      <c r="N66" s="283">
        <v>0.2857142857142857</v>
      </c>
      <c r="O66" s="283">
        <v>0.31578947368421051</v>
      </c>
      <c r="P66" s="283">
        <v>0.1111111111111111</v>
      </c>
      <c r="Q66" s="283"/>
      <c r="R66" s="283"/>
      <c r="S66" s="283"/>
      <c r="T66" s="283"/>
      <c r="AA66" s="40"/>
    </row>
    <row r="67" spans="2:27" ht="25.5" customHeight="1">
      <c r="B67" s="179" t="s">
        <v>98</v>
      </c>
      <c r="C67" s="180" t="s">
        <v>582</v>
      </c>
      <c r="D67" s="180" t="s">
        <v>583</v>
      </c>
      <c r="E67" s="180" t="s">
        <v>592</v>
      </c>
      <c r="F67" s="180" t="s">
        <v>593</v>
      </c>
      <c r="G67" s="180" t="s">
        <v>173</v>
      </c>
      <c r="H67" s="180" t="s">
        <v>173</v>
      </c>
      <c r="I67" s="180" t="s">
        <v>173</v>
      </c>
      <c r="J67" s="180" t="s">
        <v>173</v>
      </c>
      <c r="K67" s="181" t="s">
        <v>173</v>
      </c>
      <c r="M67" s="283">
        <v>0.14285714285714285</v>
      </c>
      <c r="N67" s="283">
        <v>0.5714285714285714</v>
      </c>
      <c r="O67" s="283">
        <v>0.21052631578947367</v>
      </c>
      <c r="P67" s="283">
        <v>0.55555555555555558</v>
      </c>
      <c r="Q67" s="283"/>
      <c r="R67" s="283"/>
      <c r="S67" s="283"/>
      <c r="T67" s="283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3">
        <v>0</v>
      </c>
      <c r="N68" s="283">
        <v>0.14285714285714285</v>
      </c>
      <c r="O68" s="283">
        <v>0.42105263157894735</v>
      </c>
      <c r="P68" s="283">
        <v>0.33333333333333331</v>
      </c>
      <c r="Q68" s="283"/>
      <c r="R68" s="283"/>
      <c r="S68" s="283"/>
      <c r="T68" s="283"/>
      <c r="AA68" s="40"/>
    </row>
    <row r="69" spans="2:27" ht="17.25" customHeight="1">
      <c r="B69" s="52" t="s">
        <v>131</v>
      </c>
      <c r="C69" s="52"/>
      <c r="D69" s="51"/>
      <c r="E69" s="51"/>
      <c r="F69" s="51"/>
      <c r="G69" s="51"/>
      <c r="H69" s="51"/>
      <c r="I69" s="51"/>
      <c r="J69" s="51"/>
      <c r="K69" s="51"/>
      <c r="M69" s="278"/>
      <c r="N69" s="279"/>
      <c r="P69" s="280"/>
      <c r="AA69" s="40"/>
    </row>
    <row r="70" spans="2:27" ht="30.75" customHeight="1">
      <c r="B70" s="56" t="s">
        <v>75</v>
      </c>
      <c r="C70" s="56" t="s">
        <v>101</v>
      </c>
      <c r="D70" s="56" t="s">
        <v>102</v>
      </c>
      <c r="E70" s="56" t="s">
        <v>103</v>
      </c>
      <c r="F70" s="56" t="s">
        <v>104</v>
      </c>
      <c r="G70" s="56" t="s">
        <v>105</v>
      </c>
      <c r="H70" s="56" t="s">
        <v>6</v>
      </c>
      <c r="I70" s="56" t="s">
        <v>7</v>
      </c>
      <c r="J70" s="56" t="s">
        <v>106</v>
      </c>
      <c r="K70" s="56" t="s">
        <v>109</v>
      </c>
      <c r="M70" s="278"/>
      <c r="N70" s="279"/>
      <c r="P70" s="280"/>
      <c r="AA70" s="40"/>
    </row>
    <row r="71" spans="2:27" ht="19.5" customHeight="1">
      <c r="B71" s="87" t="s">
        <v>121</v>
      </c>
      <c r="C71" s="66">
        <v>1</v>
      </c>
      <c r="D71" s="88">
        <v>5.064528083499175E-2</v>
      </c>
      <c r="E71" s="88">
        <v>0.44066433005358108</v>
      </c>
      <c r="F71" s="88">
        <v>0.19761694199132057</v>
      </c>
      <c r="G71" s="89">
        <v>13.329875000000001</v>
      </c>
      <c r="H71" s="90">
        <v>1.5003980410803177</v>
      </c>
      <c r="I71" s="90">
        <v>36.169272777397467</v>
      </c>
      <c r="J71" s="91">
        <v>2.2952981855852199</v>
      </c>
      <c r="K71" s="74"/>
      <c r="M71" s="278"/>
      <c r="N71" s="279"/>
      <c r="P71" s="280"/>
      <c r="AA71" s="40"/>
    </row>
    <row r="72" spans="2:27" ht="19.5" customHeight="1">
      <c r="B72" s="87" t="s">
        <v>121</v>
      </c>
      <c r="C72" s="66">
        <v>2</v>
      </c>
      <c r="D72" s="88">
        <v>4.6414910277854091E-2</v>
      </c>
      <c r="E72" s="88">
        <v>0.36521569200135345</v>
      </c>
      <c r="F72" s="88">
        <v>0.15675967788815776</v>
      </c>
      <c r="G72" s="89">
        <v>9.2276250000000015</v>
      </c>
      <c r="H72" s="90">
        <v>8.6269944263145756E-2</v>
      </c>
      <c r="I72" s="90">
        <v>9.3315323044635985</v>
      </c>
      <c r="J72" s="91">
        <v>2.7151271157905827</v>
      </c>
      <c r="K72" s="74"/>
      <c r="M72" s="278"/>
      <c r="N72" s="279"/>
      <c r="P72" s="280"/>
      <c r="AA72" s="40"/>
    </row>
    <row r="73" spans="2:27" ht="19.5" customHeight="1">
      <c r="B73" s="87" t="s">
        <v>121</v>
      </c>
      <c r="C73" s="66">
        <v>3</v>
      </c>
      <c r="D73" s="88">
        <v>2.0957461192374516E-2</v>
      </c>
      <c r="E73" s="88">
        <v>0.36005149327874569</v>
      </c>
      <c r="F73" s="88">
        <v>0.16201531116984844</v>
      </c>
      <c r="G73" s="89">
        <v>8.5483750000000001</v>
      </c>
      <c r="H73" s="90">
        <v>0.15473514923063653</v>
      </c>
      <c r="I73" s="90">
        <v>10.215056491012676</v>
      </c>
      <c r="J73" s="91">
        <v>2.7926101825834442</v>
      </c>
      <c r="K73" s="74"/>
      <c r="M73" s="278"/>
      <c r="N73" s="279"/>
      <c r="P73" s="280"/>
      <c r="AA73" s="40"/>
    </row>
    <row r="74" spans="2:27" ht="19.5" customHeight="1">
      <c r="B74" s="87" t="s">
        <v>121</v>
      </c>
      <c r="C74" s="66">
        <v>4</v>
      </c>
      <c r="D74" s="88">
        <v>1.4832775191469649E-2</v>
      </c>
      <c r="E74" s="88">
        <v>0.35376197039903307</v>
      </c>
      <c r="F74" s="88">
        <v>0.16814995533156332</v>
      </c>
      <c r="G74" s="89">
        <v>8.5052500000000002</v>
      </c>
      <c r="H74" s="90">
        <v>0.57676765681011166</v>
      </c>
      <c r="I74" s="90">
        <v>6.8265628303473722</v>
      </c>
      <c r="J74" s="91">
        <v>2.8038291979286112</v>
      </c>
      <c r="K74" s="74"/>
      <c r="M74" s="278"/>
      <c r="N74" s="279"/>
      <c r="P74" s="280"/>
      <c r="AA74" s="40"/>
    </row>
    <row r="75" spans="2:27" ht="19.5" customHeight="1">
      <c r="B75" s="87" t="s">
        <v>121</v>
      </c>
      <c r="C75" s="66">
        <v>5</v>
      </c>
      <c r="D75" s="88">
        <v>1.2892707661808223E-2</v>
      </c>
      <c r="E75" s="88">
        <v>0.34796995668635161</v>
      </c>
      <c r="F75" s="88">
        <v>0.1667493036905863</v>
      </c>
      <c r="G75" s="89">
        <v>9.0397142857142843</v>
      </c>
      <c r="H75" s="90">
        <v>0.24171499718316919</v>
      </c>
      <c r="I75" s="90">
        <v>6.5092827410453449</v>
      </c>
      <c r="J75" s="91">
        <v>2.7479309200272573</v>
      </c>
      <c r="K75" s="74"/>
      <c r="M75" s="278"/>
      <c r="N75" s="279"/>
      <c r="P75" s="280"/>
      <c r="AA75" s="40"/>
    </row>
    <row r="76" spans="2:27" ht="19.5" customHeight="1">
      <c r="B76" s="87" t="s">
        <v>121</v>
      </c>
      <c r="C76" s="66">
        <v>6</v>
      </c>
      <c r="D76" s="88">
        <v>1.306717913938074E-2</v>
      </c>
      <c r="E76" s="88">
        <v>0.36149089277268498</v>
      </c>
      <c r="F76" s="88">
        <v>0.16071142982685574</v>
      </c>
      <c r="G76" s="89">
        <v>10.371714285714287</v>
      </c>
      <c r="H76" s="90">
        <v>0.21171955692634015</v>
      </c>
      <c r="I76" s="90">
        <v>8.5111261884388743</v>
      </c>
      <c r="J76" s="91">
        <v>2.5320257944902584</v>
      </c>
      <c r="K76" s="74"/>
      <c r="M76" s="278"/>
      <c r="N76" s="279"/>
      <c r="P76" s="280"/>
      <c r="AA76" s="40"/>
    </row>
    <row r="77" spans="2:27" ht="19.5" customHeight="1">
      <c r="B77" s="87" t="s">
        <v>121</v>
      </c>
      <c r="C77" s="66">
        <v>7</v>
      </c>
      <c r="D77" s="88">
        <v>1.708079626158392E-2</v>
      </c>
      <c r="E77" s="88">
        <v>0.36900390007085609</v>
      </c>
      <c r="F77" s="88">
        <v>0.17064832672016533</v>
      </c>
      <c r="G77" s="89">
        <v>11.110571428571429</v>
      </c>
      <c r="H77" s="90">
        <v>0.16108396622552482</v>
      </c>
      <c r="I77" s="90">
        <v>10.685236426293145</v>
      </c>
      <c r="J77" s="91">
        <v>2.434566418091046</v>
      </c>
      <c r="K77" s="74" t="s">
        <v>68</v>
      </c>
      <c r="M77" s="278"/>
      <c r="N77" s="279"/>
      <c r="P77" s="280"/>
      <c r="AA77" s="40"/>
    </row>
    <row r="78" spans="2:27" ht="20.25" customHeight="1">
      <c r="B78" s="87" t="s">
        <v>119</v>
      </c>
      <c r="C78" s="66">
        <v>1</v>
      </c>
      <c r="D78" s="88">
        <v>5.5668528773537534E-2</v>
      </c>
      <c r="E78" s="88">
        <v>0.43006627302564793</v>
      </c>
      <c r="F78" s="88">
        <v>0.18769873329373007</v>
      </c>
      <c r="G78" s="89">
        <v>12.843333333333334</v>
      </c>
      <c r="H78" s="90">
        <v>1.4267923743486903</v>
      </c>
      <c r="I78" s="90">
        <v>20.31416625219747</v>
      </c>
      <c r="J78" s="91">
        <v>2.0340970169745187</v>
      </c>
      <c r="K78" s="74"/>
      <c r="M78" s="278"/>
      <c r="N78" s="279"/>
      <c r="P78" s="280"/>
      <c r="AA78" s="40"/>
    </row>
    <row r="79" spans="2:27" ht="20.25" customHeight="1">
      <c r="B79" s="87" t="s">
        <v>119</v>
      </c>
      <c r="C79" s="66">
        <v>2</v>
      </c>
      <c r="D79" s="88">
        <v>6.4636694156460214E-2</v>
      </c>
      <c r="E79" s="88">
        <v>0.34186068017833804</v>
      </c>
      <c r="F79" s="88">
        <v>0.15105725641521098</v>
      </c>
      <c r="G79" s="89">
        <v>9.2195555555555568</v>
      </c>
      <c r="H79" s="90">
        <v>0.89334936589640901</v>
      </c>
      <c r="I79" s="90">
        <v>5.6759267792812249</v>
      </c>
      <c r="J79" s="91">
        <v>2.3339843364699844</v>
      </c>
      <c r="K79" s="74"/>
      <c r="M79" s="278"/>
      <c r="N79" s="279"/>
      <c r="P79" s="280"/>
      <c r="AA79" s="40"/>
    </row>
    <row r="80" spans="2:27" ht="20.25" customHeight="1">
      <c r="B80" s="87" t="s">
        <v>119</v>
      </c>
      <c r="C80" s="66">
        <v>3</v>
      </c>
      <c r="D80" s="88">
        <v>1.6600096012647628E-2</v>
      </c>
      <c r="E80" s="88">
        <v>0.31830639941595956</v>
      </c>
      <c r="F80" s="88">
        <v>0.15950967487527995</v>
      </c>
      <c r="G80" s="89">
        <v>8.0496999999999996</v>
      </c>
      <c r="H80" s="90">
        <v>0.59657464608526456</v>
      </c>
      <c r="I80" s="90">
        <v>5.1872377028406689</v>
      </c>
      <c r="J80" s="91">
        <v>2.5211471376121599</v>
      </c>
      <c r="K80" s="74"/>
      <c r="M80" s="278"/>
      <c r="N80" s="279"/>
      <c r="P80" s="280"/>
      <c r="AA80" s="40"/>
    </row>
    <row r="81" spans="2:21" ht="20.25" customHeight="1">
      <c r="B81" s="87" t="s">
        <v>119</v>
      </c>
      <c r="C81" s="66">
        <v>4</v>
      </c>
      <c r="D81" s="88">
        <v>1.8610108671326352E-2</v>
      </c>
      <c r="E81" s="88">
        <v>0.33184749022624127</v>
      </c>
      <c r="F81" s="88">
        <v>0.17461122596572576</v>
      </c>
      <c r="G81" s="89">
        <v>8.939222222222222</v>
      </c>
      <c r="H81" s="90">
        <v>0.29930526054473461</v>
      </c>
      <c r="I81" s="90">
        <v>7.6310473452934398</v>
      </c>
      <c r="J81" s="91">
        <v>2.4479953446435241</v>
      </c>
      <c r="K81" s="74"/>
    </row>
    <row r="82" spans="2:21" ht="20.25" customHeight="1">
      <c r="B82" s="87" t="s">
        <v>119</v>
      </c>
      <c r="C82" s="66">
        <v>5</v>
      </c>
      <c r="D82" s="88">
        <v>2.0708612921807378E-2</v>
      </c>
      <c r="E82" s="88">
        <v>0.33434460536375138</v>
      </c>
      <c r="F82" s="88">
        <v>0.162153798245363</v>
      </c>
      <c r="G82" s="89">
        <v>9.6173333333333346</v>
      </c>
      <c r="H82" s="90">
        <v>0.18674607336064838</v>
      </c>
      <c r="I82" s="90">
        <v>9.1335806789117111</v>
      </c>
      <c r="J82" s="91">
        <v>2.3539626851522688</v>
      </c>
      <c r="K82" s="74"/>
    </row>
    <row r="83" spans="2:21" ht="20.25" customHeight="1">
      <c r="B83" s="87" t="s">
        <v>119</v>
      </c>
      <c r="C83" s="66">
        <v>6</v>
      </c>
      <c r="D83" s="88">
        <v>2.5133565418258546E-2</v>
      </c>
      <c r="E83" s="88">
        <v>0.33504687925641025</v>
      </c>
      <c r="F83" s="88">
        <v>0.15905230259346193</v>
      </c>
      <c r="G83" s="89">
        <v>10.848714285714285</v>
      </c>
      <c r="H83" s="90">
        <v>8.0776890242420046E-2</v>
      </c>
      <c r="I83" s="90">
        <v>6.5872251139625115</v>
      </c>
      <c r="J83" s="91">
        <v>2.2292659683080509</v>
      </c>
      <c r="K83" s="74"/>
    </row>
    <row r="84" spans="2:21" ht="20.25" customHeight="1">
      <c r="B84" s="87" t="s">
        <v>119</v>
      </c>
      <c r="C84" s="66">
        <v>7</v>
      </c>
      <c r="D84" s="88">
        <v>2.7375783967845825E-2</v>
      </c>
      <c r="E84" s="88">
        <v>0.34958332686112442</v>
      </c>
      <c r="F84" s="88">
        <v>0.16180556467961443</v>
      </c>
      <c r="G84" s="89">
        <v>12.047285714285715</v>
      </c>
      <c r="H84" s="90">
        <v>7.9545030949462928E-2</v>
      </c>
      <c r="I84" s="90">
        <v>8.8761282811193816</v>
      </c>
      <c r="J84" s="91">
        <v>2.1047350761304684</v>
      </c>
      <c r="K84" s="74" t="s">
        <v>67</v>
      </c>
    </row>
    <row r="85" spans="2:21" ht="20.25" customHeight="1">
      <c r="B85" s="87" t="s">
        <v>118</v>
      </c>
      <c r="C85" s="66">
        <v>1</v>
      </c>
      <c r="D85" s="88">
        <v>4.6093432011173052E-2</v>
      </c>
      <c r="E85" s="88">
        <v>0.39834262285193178</v>
      </c>
      <c r="F85" s="88">
        <v>0.18144216019233239</v>
      </c>
      <c r="G85" s="89">
        <v>14.861500000000003</v>
      </c>
      <c r="H85" s="90">
        <v>2.8379335488657516</v>
      </c>
      <c r="I85" s="90">
        <v>52.626268556296338</v>
      </c>
      <c r="J85" s="91">
        <v>1.9979524144783263</v>
      </c>
      <c r="K85" s="74"/>
    </row>
    <row r="86" spans="2:21" ht="20.25" customHeight="1">
      <c r="B86" s="87" t="s">
        <v>118</v>
      </c>
      <c r="C86" s="66">
        <v>2</v>
      </c>
      <c r="D86" s="88">
        <v>3.2536042933780693E-2</v>
      </c>
      <c r="E86" s="88">
        <v>0.34085321523668716</v>
      </c>
      <c r="F86" s="88">
        <v>0.14794132980281052</v>
      </c>
      <c r="G86" s="89">
        <v>9.9478571428571421</v>
      </c>
      <c r="H86" s="90">
        <v>0.11973053514178437</v>
      </c>
      <c r="I86" s="90">
        <v>10.856708810332657</v>
      </c>
      <c r="J86" s="91">
        <v>2.4081164826713342</v>
      </c>
      <c r="K86" s="74"/>
    </row>
    <row r="87" spans="2:21" ht="20.25" customHeight="1">
      <c r="B87" s="87" t="s">
        <v>118</v>
      </c>
      <c r="C87" s="66">
        <v>3</v>
      </c>
      <c r="D87" s="88">
        <v>1.2918672310405386E-2</v>
      </c>
      <c r="E87" s="88">
        <v>0.34301153961115616</v>
      </c>
      <c r="F87" s="88">
        <v>0.15926817527741699</v>
      </c>
      <c r="G87" s="89">
        <v>9.9712727272727264</v>
      </c>
      <c r="H87" s="90">
        <v>0.17321032669728731</v>
      </c>
      <c r="I87" s="90">
        <v>12.568414346064248</v>
      </c>
      <c r="J87" s="91">
        <v>2.4341176744252713</v>
      </c>
      <c r="K87" s="74"/>
    </row>
    <row r="88" spans="2:21" ht="20.25" customHeight="1">
      <c r="B88" s="87" t="s">
        <v>118</v>
      </c>
      <c r="C88" s="66">
        <v>4</v>
      </c>
      <c r="D88" s="88">
        <v>9.0170172630871671E-3</v>
      </c>
      <c r="E88" s="88">
        <v>0.3367317198587485</v>
      </c>
      <c r="F88" s="88">
        <v>0.16256592627976071</v>
      </c>
      <c r="G88" s="89">
        <v>9.9280909090909102</v>
      </c>
      <c r="H88" s="90">
        <v>0.17059890972462</v>
      </c>
      <c r="I88" s="90">
        <v>12.663631242297553</v>
      </c>
      <c r="J88" s="91">
        <v>2.4156338760367428</v>
      </c>
      <c r="K88" s="74"/>
    </row>
    <row r="89" spans="2:21" ht="20.25" customHeight="1">
      <c r="B89" s="87" t="s">
        <v>118</v>
      </c>
      <c r="C89" s="66">
        <v>5</v>
      </c>
      <c r="D89" s="88">
        <v>9.948604613400391E-3</v>
      </c>
      <c r="E89" s="88">
        <v>0.34227428804603555</v>
      </c>
      <c r="F89" s="88">
        <v>0.164214341929556</v>
      </c>
      <c r="G89" s="89">
        <v>10.9696</v>
      </c>
      <c r="H89" s="90">
        <v>0.18737637286623712</v>
      </c>
      <c r="I89" s="90">
        <v>15.080083506137823</v>
      </c>
      <c r="J89" s="91">
        <v>2.3031915007888961</v>
      </c>
      <c r="K89" s="74"/>
    </row>
    <row r="90" spans="2:21" ht="20.25" customHeight="1">
      <c r="B90" s="87" t="s">
        <v>118</v>
      </c>
      <c r="C90" s="66">
        <v>6</v>
      </c>
      <c r="D90" s="88">
        <v>1.3194586284427018E-2</v>
      </c>
      <c r="E90" s="88">
        <v>0.34963803657066067</v>
      </c>
      <c r="F90" s="88">
        <v>0.15981652524285875</v>
      </c>
      <c r="G90" s="89">
        <v>12.698904761904762</v>
      </c>
      <c r="H90" s="90">
        <v>0.24659538967530736</v>
      </c>
      <c r="I90" s="90">
        <v>19.70654077885499</v>
      </c>
      <c r="J90" s="91">
        <v>2.1191728720686305</v>
      </c>
      <c r="K90" s="74"/>
    </row>
    <row r="91" spans="2:21" ht="20.25" customHeight="1">
      <c r="B91" s="87" t="s">
        <v>118</v>
      </c>
      <c r="C91" s="66">
        <v>7</v>
      </c>
      <c r="D91" s="88">
        <v>1.6727575590370355E-2</v>
      </c>
      <c r="E91" s="88">
        <v>0.35029528736064341</v>
      </c>
      <c r="F91" s="88">
        <v>0.15706459021684066</v>
      </c>
      <c r="G91" s="89">
        <v>13.45878947368421</v>
      </c>
      <c r="H91" s="90">
        <v>0.21912514832344732</v>
      </c>
      <c r="I91" s="90">
        <v>19.229891804384952</v>
      </c>
      <c r="J91" s="91">
        <v>2.0407298895893846</v>
      </c>
      <c r="K91" s="74" t="s">
        <v>67</v>
      </c>
    </row>
    <row r="92" spans="2:21" ht="20.25" customHeight="1">
      <c r="B92" s="87" t="s">
        <v>120</v>
      </c>
      <c r="C92" s="66">
        <v>1</v>
      </c>
      <c r="D92" s="88">
        <v>7.528783385539542E-2</v>
      </c>
      <c r="E92" s="88">
        <v>0.37697635753547887</v>
      </c>
      <c r="F92" s="88">
        <v>0.22236692580751286</v>
      </c>
      <c r="G92" s="89">
        <v>12.437000000000001</v>
      </c>
      <c r="H92" s="90">
        <v>16.574081030124788</v>
      </c>
      <c r="I92" s="90">
        <v>57.922087594240509</v>
      </c>
      <c r="J92" s="91">
        <v>2.4970776092810869</v>
      </c>
      <c r="K92" s="74"/>
    </row>
    <row r="93" spans="2:21" ht="20.25" customHeight="1">
      <c r="B93" s="87" t="s">
        <v>120</v>
      </c>
      <c r="C93" s="66">
        <v>2</v>
      </c>
      <c r="D93" s="88">
        <v>5.5053481647851898E-2</v>
      </c>
      <c r="E93" s="88">
        <v>0.32869867971639855</v>
      </c>
      <c r="F93" s="88">
        <v>0.16628660247426683</v>
      </c>
      <c r="G93" s="89">
        <v>8.5447000000000006</v>
      </c>
      <c r="H93" s="90">
        <v>0.82621628836629102</v>
      </c>
      <c r="I93" s="90">
        <v>9.4098421647723995</v>
      </c>
      <c r="J93" s="91">
        <v>2.9581533574159478</v>
      </c>
      <c r="K93" s="74"/>
      <c r="O93" s="276"/>
      <c r="P93" s="276"/>
      <c r="Q93" s="276"/>
      <c r="R93" s="276"/>
      <c r="S93" s="276"/>
      <c r="T93" s="276"/>
      <c r="U93" s="276"/>
    </row>
    <row r="94" spans="2:21" ht="20.25" customHeight="1">
      <c r="B94" s="87" t="s">
        <v>120</v>
      </c>
      <c r="C94" s="66">
        <v>3</v>
      </c>
      <c r="D94" s="88">
        <v>2.3880494932812368E-2</v>
      </c>
      <c r="E94" s="88">
        <v>0.32892495694771634</v>
      </c>
      <c r="F94" s="88">
        <v>0.188247670547598</v>
      </c>
      <c r="G94" s="89">
        <v>8.0080909090909085</v>
      </c>
      <c r="H94" s="90">
        <v>7.8764715710292046E-2</v>
      </c>
      <c r="I94" s="90">
        <v>9.6899353827399768</v>
      </c>
      <c r="J94" s="91">
        <v>2.9998353345223903</v>
      </c>
      <c r="K94" s="74"/>
    </row>
    <row r="95" spans="2:21" ht="20.25" customHeight="1">
      <c r="B95" s="87" t="s">
        <v>120</v>
      </c>
      <c r="C95" s="66">
        <v>4</v>
      </c>
      <c r="D95" s="88">
        <v>1.9230449402444675E-2</v>
      </c>
      <c r="E95" s="88">
        <v>0.33626803694116447</v>
      </c>
      <c r="F95" s="88">
        <v>0.19797305003701024</v>
      </c>
      <c r="G95" s="89">
        <v>8.5295454545454543</v>
      </c>
      <c r="H95" s="90">
        <v>7.2956146191471227E-2</v>
      </c>
      <c r="I95" s="90">
        <v>10.926585894984191</v>
      </c>
      <c r="J95" s="91">
        <v>2.9082464102667198</v>
      </c>
      <c r="K95" s="74"/>
    </row>
    <row r="96" spans="2:21" ht="20.25" customHeight="1">
      <c r="B96" s="87" t="s">
        <v>120</v>
      </c>
      <c r="C96" s="66">
        <v>5</v>
      </c>
      <c r="D96" s="88">
        <v>1.9237559811078449E-2</v>
      </c>
      <c r="E96" s="88">
        <v>0.33677811474586522</v>
      </c>
      <c r="F96" s="88">
        <v>0.18825056864651082</v>
      </c>
      <c r="G96" s="89">
        <v>9.2639000000000014</v>
      </c>
      <c r="H96" s="90">
        <v>0.10999448927608728</v>
      </c>
      <c r="I96" s="90">
        <v>12.059395824269204</v>
      </c>
      <c r="J96" s="91">
        <v>2.8396577293485166</v>
      </c>
      <c r="K96" s="74"/>
    </row>
    <row r="97" spans="2:11" ht="20.25" customHeight="1">
      <c r="B97" s="87" t="s">
        <v>120</v>
      </c>
      <c r="C97" s="66">
        <v>6</v>
      </c>
      <c r="D97" s="88">
        <v>2.4081173518642734E-2</v>
      </c>
      <c r="E97" s="88">
        <v>0.34251702234061543</v>
      </c>
      <c r="F97" s="88">
        <v>0.18933475974345801</v>
      </c>
      <c r="G97" s="89">
        <v>10.482555555555555</v>
      </c>
      <c r="H97" s="90">
        <v>8.3075720715626716E-2</v>
      </c>
      <c r="I97" s="90">
        <v>14.478540450970319</v>
      </c>
      <c r="J97" s="91">
        <v>2.6118217059388438</v>
      </c>
      <c r="K97" s="74"/>
    </row>
    <row r="98" spans="2:11" ht="20.25" customHeight="1">
      <c r="B98" s="87" t="s">
        <v>120</v>
      </c>
      <c r="C98" s="66">
        <v>7</v>
      </c>
      <c r="D98" s="88">
        <v>2.8089132699282732E-2</v>
      </c>
      <c r="E98" s="88">
        <v>0.34049774152249124</v>
      </c>
      <c r="F98" s="88">
        <v>0.17231959347926926</v>
      </c>
      <c r="G98" s="89">
        <v>11.118888888888888</v>
      </c>
      <c r="H98" s="90">
        <v>0.16345960888190236</v>
      </c>
      <c r="I98" s="90">
        <v>13.237859339595223</v>
      </c>
      <c r="J98" s="91">
        <v>2.5149112958921389</v>
      </c>
      <c r="K98" s="74" t="s">
        <v>67</v>
      </c>
    </row>
    <row r="99" spans="2:11" ht="20.25" customHeight="1">
      <c r="B99" s="85" t="s">
        <v>125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>
      <c r="B100" s="42" t="str">
        <f>C60</f>
        <v>555</v>
      </c>
      <c r="C100" s="54"/>
      <c r="D100" s="67">
        <f t="shared" ref="D100:J103" si="1">(SUMIFS(D$71:D$98,$B$71:$B$98,$B100,$C$71:$C$98,MAX($C$71:$C$98))/SUMIFS(D$71:D$98,$B$71:$B$98,$B100,$C$71:$C$98,MAX($C$71:$C$98)-1))-1</f>
        <v>0.30715252920251834</v>
      </c>
      <c r="E100" s="67">
        <f t="shared" si="1"/>
        <v>2.0783393021454266E-2</v>
      </c>
      <c r="F100" s="67">
        <f t="shared" si="1"/>
        <v>6.183067939856679E-2</v>
      </c>
      <c r="G100" s="67">
        <f t="shared" si="1"/>
        <v>7.1237706950221691E-2</v>
      </c>
      <c r="H100" s="67">
        <f t="shared" si="1"/>
        <v>-0.23916350211535764</v>
      </c>
      <c r="I100" s="67">
        <f t="shared" si="1"/>
        <v>0.25544330911313273</v>
      </c>
      <c r="J100" s="86">
        <f t="shared" si="1"/>
        <v>-3.8490672808818127E-2</v>
      </c>
      <c r="K100" s="55"/>
    </row>
    <row r="101" spans="2:11" ht="20.25" customHeight="1">
      <c r="B101" s="42" t="str">
        <f>D60</f>
        <v>37</v>
      </c>
      <c r="C101" s="54"/>
      <c r="D101" s="67">
        <f t="shared" si="1"/>
        <v>8.9212115840850537E-2</v>
      </c>
      <c r="E101" s="67">
        <f t="shared" si="1"/>
        <v>4.3386309512793542E-2</v>
      </c>
      <c r="F101" s="67">
        <f t="shared" si="1"/>
        <v>1.7310419536583854E-2</v>
      </c>
      <c r="G101" s="67">
        <f t="shared" si="1"/>
        <v>0.11048050460225722</v>
      </c>
      <c r="H101" s="67">
        <f t="shared" si="1"/>
        <v>-1.5250145050894837E-2</v>
      </c>
      <c r="I101" s="67">
        <f t="shared" si="1"/>
        <v>0.347476080983665</v>
      </c>
      <c r="J101" s="86">
        <f t="shared" si="1"/>
        <v>-5.5861837011802584E-2</v>
      </c>
      <c r="K101" s="55"/>
    </row>
    <row r="102" spans="2:11" ht="20.25" customHeight="1">
      <c r="B102" s="42" t="str">
        <f>E60</f>
        <v>34</v>
      </c>
      <c r="C102" s="54"/>
      <c r="D102" s="67">
        <f t="shared" si="1"/>
        <v>0.26776052160977315</v>
      </c>
      <c r="E102" s="67">
        <f t="shared" si="1"/>
        <v>1.8798034573961342E-3</v>
      </c>
      <c r="F102" s="67">
        <f t="shared" si="1"/>
        <v>-1.7219339626088237E-2</v>
      </c>
      <c r="G102" s="67">
        <f t="shared" si="1"/>
        <v>5.9838602306792055E-2</v>
      </c>
      <c r="H102" s="67">
        <f t="shared" si="1"/>
        <v>-0.11139803298038198</v>
      </c>
      <c r="I102" s="67">
        <f t="shared" si="1"/>
        <v>-2.4187348749785675E-2</v>
      </c>
      <c r="J102" s="86">
        <f t="shared" si="1"/>
        <v>-3.7015848736622337E-2</v>
      </c>
      <c r="K102" s="55"/>
    </row>
    <row r="103" spans="2:11" ht="20.25" customHeight="1">
      <c r="B103" s="42" t="str">
        <f>F60</f>
        <v>526</v>
      </c>
      <c r="C103" s="54"/>
      <c r="D103" s="67">
        <f t="shared" si="1"/>
        <v>0.1664353764793558</v>
      </c>
      <c r="E103" s="67">
        <f t="shared" si="1"/>
        <v>-5.895417414075621E-3</v>
      </c>
      <c r="F103" s="67">
        <f t="shared" si="1"/>
        <v>-8.9868158848611324E-2</v>
      </c>
      <c r="G103" s="67">
        <f>(SUMIFS(G$71:G$98,$B$71:$B$98,$B103,$C$71:$C$98,MAX($C$71:$C$98))/SUMIFS(G$71:G$98,$B$71:$B$98,$B103,$C$71:$C$98,MAX($C$71:$C$98)-1))-1</f>
        <v>6.0704026795840749E-2</v>
      </c>
      <c r="H103" s="67">
        <f t="shared" si="1"/>
        <v>0.96759784295383522</v>
      </c>
      <c r="I103" s="67">
        <f t="shared" si="1"/>
        <v>-8.5691034643754382E-2</v>
      </c>
      <c r="J103" s="86">
        <f>(SUMIFS(J$71:J$98,$B$71:$B$98,$B103,$C$71:$C$98,MAX($C$71:$C$98))/SUMIFS(J$71:J$98,$B$71:$B$98,$B103,$C$71:$C$98,MAX($C$71:$C$98)-1))-1</f>
        <v>-3.7104527398002296E-2</v>
      </c>
      <c r="K103" s="55"/>
    </row>
    <row r="104" spans="2:11" ht="20.25" customHeight="1" thickBot="1"/>
    <row r="105" spans="2:11" ht="17.25" thickTop="1">
      <c r="B105" s="25" t="s">
        <v>51</v>
      </c>
      <c r="C105" s="25"/>
      <c r="D105" s="25"/>
      <c r="E105" s="25"/>
      <c r="F105" s="171" t="s">
        <v>77</v>
      </c>
      <c r="G105" s="43"/>
      <c r="H105" s="25"/>
      <c r="I105" s="25"/>
    </row>
    <row r="106" spans="2:11">
      <c r="B106" s="26" t="s">
        <v>33</v>
      </c>
      <c r="C106" s="26" t="s">
        <v>52</v>
      </c>
      <c r="D106" s="26"/>
      <c r="E106" s="26"/>
      <c r="F106" s="92" t="s">
        <v>78</v>
      </c>
      <c r="G106" s="44"/>
      <c r="H106" s="46" t="s">
        <v>81</v>
      </c>
      <c r="I106" s="46"/>
    </row>
    <row r="107" spans="2:11">
      <c r="B107" s="26" t="s">
        <v>34</v>
      </c>
      <c r="C107" s="26" t="s">
        <v>53</v>
      </c>
      <c r="D107" s="26"/>
      <c r="E107" s="26"/>
      <c r="F107" s="92" t="s">
        <v>79</v>
      </c>
      <c r="G107" s="44"/>
      <c r="H107" s="46" t="s">
        <v>82</v>
      </c>
      <c r="I107" s="46"/>
    </row>
    <row r="108" spans="2:11">
      <c r="B108" s="26" t="s">
        <v>4</v>
      </c>
      <c r="C108" s="26" t="s">
        <v>54</v>
      </c>
      <c r="D108" s="26"/>
      <c r="E108" s="26"/>
      <c r="F108" s="92" t="s">
        <v>80</v>
      </c>
      <c r="G108" s="44"/>
      <c r="H108" s="46" t="s">
        <v>83</v>
      </c>
      <c r="I108" s="46"/>
    </row>
    <row r="109" spans="2:11">
      <c r="B109" s="26" t="s">
        <v>5</v>
      </c>
      <c r="C109" s="26" t="s">
        <v>55</v>
      </c>
      <c r="D109" s="26"/>
      <c r="E109" s="26"/>
      <c r="F109" s="92" t="s">
        <v>87</v>
      </c>
      <c r="G109" s="44"/>
      <c r="H109" s="46" t="s">
        <v>84</v>
      </c>
      <c r="I109" s="46"/>
    </row>
    <row r="110" spans="2:11">
      <c r="B110" s="26" t="s">
        <v>56</v>
      </c>
      <c r="C110" s="26" t="s">
        <v>57</v>
      </c>
      <c r="D110" s="26"/>
      <c r="E110" s="26"/>
      <c r="F110" s="92" t="s">
        <v>88</v>
      </c>
      <c r="G110" s="44"/>
      <c r="H110" s="46" t="s">
        <v>85</v>
      </c>
      <c r="I110" s="46"/>
    </row>
    <row r="111" spans="2:11" ht="17.25" thickBot="1">
      <c r="B111" s="27" t="s">
        <v>58</v>
      </c>
      <c r="C111" s="27" t="s">
        <v>59</v>
      </c>
      <c r="D111" s="27"/>
      <c r="E111" s="27"/>
      <c r="F111" s="93" t="s">
        <v>89</v>
      </c>
      <c r="G111" s="45"/>
      <c r="H111" s="47" t="s">
        <v>86</v>
      </c>
      <c r="I111" s="47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4" priority="5">
      <formula>$B71&lt;&gt;$B72</formula>
    </cfRule>
  </conditionalFormatting>
  <conditionalFormatting sqref="C61:K61">
    <cfRule type="containsText" dxfId="41" priority="6" operator="containsText" text="F">
      <formula>NOT(ISERROR(SEARCH("F",C61)))</formula>
    </cfRule>
    <cfRule type="containsText" dxfId="40" priority="7" operator="containsText" text="D">
      <formula>NOT(ISERROR(SEARCH("D",C61)))</formula>
    </cfRule>
    <cfRule type="containsText" dxfId="39" priority="8" operator="containsText" text="S">
      <formula>NOT(ISERROR(SEARCH("S",C61)))</formula>
    </cfRule>
    <cfRule type="containsText" dxfId="38" priority="9" operator="containsText" text="A">
      <formula>NOT(ISERROR(SEARCH("A",C61)))</formula>
    </cfRule>
  </conditionalFormatting>
  <conditionalFormatting sqref="D48:K48 D50:K51 D52:D57 D58:K59 D68:K68 D99:K99 K100:K103">
    <cfRule type="containsText" dxfId="37" priority="64" operator="containsText" text="악화">
      <formula>NOT(ISERROR(SEARCH("악화",D48)))</formula>
    </cfRule>
  </conditionalFormatting>
  <conditionalFormatting sqref="D48:K48 D50:K51 D58:K59 D68:K68 D99:K99 K100:K103 D52:D57">
    <cfRule type="containsText" dxfId="36" priority="63" operator="containsText" text="개선">
      <formula>NOT(ISERROR(SEARCH("개선",D48)))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9 K21:K25 K27:K60 K62:K1048576">
    <cfRule type="containsText" dxfId="3" priority="16" operator="containsText" text="D">
      <formula>NOT(ISERROR(SEARCH("D",J19)))</formula>
    </cfRule>
    <cfRule type="containsText" dxfId="2" priority="17" operator="containsText" text="F">
      <formula>NOT(ISERROR(SEARCH("F",J19)))</formula>
    </cfRule>
    <cfRule type="containsText" dxfId="1" priority="18" operator="containsText" text="S">
      <formula>NOT(ISERROR(SEARCH("S",J19)))</formula>
    </cfRule>
    <cfRule type="containsText" dxfId="0" priority="19" operator="containsText" text="A">
      <formula>NOT(ISERROR(SEARCH("A",J19)))</formula>
    </cfRule>
  </conditionalFormatting>
  <conditionalFormatting sqref="K1:K18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38</v>
      </c>
      <c r="B4" s="137" t="s">
        <v>140</v>
      </c>
      <c r="C4" s="137" t="s">
        <v>1</v>
      </c>
      <c r="D4" s="137" t="s">
        <v>10</v>
      </c>
      <c r="E4" s="138" t="s">
        <v>139</v>
      </c>
      <c r="F4" s="125" t="s">
        <v>45</v>
      </c>
      <c r="G4" s="148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124" t="s">
        <v>6</v>
      </c>
      <c r="O4" s="124" t="s">
        <v>7</v>
      </c>
      <c r="P4" s="124" t="s">
        <v>26</v>
      </c>
      <c r="Q4" s="124" t="s">
        <v>14</v>
      </c>
      <c r="R4" s="1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2" t="str">
        <f>W5</f>
        <v>신화여객</v>
      </c>
      <c r="B5" s="142" t="str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A</v>
      </c>
      <c r="F5" s="150">
        <f>G5/H5</f>
        <v>0.82240000000000002</v>
      </c>
      <c r="G5" s="151">
        <f>AE5</f>
        <v>2.056</v>
      </c>
      <c r="H5" s="152">
        <f>AF5</f>
        <v>2.5</v>
      </c>
      <c r="I5" s="153">
        <f>AC5</f>
        <v>6286.2650000000003</v>
      </c>
      <c r="J5" s="154">
        <f>AI5/AH5</f>
        <v>2.0225224156432891E-2</v>
      </c>
      <c r="K5" s="154">
        <f>AJ5/AH5</f>
        <v>0.34422008734154708</v>
      </c>
      <c r="L5" s="154">
        <f>AK5/AC5</f>
        <v>0.15207758502067603</v>
      </c>
      <c r="M5" s="155">
        <f>AG5</f>
        <v>11.255000000000001</v>
      </c>
      <c r="N5" s="156">
        <f>IF(AW5=0,AT5,"속도계이상")</f>
        <v>9.5000000000000001E-2</v>
      </c>
      <c r="O5" s="156">
        <f>IF(AW5=0,AU5,"속도계이상")</f>
        <v>7.62</v>
      </c>
      <c r="P5" s="157">
        <f>AQ5/60</f>
        <v>0</v>
      </c>
      <c r="Q5" s="158">
        <f>AN5</f>
        <v>72</v>
      </c>
      <c r="R5" s="159">
        <f>AC5/(AH5-AI5-AJ5)</f>
        <v>23.605451104773781</v>
      </c>
      <c r="S5" s="144">
        <f>IF(AW5=0,AL5,"속도계이상")</f>
        <v>6</v>
      </c>
      <c r="T5" s="144">
        <f>IF(AW5=0,AM5,"속도계이상")</f>
        <v>479</v>
      </c>
      <c r="U5" t="s">
        <v>117</v>
      </c>
      <c r="V5" s="5" t="s">
        <v>118</v>
      </c>
      <c r="W5" t="s">
        <v>117</v>
      </c>
      <c r="X5" s="5" t="s">
        <v>118</v>
      </c>
      <c r="Y5" t="s">
        <v>192</v>
      </c>
      <c r="Z5" t="s">
        <v>190</v>
      </c>
      <c r="AA5" t="s">
        <v>48</v>
      </c>
      <c r="AB5">
        <v>524</v>
      </c>
      <c r="AC5" s="1">
        <v>6286.2650000000003</v>
      </c>
      <c r="AD5" s="1">
        <v>3057.2640000000001</v>
      </c>
      <c r="AE5" s="28">
        <v>2.056</v>
      </c>
      <c r="AF5">
        <v>2.5</v>
      </c>
      <c r="AG5">
        <v>11.255000000000001</v>
      </c>
      <c r="AH5">
        <v>419.01295800000003</v>
      </c>
      <c r="AI5">
        <v>8.4746310000000005</v>
      </c>
      <c r="AJ5">
        <v>144.232677</v>
      </c>
      <c r="AK5">
        <v>956</v>
      </c>
      <c r="AL5">
        <v>6</v>
      </c>
      <c r="AM5">
        <v>479</v>
      </c>
      <c r="AN5">
        <v>72</v>
      </c>
      <c r="AO5">
        <v>15.002554999999999</v>
      </c>
      <c r="AP5">
        <v>687.8</v>
      </c>
      <c r="AQ5">
        <v>0</v>
      </c>
      <c r="AR5">
        <v>34</v>
      </c>
      <c r="AS5">
        <v>10222</v>
      </c>
      <c r="AT5">
        <v>9.5000000000000001E-2</v>
      </c>
      <c r="AU5">
        <v>7.62</v>
      </c>
      <c r="AV5">
        <v>54377</v>
      </c>
      <c r="AW5">
        <v>0</v>
      </c>
      <c r="AX5" s="29">
        <v>0.53</v>
      </c>
      <c r="AY5">
        <v>0.96714285714285719</v>
      </c>
      <c r="AZ5" t="s">
        <v>66</v>
      </c>
      <c r="BA5" t="s">
        <v>426</v>
      </c>
      <c r="BB5">
        <v>1</v>
      </c>
      <c r="BC5" t="s">
        <v>427</v>
      </c>
      <c r="BD5">
        <v>6</v>
      </c>
      <c r="BE5">
        <v>28559.571</v>
      </c>
      <c r="BF5">
        <v>2.1742133311456253E-2</v>
      </c>
      <c r="BG5">
        <v>2.1027748931222692E-2</v>
      </c>
      <c r="BH5">
        <v>235201.00599999999</v>
      </c>
      <c r="BI5">
        <v>2.6400652384964717E-3</v>
      </c>
      <c r="BJ5">
        <v>2.5533202378030164E-3</v>
      </c>
      <c r="BK5">
        <v>1</v>
      </c>
      <c r="BL5" t="s">
        <v>66</v>
      </c>
      <c r="BM5">
        <v>0</v>
      </c>
      <c r="BN5" t="s">
        <v>428</v>
      </c>
    </row>
    <row r="6" spans="1:66">
      <c r="A6" s="139" t="str">
        <f t="shared" ref="A6:A7" si="0">W6</f>
        <v>신화여객</v>
      </c>
      <c r="B6" s="139" t="str">
        <f t="shared" ref="B6:B7" si="1">V6</f>
        <v>34</v>
      </c>
      <c r="C6" s="140" t="str">
        <f t="shared" ref="C6:C7" si="2">Y6</f>
        <v>71바5106</v>
      </c>
      <c r="D6" s="115" t="str">
        <f t="shared" ref="D6:D7" si="3">Z6</f>
        <v>대형</v>
      </c>
      <c r="E6" s="111" t="str">
        <f>AZ6</f>
        <v>S</v>
      </c>
      <c r="F6" s="160">
        <f>G6/H6</f>
        <v>0.77400000000000002</v>
      </c>
      <c r="G6" s="161">
        <f>AE6</f>
        <v>1.9350000000000001</v>
      </c>
      <c r="H6" s="162">
        <f>AF6</f>
        <v>2.5</v>
      </c>
      <c r="I6" s="163">
        <f t="shared" ref="I6:I7" si="4">AC6</f>
        <v>6009.8509999999997</v>
      </c>
      <c r="J6" s="164">
        <f t="shared" ref="J6:J7" si="5">AI6/AH6</f>
        <v>1.6302139389943845E-2</v>
      </c>
      <c r="K6" s="164">
        <f t="shared" ref="K6:K7" si="6">AJ6/AH6</f>
        <v>0.35908595226120377</v>
      </c>
      <c r="L6" s="164">
        <f t="shared" ref="L6:L7" si="7">AK6/AC6</f>
        <v>0.19667708899937786</v>
      </c>
      <c r="M6" s="165">
        <f t="shared" ref="M6:M7" si="8">AG6</f>
        <v>14.010999999999999</v>
      </c>
      <c r="N6" s="166">
        <f t="shared" ref="N6:N7" si="9">IF(AW6=0,AT6,"속도계이상")</f>
        <v>0.13300000000000001</v>
      </c>
      <c r="O6" s="166">
        <f t="shared" ref="O6:O7" si="10">IF(AW6=0,AU6,"속도계이상")</f>
        <v>14.593</v>
      </c>
      <c r="P6" s="167">
        <f t="shared" ref="P6:P7" si="11">AQ6/60</f>
        <v>9.0000000000000011E-2</v>
      </c>
      <c r="Q6" s="168">
        <f t="shared" ref="Q6:Q7" si="12">AN6</f>
        <v>82</v>
      </c>
      <c r="R6" s="169">
        <f t="shared" ref="R6:R7" si="13">AC6/(AH6-AI6-AJ6)</f>
        <v>24.200085111514237</v>
      </c>
      <c r="S6" s="141">
        <f t="shared" ref="S6:S7" si="14">IF(AW6=0,AL6,"속도계이상")</f>
        <v>8</v>
      </c>
      <c r="T6" s="141">
        <f t="shared" ref="T6:T7" si="15">IF(AW6=0,AM6,"속도계이상")</f>
        <v>877</v>
      </c>
      <c r="U6" t="s">
        <v>117</v>
      </c>
      <c r="V6" s="5" t="s">
        <v>118</v>
      </c>
      <c r="W6" t="s">
        <v>117</v>
      </c>
      <c r="X6" s="5" t="s">
        <v>118</v>
      </c>
      <c r="Y6" t="s">
        <v>194</v>
      </c>
      <c r="Z6" t="s">
        <v>190</v>
      </c>
      <c r="AA6" t="s">
        <v>48</v>
      </c>
      <c r="AB6">
        <v>524</v>
      </c>
      <c r="AC6" s="1">
        <v>6009.8509999999997</v>
      </c>
      <c r="AD6" s="1">
        <v>3105.6790000000001</v>
      </c>
      <c r="AE6" s="28">
        <v>1.9350000000000001</v>
      </c>
      <c r="AF6">
        <v>2.5</v>
      </c>
      <c r="AG6">
        <v>14.010999999999999</v>
      </c>
      <c r="AH6">
        <v>397.59100599999999</v>
      </c>
      <c r="AI6">
        <v>6.4815839999999998</v>
      </c>
      <c r="AJ6">
        <v>142.76934499999999</v>
      </c>
      <c r="AK6">
        <v>1182</v>
      </c>
      <c r="AL6">
        <v>8</v>
      </c>
      <c r="AM6">
        <v>877</v>
      </c>
      <c r="AN6">
        <v>82</v>
      </c>
      <c r="AO6">
        <v>15.115660999999999</v>
      </c>
      <c r="AP6">
        <v>2666.8</v>
      </c>
      <c r="AQ6">
        <v>5.4</v>
      </c>
      <c r="AR6">
        <v>31</v>
      </c>
      <c r="AS6">
        <v>7663</v>
      </c>
      <c r="AT6">
        <v>0.13300000000000001</v>
      </c>
      <c r="AU6">
        <v>14.593</v>
      </c>
      <c r="AV6">
        <v>52673</v>
      </c>
      <c r="AW6">
        <v>0</v>
      </c>
      <c r="AX6" s="29">
        <v>0.56000000000000005</v>
      </c>
      <c r="AY6">
        <v>1.0363636363636362</v>
      </c>
      <c r="AZ6" t="s">
        <v>71</v>
      </c>
      <c r="BA6" t="s">
        <v>426</v>
      </c>
      <c r="BB6">
        <v>1</v>
      </c>
      <c r="BC6" t="s">
        <v>429</v>
      </c>
      <c r="BD6">
        <v>6</v>
      </c>
      <c r="BE6">
        <v>28559.571</v>
      </c>
      <c r="BF6">
        <v>0.18093069395195047</v>
      </c>
      <c r="BG6">
        <v>0.18750999191383955</v>
      </c>
      <c r="BH6">
        <v>235201.00599999999</v>
      </c>
      <c r="BI6">
        <v>2.1969731711096507E-2</v>
      </c>
      <c r="BJ6">
        <v>2.2768631046045467E-2</v>
      </c>
      <c r="BK6">
        <v>1</v>
      </c>
      <c r="BL6" t="s">
        <v>71</v>
      </c>
      <c r="BM6">
        <v>0</v>
      </c>
      <c r="BN6" t="s">
        <v>428</v>
      </c>
    </row>
    <row r="7" spans="1:66">
      <c r="A7" s="142" t="str">
        <f t="shared" si="0"/>
        <v>신화여객</v>
      </c>
      <c r="B7" s="142" t="str">
        <f t="shared" si="1"/>
        <v>34</v>
      </c>
      <c r="C7" s="143" t="str">
        <f t="shared" si="2"/>
        <v>71바6152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0.86958333333333349</v>
      </c>
      <c r="G7" s="151">
        <f t="shared" ref="G7:G26" si="18">AE7</f>
        <v>2.0870000000000002</v>
      </c>
      <c r="H7" s="152">
        <f t="shared" ref="H7:H26" si="19">AF7</f>
        <v>2.4</v>
      </c>
      <c r="I7" s="153">
        <f t="shared" si="4"/>
        <v>6094.7129999999997</v>
      </c>
      <c r="J7" s="154">
        <f t="shared" si="5"/>
        <v>1.6225162524512907E-2</v>
      </c>
      <c r="K7" s="154">
        <f t="shared" si="6"/>
        <v>0.32743625734964737</v>
      </c>
      <c r="L7" s="154">
        <f t="shared" si="7"/>
        <v>0.12322155284424387</v>
      </c>
      <c r="M7" s="155">
        <f t="shared" si="8"/>
        <v>10.343999999999999</v>
      </c>
      <c r="N7" s="156">
        <f t="shared" si="9"/>
        <v>4.9000000000000002E-2</v>
      </c>
      <c r="O7" s="156">
        <f t="shared" si="10"/>
        <v>5.431</v>
      </c>
      <c r="P7" s="157">
        <f t="shared" si="11"/>
        <v>0.9</v>
      </c>
      <c r="Q7" s="158">
        <f t="shared" si="12"/>
        <v>86</v>
      </c>
      <c r="R7" s="159">
        <f t="shared" si="13"/>
        <v>24.138076234398753</v>
      </c>
      <c r="S7" s="144">
        <f t="shared" si="14"/>
        <v>3</v>
      </c>
      <c r="T7" s="144">
        <f t="shared" si="15"/>
        <v>331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195</v>
      </c>
      <c r="Z7" s="4" t="s">
        <v>190</v>
      </c>
      <c r="AA7" s="4" t="s">
        <v>48</v>
      </c>
      <c r="AB7" s="4">
        <v>524</v>
      </c>
      <c r="AC7" s="4">
        <v>6094.7129999999997</v>
      </c>
      <c r="AD7" s="4">
        <v>2919.8</v>
      </c>
      <c r="AE7" s="4">
        <v>2.0870000000000002</v>
      </c>
      <c r="AF7" s="4">
        <v>2.4</v>
      </c>
      <c r="AG7" s="4">
        <v>10.343999999999999</v>
      </c>
      <c r="AH7" s="4">
        <v>384.70042999999998</v>
      </c>
      <c r="AI7" s="4">
        <v>6.2418269999999998</v>
      </c>
      <c r="AJ7" s="4">
        <v>125.96486899999999</v>
      </c>
      <c r="AK7" s="4">
        <v>751</v>
      </c>
      <c r="AL7" s="4">
        <v>3</v>
      </c>
      <c r="AM7" s="4">
        <v>331</v>
      </c>
      <c r="AN7" s="4">
        <v>86</v>
      </c>
      <c r="AO7" s="4">
        <v>15.842750000000001</v>
      </c>
      <c r="AP7" s="4">
        <v>2027.3</v>
      </c>
      <c r="AQ7" s="4">
        <v>54</v>
      </c>
      <c r="AR7" s="4">
        <v>8</v>
      </c>
      <c r="AS7" s="4">
        <v>1192</v>
      </c>
      <c r="AT7" s="4">
        <v>4.9000000000000002E-2</v>
      </c>
      <c r="AU7" s="4">
        <v>5.431</v>
      </c>
      <c r="AV7" s="4">
        <v>44697</v>
      </c>
      <c r="AW7" s="4">
        <v>0</v>
      </c>
      <c r="AX7" s="30">
        <v>0.5</v>
      </c>
      <c r="AY7">
        <v>0.81954545454545447</v>
      </c>
      <c r="AZ7" t="s">
        <v>67</v>
      </c>
      <c r="BA7" t="s">
        <v>426</v>
      </c>
      <c r="BB7">
        <v>1</v>
      </c>
      <c r="BC7" t="s">
        <v>430</v>
      </c>
      <c r="BD7">
        <v>9</v>
      </c>
      <c r="BE7">
        <v>28559.571</v>
      </c>
      <c r="BF7">
        <v>0.11616648583411844</v>
      </c>
      <c r="BG7">
        <v>9.5203715435870695E-2</v>
      </c>
      <c r="BH7">
        <v>235201.00599999999</v>
      </c>
      <c r="BI7">
        <v>1.4105658204540163E-2</v>
      </c>
      <c r="BJ7">
        <v>1.1560228064902686E-2</v>
      </c>
      <c r="BK7">
        <v>1</v>
      </c>
      <c r="BL7" t="s">
        <v>67</v>
      </c>
      <c r="BM7">
        <v>0</v>
      </c>
      <c r="BN7" t="s">
        <v>428</v>
      </c>
    </row>
    <row r="8" spans="1:66">
      <c r="A8" s="139" t="str">
        <f t="shared" ref="A8:A26" si="20">W8</f>
        <v>신화여객</v>
      </c>
      <c r="B8" s="139" t="str">
        <f t="shared" ref="B8:B26" si="21">V8</f>
        <v>34</v>
      </c>
      <c r="C8" s="140" t="str">
        <f t="shared" ref="C8:C26" si="22">Y8</f>
        <v>71바6154</v>
      </c>
      <c r="D8" s="115" t="str">
        <f t="shared" ref="D8:D26" si="23">Z8</f>
        <v>대형</v>
      </c>
      <c r="E8" s="111" t="str">
        <f t="shared" si="16"/>
        <v>C</v>
      </c>
      <c r="F8" s="160">
        <f t="shared" si="17"/>
        <v>0.78083333333333338</v>
      </c>
      <c r="G8" s="161">
        <f t="shared" si="18"/>
        <v>1.8740000000000001</v>
      </c>
      <c r="H8" s="162">
        <f t="shared" si="19"/>
        <v>2.4</v>
      </c>
      <c r="I8" s="163">
        <f t="shared" ref="I8:I26" si="24">AC8</f>
        <v>6860.0820000000003</v>
      </c>
      <c r="J8" s="164">
        <f t="shared" ref="J8:J26" si="25">AI8/AH8</f>
        <v>1.5656251399135016E-2</v>
      </c>
      <c r="K8" s="164">
        <f t="shared" ref="K8:K26" si="26">AJ8/AH8</f>
        <v>0.36076850317985315</v>
      </c>
      <c r="L8" s="164">
        <f t="shared" ref="L8:L26" si="27">AK8/AC8</f>
        <v>0.20058069276722931</v>
      </c>
      <c r="M8" s="165">
        <f t="shared" ref="M8:M26" si="28">AG8</f>
        <v>15.021000000000001</v>
      </c>
      <c r="N8" s="166">
        <f t="shared" ref="N8:N26" si="29">IF(AW8=0,AT8,"속도계이상")</f>
        <v>4.3999999999999997E-2</v>
      </c>
      <c r="O8" s="166">
        <f t="shared" ref="O8:O26" si="30">IF(AW8=0,AU8,"속도계이상")</f>
        <v>12.404999999999999</v>
      </c>
      <c r="P8" s="167">
        <f t="shared" ref="P8:P26" si="31">AQ8/60</f>
        <v>0.98166666666666669</v>
      </c>
      <c r="Q8" s="168">
        <f t="shared" ref="Q8:Q26" si="32">AN8</f>
        <v>90</v>
      </c>
      <c r="R8" s="169">
        <f t="shared" ref="R8:R26" si="33">AC8/(AH8-AI8-AJ8)</f>
        <v>25.462659435867568</v>
      </c>
      <c r="S8" s="141">
        <f t="shared" ref="S8:S26" si="34">IF(AW8=0,AL8,"속도계이상")</f>
        <v>3</v>
      </c>
      <c r="T8" s="141">
        <f t="shared" ref="T8:T26" si="35">IF(AW8=0,AM8,"속도계이상")</f>
        <v>851</v>
      </c>
      <c r="U8" t="s">
        <v>117</v>
      </c>
      <c r="V8" s="5" t="s">
        <v>118</v>
      </c>
      <c r="W8" t="s">
        <v>117</v>
      </c>
      <c r="X8" s="5" t="s">
        <v>118</v>
      </c>
      <c r="Y8" t="s">
        <v>197</v>
      </c>
      <c r="Z8" t="s">
        <v>190</v>
      </c>
      <c r="AA8" t="s">
        <v>48</v>
      </c>
      <c r="AB8">
        <v>524</v>
      </c>
      <c r="AC8" s="1">
        <v>6860.0820000000003</v>
      </c>
      <c r="AD8" s="1">
        <v>3661.6260000000002</v>
      </c>
      <c r="AE8" s="28">
        <v>1.8740000000000001</v>
      </c>
      <c r="AF8">
        <v>2.4</v>
      </c>
      <c r="AG8">
        <v>15.021000000000001</v>
      </c>
      <c r="AH8">
        <v>432.05265600000001</v>
      </c>
      <c r="AI8">
        <v>6.7643250000000004</v>
      </c>
      <c r="AJ8">
        <v>155.87099000000001</v>
      </c>
      <c r="AK8">
        <v>1376</v>
      </c>
      <c r="AL8">
        <v>3</v>
      </c>
      <c r="AM8">
        <v>851</v>
      </c>
      <c r="AN8">
        <v>90</v>
      </c>
      <c r="AO8">
        <v>15.877884</v>
      </c>
      <c r="AP8">
        <v>5878.2</v>
      </c>
      <c r="AQ8">
        <v>58.9</v>
      </c>
      <c r="AR8">
        <v>34</v>
      </c>
      <c r="AS8">
        <v>8047</v>
      </c>
      <c r="AT8">
        <v>4.3999999999999997E-2</v>
      </c>
      <c r="AU8">
        <v>12.404999999999999</v>
      </c>
      <c r="AV8">
        <v>53994</v>
      </c>
      <c r="AW8">
        <v>0</v>
      </c>
      <c r="AX8" s="29">
        <v>0.54</v>
      </c>
      <c r="AY8">
        <v>0.86818181818181805</v>
      </c>
      <c r="AZ8" t="s">
        <v>69</v>
      </c>
      <c r="BA8" t="s">
        <v>426</v>
      </c>
      <c r="BB8">
        <v>3</v>
      </c>
      <c r="BC8" t="s">
        <v>431</v>
      </c>
      <c r="BD8">
        <v>10</v>
      </c>
      <c r="BE8">
        <v>28559.571</v>
      </c>
      <c r="BF8">
        <v>0.18877125290152291</v>
      </c>
      <c r="BG8">
        <v>0.16388776956450396</v>
      </c>
      <c r="BH8">
        <v>235201.00599999999</v>
      </c>
      <c r="BI8">
        <v>2.2921781210408599E-2</v>
      </c>
      <c r="BJ8">
        <v>1.9900273687218372E-2</v>
      </c>
      <c r="BK8">
        <v>1</v>
      </c>
      <c r="BL8" t="s">
        <v>68</v>
      </c>
      <c r="BM8">
        <v>-1</v>
      </c>
      <c r="BN8" t="s">
        <v>432</v>
      </c>
    </row>
    <row r="9" spans="1:66">
      <c r="A9" s="142" t="str">
        <f t="shared" si="20"/>
        <v>신화여객</v>
      </c>
      <c r="B9" s="142" t="str">
        <f t="shared" si="21"/>
        <v>34</v>
      </c>
      <c r="C9" s="143" t="str">
        <f t="shared" si="22"/>
        <v>71바6156</v>
      </c>
      <c r="D9" s="131" t="str">
        <f t="shared" si="23"/>
        <v>대형</v>
      </c>
      <c r="E9" s="127" t="str">
        <f t="shared" si="16"/>
        <v>C</v>
      </c>
      <c r="F9" s="150">
        <f t="shared" si="17"/>
        <v>0.85500000000000009</v>
      </c>
      <c r="G9" s="151">
        <f t="shared" si="18"/>
        <v>2.052</v>
      </c>
      <c r="H9" s="152">
        <f t="shared" si="19"/>
        <v>2.4</v>
      </c>
      <c r="I9" s="153">
        <f t="shared" si="24"/>
        <v>6866.5010000000002</v>
      </c>
      <c r="J9" s="154">
        <f t="shared" si="25"/>
        <v>8.9564221256953815E-3</v>
      </c>
      <c r="K9" s="154">
        <f t="shared" si="26"/>
        <v>0.33162559883758125</v>
      </c>
      <c r="L9" s="154">
        <f t="shared" si="27"/>
        <v>0.204616587108922</v>
      </c>
      <c r="M9" s="155">
        <f t="shared" si="28"/>
        <v>9.8550000000000004</v>
      </c>
      <c r="N9" s="156">
        <f t="shared" si="29"/>
        <v>7.2999999999999995E-2</v>
      </c>
      <c r="O9" s="156">
        <f t="shared" si="30"/>
        <v>4.806</v>
      </c>
      <c r="P9" s="157">
        <f t="shared" si="31"/>
        <v>0.13833333333333334</v>
      </c>
      <c r="Q9" s="158">
        <f t="shared" si="32"/>
        <v>92</v>
      </c>
      <c r="R9" s="159">
        <f t="shared" si="33"/>
        <v>24.527441920631627</v>
      </c>
      <c r="S9" s="144">
        <f t="shared" si="34"/>
        <v>5</v>
      </c>
      <c r="T9" s="144">
        <f t="shared" si="35"/>
        <v>330</v>
      </c>
      <c r="U9" t="s">
        <v>117</v>
      </c>
      <c r="V9" s="5" t="s">
        <v>118</v>
      </c>
      <c r="W9" t="s">
        <v>117</v>
      </c>
      <c r="X9" s="5" t="s">
        <v>118</v>
      </c>
      <c r="Y9" t="s">
        <v>198</v>
      </c>
      <c r="Z9" t="s">
        <v>190</v>
      </c>
      <c r="AA9" t="s">
        <v>48</v>
      </c>
      <c r="AB9">
        <v>524</v>
      </c>
      <c r="AC9" s="1">
        <v>6866.5010000000002</v>
      </c>
      <c r="AD9" s="1">
        <v>3346.3359999999998</v>
      </c>
      <c r="AE9" s="28">
        <v>2.052</v>
      </c>
      <c r="AF9">
        <v>2.4</v>
      </c>
      <c r="AG9">
        <v>9.8550000000000004</v>
      </c>
      <c r="AH9">
        <v>424.543746</v>
      </c>
      <c r="AI9">
        <v>3.8023929999999999</v>
      </c>
      <c r="AJ9">
        <v>140.78957399999999</v>
      </c>
      <c r="AK9">
        <v>1405</v>
      </c>
      <c r="AL9">
        <v>5</v>
      </c>
      <c r="AM9">
        <v>330</v>
      </c>
      <c r="AN9">
        <v>92</v>
      </c>
      <c r="AO9">
        <v>16.173836000000001</v>
      </c>
      <c r="AP9">
        <v>3050.6</v>
      </c>
      <c r="AQ9">
        <v>8.3000000000000007</v>
      </c>
      <c r="AR9">
        <v>10</v>
      </c>
      <c r="AS9">
        <v>3195</v>
      </c>
      <c r="AT9">
        <v>7.2999999999999995E-2</v>
      </c>
      <c r="AU9">
        <v>4.806</v>
      </c>
      <c r="AV9">
        <v>53636</v>
      </c>
      <c r="AW9">
        <v>0</v>
      </c>
      <c r="AX9" s="29">
        <v>0.47</v>
      </c>
      <c r="AY9">
        <v>0.87909090909090903</v>
      </c>
      <c r="AZ9" t="s">
        <v>69</v>
      </c>
      <c r="BA9" t="s">
        <v>426</v>
      </c>
      <c r="BB9">
        <v>2</v>
      </c>
      <c r="BC9" t="s">
        <v>433</v>
      </c>
      <c r="BD9">
        <v>10</v>
      </c>
      <c r="BE9">
        <v>28559.571</v>
      </c>
      <c r="BF9">
        <v>0.16721767284249472</v>
      </c>
      <c r="BG9">
        <v>0.1469995360351749</v>
      </c>
      <c r="BH9">
        <v>235201.00599999999</v>
      </c>
      <c r="BI9">
        <v>2.0304611282147323E-2</v>
      </c>
      <c r="BJ9">
        <v>1.7849599190760419E-2</v>
      </c>
      <c r="BK9">
        <v>1</v>
      </c>
      <c r="BL9" t="s">
        <v>68</v>
      </c>
      <c r="BM9">
        <v>-1</v>
      </c>
      <c r="BN9" t="s">
        <v>432</v>
      </c>
    </row>
    <row r="10" spans="1:66">
      <c r="A10" s="139" t="str">
        <f t="shared" si="20"/>
        <v>신화여객</v>
      </c>
      <c r="B10" s="139" t="str">
        <f t="shared" si="21"/>
        <v>34</v>
      </c>
      <c r="C10" s="140" t="str">
        <f t="shared" si="22"/>
        <v>71바6158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0.90839999999999999</v>
      </c>
      <c r="G10" s="161">
        <f t="shared" si="18"/>
        <v>2.2709999999999999</v>
      </c>
      <c r="H10" s="162">
        <f t="shared" si="19"/>
        <v>2.5</v>
      </c>
      <c r="I10" s="163">
        <f t="shared" si="24"/>
        <v>6625.5810000000001</v>
      </c>
      <c r="J10" s="164">
        <f t="shared" si="25"/>
        <v>9.2070133715949805E-3</v>
      </c>
      <c r="K10" s="164">
        <f t="shared" si="26"/>
        <v>0.33238218840707351</v>
      </c>
      <c r="L10" s="164">
        <f t="shared" si="27"/>
        <v>0.15787294729322607</v>
      </c>
      <c r="M10" s="165">
        <f t="shared" si="28"/>
        <v>13.234999999999999</v>
      </c>
      <c r="N10" s="166">
        <f t="shared" si="29"/>
        <v>0.151</v>
      </c>
      <c r="O10" s="166">
        <f t="shared" si="30"/>
        <v>9.7200000000000006</v>
      </c>
      <c r="P10" s="167">
        <f t="shared" si="31"/>
        <v>0.52833333333333332</v>
      </c>
      <c r="Q10" s="168">
        <f t="shared" si="32"/>
        <v>90</v>
      </c>
      <c r="R10" s="169">
        <f t="shared" si="33"/>
        <v>25.530098236443756</v>
      </c>
      <c r="S10" s="141">
        <f t="shared" si="34"/>
        <v>10</v>
      </c>
      <c r="T10" s="141">
        <f t="shared" si="35"/>
        <v>644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190</v>
      </c>
      <c r="AA10" s="4" t="s">
        <v>48</v>
      </c>
      <c r="AB10" s="4">
        <v>524</v>
      </c>
      <c r="AC10" s="4">
        <v>6625.5810000000001</v>
      </c>
      <c r="AD10" s="4">
        <v>2917.297</v>
      </c>
      <c r="AE10" s="4">
        <v>2.2709999999999999</v>
      </c>
      <c r="AF10" s="4">
        <v>2.5</v>
      </c>
      <c r="AG10" s="4">
        <v>13.234999999999999</v>
      </c>
      <c r="AH10" s="4">
        <v>394.16180400000002</v>
      </c>
      <c r="AI10" s="4">
        <v>3.6290529999999999</v>
      </c>
      <c r="AJ10" s="4">
        <v>131.01236299999999</v>
      </c>
      <c r="AK10" s="4">
        <v>1046</v>
      </c>
      <c r="AL10" s="4">
        <v>10</v>
      </c>
      <c r="AM10" s="4">
        <v>644</v>
      </c>
      <c r="AN10" s="4">
        <v>90</v>
      </c>
      <c r="AO10" s="4">
        <v>16.809291999999999</v>
      </c>
      <c r="AP10" s="4">
        <v>2796.8</v>
      </c>
      <c r="AQ10" s="4">
        <v>31.7</v>
      </c>
      <c r="AR10" s="4">
        <v>11</v>
      </c>
      <c r="AS10" s="4">
        <v>1090</v>
      </c>
      <c r="AT10" s="4">
        <v>0.151</v>
      </c>
      <c r="AU10" s="4">
        <v>9.7200000000000006</v>
      </c>
      <c r="AV10" s="4">
        <v>50152</v>
      </c>
      <c r="AW10" s="4">
        <v>0</v>
      </c>
      <c r="AX10" s="30">
        <v>0.6</v>
      </c>
      <c r="AY10">
        <v>0.95499999999999996</v>
      </c>
      <c r="AZ10" t="s">
        <v>66</v>
      </c>
      <c r="BA10" t="s">
        <v>434</v>
      </c>
      <c r="BB10">
        <v>2</v>
      </c>
      <c r="BC10" t="s">
        <v>435</v>
      </c>
      <c r="BD10">
        <v>6</v>
      </c>
      <c r="BE10">
        <v>37494.144</v>
      </c>
      <c r="BF10">
        <v>9.9028824341209132E-2</v>
      </c>
      <c r="BG10">
        <v>9.4572527245854715E-2</v>
      </c>
      <c r="BH10">
        <v>235201.00599999999</v>
      </c>
      <c r="BI10">
        <v>1.5786501355355597E-2</v>
      </c>
      <c r="BJ10">
        <v>1.5076108794364594E-2</v>
      </c>
      <c r="BK10">
        <v>1</v>
      </c>
      <c r="BL10" t="s">
        <v>68</v>
      </c>
      <c r="BM10">
        <v>1</v>
      </c>
      <c r="BN10" t="s">
        <v>436</v>
      </c>
    </row>
    <row r="11" spans="1:66">
      <c r="A11" s="142" t="str">
        <f t="shared" si="20"/>
        <v>신화여객</v>
      </c>
      <c r="B11" s="142" t="str">
        <f t="shared" si="21"/>
        <v>34</v>
      </c>
      <c r="C11" s="143" t="str">
        <f t="shared" si="22"/>
        <v>71바6160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0.78666666666666663</v>
      </c>
      <c r="G11" s="151">
        <f t="shared" si="18"/>
        <v>1.8879999999999999</v>
      </c>
      <c r="H11" s="152">
        <f t="shared" si="19"/>
        <v>2.4</v>
      </c>
      <c r="I11" s="153">
        <f t="shared" si="24"/>
        <v>4563.45</v>
      </c>
      <c r="J11" s="154">
        <f t="shared" si="25"/>
        <v>2.465981904528125E-2</v>
      </c>
      <c r="K11" s="154">
        <f t="shared" si="26"/>
        <v>0.36926389964543133</v>
      </c>
      <c r="L11" s="154">
        <f t="shared" si="27"/>
        <v>0.18998783814876904</v>
      </c>
      <c r="M11" s="155">
        <f t="shared" si="28"/>
        <v>15.064</v>
      </c>
      <c r="N11" s="156">
        <f t="shared" si="29"/>
        <v>6.6000000000000003E-2</v>
      </c>
      <c r="O11" s="156">
        <f t="shared" si="30"/>
        <v>19.239999999999998</v>
      </c>
      <c r="P11" s="157">
        <f t="shared" si="31"/>
        <v>0</v>
      </c>
      <c r="Q11" s="158">
        <f t="shared" si="32"/>
        <v>76</v>
      </c>
      <c r="R11" s="159">
        <f t="shared" si="33"/>
        <v>24.792852456615581</v>
      </c>
      <c r="S11" s="144">
        <f t="shared" si="34"/>
        <v>3</v>
      </c>
      <c r="T11" s="144">
        <f t="shared" si="35"/>
        <v>878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201</v>
      </c>
      <c r="Z11" t="s">
        <v>190</v>
      </c>
      <c r="AA11" t="s">
        <v>48</v>
      </c>
      <c r="AB11">
        <v>524</v>
      </c>
      <c r="AC11" s="1">
        <v>4563.45</v>
      </c>
      <c r="AD11" s="1">
        <v>2417.598</v>
      </c>
      <c r="AE11" s="28">
        <v>1.8879999999999999</v>
      </c>
      <c r="AF11">
        <v>2.4</v>
      </c>
      <c r="AG11">
        <v>15.064</v>
      </c>
      <c r="AH11">
        <v>303.69630799999999</v>
      </c>
      <c r="AI11">
        <v>7.489096</v>
      </c>
      <c r="AJ11">
        <v>112.14408299999999</v>
      </c>
      <c r="AK11">
        <v>867</v>
      </c>
      <c r="AL11">
        <v>3</v>
      </c>
      <c r="AM11">
        <v>878</v>
      </c>
      <c r="AN11">
        <v>76</v>
      </c>
      <c r="AO11">
        <v>15.026358999999999</v>
      </c>
      <c r="AP11">
        <v>1771.5</v>
      </c>
      <c r="AQ11">
        <v>0</v>
      </c>
      <c r="AR11">
        <v>23</v>
      </c>
      <c r="AS11">
        <v>4631</v>
      </c>
      <c r="AT11">
        <v>6.6000000000000003E-2</v>
      </c>
      <c r="AU11">
        <v>19.239999999999998</v>
      </c>
      <c r="AV11">
        <v>35981</v>
      </c>
      <c r="AW11">
        <v>0</v>
      </c>
      <c r="AX11" s="29">
        <v>0.56000000000000005</v>
      </c>
      <c r="AY11">
        <v>0.86272727272727256</v>
      </c>
      <c r="AZ11" t="s">
        <v>69</v>
      </c>
      <c r="BA11" t="s">
        <v>434</v>
      </c>
      <c r="BB11">
        <v>7</v>
      </c>
      <c r="BC11" t="s">
        <v>437</v>
      </c>
      <c r="BD11">
        <v>7</v>
      </c>
      <c r="BE11">
        <v>37494.144</v>
      </c>
      <c r="BF11">
        <v>0.11859214601618856</v>
      </c>
      <c r="BG11">
        <v>0.10231267869942084</v>
      </c>
      <c r="BH11">
        <v>235201.00599999999</v>
      </c>
      <c r="BI11">
        <v>1.890515298221131E-2</v>
      </c>
      <c r="BJ11">
        <v>1.6309991072835029E-2</v>
      </c>
      <c r="BK11">
        <v>1</v>
      </c>
      <c r="BL11" t="s">
        <v>68</v>
      </c>
      <c r="BM11">
        <v>-1</v>
      </c>
      <c r="BN11" t="s">
        <v>432</v>
      </c>
    </row>
    <row r="12" spans="1:66" s="2" customFormat="1">
      <c r="A12" s="139" t="str">
        <f t="shared" si="20"/>
        <v>신화여객</v>
      </c>
      <c r="B12" s="139" t="str">
        <f t="shared" si="21"/>
        <v>34</v>
      </c>
      <c r="C12" s="140" t="str">
        <f t="shared" si="22"/>
        <v>72바1094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0.78879999999999995</v>
      </c>
      <c r="G12" s="161">
        <f t="shared" si="18"/>
        <v>1.972</v>
      </c>
      <c r="H12" s="162">
        <f t="shared" si="19"/>
        <v>2.5</v>
      </c>
      <c r="I12" s="163">
        <f t="shared" si="24"/>
        <v>5955.7449999999999</v>
      </c>
      <c r="J12" s="164">
        <f t="shared" si="25"/>
        <v>1.7778157504183257E-2</v>
      </c>
      <c r="K12" s="164">
        <f t="shared" si="26"/>
        <v>0.38157694058012731</v>
      </c>
      <c r="L12" s="164">
        <f t="shared" si="27"/>
        <v>0.15497641353012931</v>
      </c>
      <c r="M12" s="165">
        <f t="shared" si="28"/>
        <v>17.702999999999999</v>
      </c>
      <c r="N12" s="166">
        <f t="shared" si="29"/>
        <v>1.226</v>
      </c>
      <c r="O12" s="166">
        <f t="shared" si="30"/>
        <v>47.215000000000003</v>
      </c>
      <c r="P12" s="167">
        <f t="shared" si="31"/>
        <v>0</v>
      </c>
      <c r="Q12" s="168">
        <f t="shared" si="32"/>
        <v>77</v>
      </c>
      <c r="R12" s="169">
        <f t="shared" si="33"/>
        <v>25.776548525586243</v>
      </c>
      <c r="S12" s="141">
        <f t="shared" si="34"/>
        <v>73</v>
      </c>
      <c r="T12" s="141">
        <f t="shared" si="35"/>
        <v>2812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204</v>
      </c>
      <c r="Z12" t="s">
        <v>190</v>
      </c>
      <c r="AA12" t="s">
        <v>48</v>
      </c>
      <c r="AB12">
        <v>524</v>
      </c>
      <c r="AC12" s="1">
        <v>5955.7449999999999</v>
      </c>
      <c r="AD12" s="1">
        <v>3019.91</v>
      </c>
      <c r="AE12" s="28">
        <v>1.972</v>
      </c>
      <c r="AF12">
        <v>2.5</v>
      </c>
      <c r="AG12">
        <v>17.702999999999999</v>
      </c>
      <c r="AH12">
        <v>384.674621</v>
      </c>
      <c r="AI12">
        <v>6.8388059999999999</v>
      </c>
      <c r="AJ12">
        <v>146.78296499999999</v>
      </c>
      <c r="AK12">
        <v>923</v>
      </c>
      <c r="AL12">
        <v>73</v>
      </c>
      <c r="AM12">
        <v>2812</v>
      </c>
      <c r="AN12">
        <v>77</v>
      </c>
      <c r="AO12">
        <v>15.482552</v>
      </c>
      <c r="AP12">
        <v>2609.6</v>
      </c>
      <c r="AQ12">
        <v>0</v>
      </c>
      <c r="AR12">
        <v>26</v>
      </c>
      <c r="AS12">
        <v>6542</v>
      </c>
      <c r="AT12">
        <v>1.226</v>
      </c>
      <c r="AU12">
        <v>47.215000000000003</v>
      </c>
      <c r="AV12">
        <v>0</v>
      </c>
      <c r="AW12">
        <v>0</v>
      </c>
      <c r="AX12" s="29">
        <v>0.63</v>
      </c>
      <c r="AY12" s="2">
        <v>0.96857142857142842</v>
      </c>
      <c r="AZ12" s="2" t="s">
        <v>66</v>
      </c>
      <c r="BA12" s="2" t="s">
        <v>434</v>
      </c>
      <c r="BB12" s="2">
        <v>1</v>
      </c>
      <c r="BC12" s="2" t="s">
        <v>438</v>
      </c>
      <c r="BD12" s="2">
        <v>11</v>
      </c>
      <c r="BE12" s="2">
        <v>37494.144</v>
      </c>
      <c r="BF12" s="2">
        <v>0.13019550466334157</v>
      </c>
      <c r="BG12" s="2">
        <v>0.12610364594535081</v>
      </c>
      <c r="BH12" s="2">
        <v>235201.00599999999</v>
      </c>
      <c r="BI12" s="2">
        <v>2.0754881465090334E-2</v>
      </c>
      <c r="BJ12" s="2">
        <v>2.0102585190473206E-2</v>
      </c>
      <c r="BK12" s="2">
        <v>1</v>
      </c>
      <c r="BL12" s="2" t="s">
        <v>71</v>
      </c>
      <c r="BM12" s="2">
        <v>-1</v>
      </c>
      <c r="BN12" s="2" t="s">
        <v>432</v>
      </c>
    </row>
    <row r="13" spans="1:66">
      <c r="A13" s="142" t="str">
        <f t="shared" si="20"/>
        <v>신화여객</v>
      </c>
      <c r="B13" s="142" t="str">
        <f t="shared" si="21"/>
        <v>34</v>
      </c>
      <c r="C13" s="143" t="str">
        <f t="shared" si="22"/>
        <v>72바1095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0.89</v>
      </c>
      <c r="G13" s="151">
        <f t="shared" si="18"/>
        <v>2.2250000000000001</v>
      </c>
      <c r="H13" s="152">
        <f t="shared" si="19"/>
        <v>2.5</v>
      </c>
      <c r="I13" s="153">
        <f t="shared" si="24"/>
        <v>7533.6729999999998</v>
      </c>
      <c r="J13" s="154">
        <f t="shared" si="25"/>
        <v>1.1683787005315863E-2</v>
      </c>
      <c r="K13" s="154">
        <f t="shared" si="26"/>
        <v>0.34446393515452717</v>
      </c>
      <c r="L13" s="154">
        <f t="shared" si="27"/>
        <v>0.13924150942043809</v>
      </c>
      <c r="M13" s="155">
        <f t="shared" si="28"/>
        <v>10.962</v>
      </c>
      <c r="N13" s="156">
        <f t="shared" si="29"/>
        <v>0.49099999999999999</v>
      </c>
      <c r="O13" s="156">
        <f t="shared" si="30"/>
        <v>16.38</v>
      </c>
      <c r="P13" s="157">
        <f t="shared" si="31"/>
        <v>0.71499999999999997</v>
      </c>
      <c r="Q13" s="158">
        <f t="shared" si="32"/>
        <v>90</v>
      </c>
      <c r="R13" s="159">
        <f t="shared" si="33"/>
        <v>25.140374658364802</v>
      </c>
      <c r="S13" s="144">
        <f t="shared" si="34"/>
        <v>37</v>
      </c>
      <c r="T13" s="144">
        <f t="shared" si="35"/>
        <v>1234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205</v>
      </c>
      <c r="Z13" s="4" t="s">
        <v>190</v>
      </c>
      <c r="AA13" s="4" t="s">
        <v>48</v>
      </c>
      <c r="AB13" s="4">
        <v>524</v>
      </c>
      <c r="AC13" s="4">
        <v>7533.6729999999998</v>
      </c>
      <c r="AD13" s="4">
        <v>3385.4180000000001</v>
      </c>
      <c r="AE13" s="4">
        <v>2.2250000000000001</v>
      </c>
      <c r="AF13" s="4">
        <v>2.5</v>
      </c>
      <c r="AG13" s="4">
        <v>10.962</v>
      </c>
      <c r="AH13" s="4">
        <v>465.42401000000001</v>
      </c>
      <c r="AI13" s="4">
        <v>5.4379150000000003</v>
      </c>
      <c r="AJ13" s="4">
        <v>160.321786</v>
      </c>
      <c r="AK13" s="4">
        <v>1049</v>
      </c>
      <c r="AL13" s="4">
        <v>37</v>
      </c>
      <c r="AM13" s="4">
        <v>1234</v>
      </c>
      <c r="AN13" s="4">
        <v>90</v>
      </c>
      <c r="AO13" s="4">
        <v>16.186686999999999</v>
      </c>
      <c r="AP13" s="4">
        <v>4085.9</v>
      </c>
      <c r="AQ13" s="4">
        <v>42.9</v>
      </c>
      <c r="AR13" s="4">
        <v>24</v>
      </c>
      <c r="AS13" s="4">
        <v>4657</v>
      </c>
      <c r="AT13" s="4">
        <v>0.49099999999999999</v>
      </c>
      <c r="AU13" s="4">
        <v>16.38</v>
      </c>
      <c r="AV13" s="4">
        <v>53743</v>
      </c>
      <c r="AW13" s="4">
        <v>0</v>
      </c>
      <c r="AX13" s="30">
        <v>0.53</v>
      </c>
      <c r="AY13">
        <v>0.88666666666666671</v>
      </c>
      <c r="AZ13" t="s">
        <v>69</v>
      </c>
      <c r="BA13" t="s">
        <v>434</v>
      </c>
      <c r="BB13">
        <v>4</v>
      </c>
      <c r="BC13" t="s">
        <v>439</v>
      </c>
      <c r="BD13">
        <v>12</v>
      </c>
      <c r="BE13">
        <v>37494.144</v>
      </c>
      <c r="BF13">
        <v>0.11128383141644733</v>
      </c>
      <c r="BG13">
        <v>9.8671663855916636E-2</v>
      </c>
      <c r="BH13">
        <v>235201.00599999999</v>
      </c>
      <c r="BI13">
        <v>1.7740111196633233E-2</v>
      </c>
      <c r="BJ13">
        <v>1.5729565261014801E-2</v>
      </c>
      <c r="BK13">
        <v>1</v>
      </c>
      <c r="BL13" t="s">
        <v>68</v>
      </c>
      <c r="BM13">
        <v>-1</v>
      </c>
      <c r="BN13" t="s">
        <v>432</v>
      </c>
    </row>
    <row r="14" spans="1:66">
      <c r="A14" s="139" t="str">
        <f t="shared" si="20"/>
        <v>신화여객</v>
      </c>
      <c r="B14" s="139" t="str">
        <f t="shared" si="21"/>
        <v>34</v>
      </c>
      <c r="C14" s="140" t="str">
        <f t="shared" si="22"/>
        <v>72바1096</v>
      </c>
      <c r="D14" s="115" t="str">
        <f t="shared" si="23"/>
        <v>대형</v>
      </c>
      <c r="E14" s="111" t="str">
        <f t="shared" si="16"/>
        <v>C</v>
      </c>
      <c r="F14" s="160">
        <f t="shared" si="17"/>
        <v>0.78400000000000003</v>
      </c>
      <c r="G14" s="161">
        <f t="shared" si="18"/>
        <v>1.96</v>
      </c>
      <c r="H14" s="162">
        <f t="shared" si="19"/>
        <v>2.5</v>
      </c>
      <c r="I14" s="163">
        <f t="shared" si="24"/>
        <v>6760.491</v>
      </c>
      <c r="J14" s="164">
        <f t="shared" si="25"/>
        <v>3.858216880954099E-2</v>
      </c>
      <c r="K14" s="164">
        <f t="shared" si="26"/>
        <v>0.36535138818109153</v>
      </c>
      <c r="L14" s="164">
        <f t="shared" si="27"/>
        <v>0.15516624458193939</v>
      </c>
      <c r="M14" s="165">
        <f t="shared" si="28"/>
        <v>16.835999999999999</v>
      </c>
      <c r="N14" s="166">
        <f t="shared" si="29"/>
        <v>7.3999999999999996E-2</v>
      </c>
      <c r="O14" s="166">
        <f t="shared" si="30"/>
        <v>27.646000000000001</v>
      </c>
      <c r="P14" s="167">
        <f t="shared" si="31"/>
        <v>0</v>
      </c>
      <c r="Q14" s="168">
        <f t="shared" si="32"/>
        <v>78</v>
      </c>
      <c r="R14" s="169">
        <f t="shared" si="33"/>
        <v>25.949951330677703</v>
      </c>
      <c r="S14" s="141">
        <f t="shared" si="34"/>
        <v>5</v>
      </c>
      <c r="T14" s="141">
        <f t="shared" si="35"/>
        <v>1869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206</v>
      </c>
      <c r="Z14" t="s">
        <v>190</v>
      </c>
      <c r="AA14" t="s">
        <v>48</v>
      </c>
      <c r="AB14">
        <v>524</v>
      </c>
      <c r="AC14" s="1">
        <v>6760.491</v>
      </c>
      <c r="AD14" s="1">
        <v>3449.6889999999999</v>
      </c>
      <c r="AE14" s="28">
        <v>1.96</v>
      </c>
      <c r="AF14">
        <v>2.5</v>
      </c>
      <c r="AG14">
        <v>16.835999999999999</v>
      </c>
      <c r="AH14">
        <v>437.06599499999999</v>
      </c>
      <c r="AI14">
        <v>16.862953999999998</v>
      </c>
      <c r="AJ14">
        <v>159.68266800000001</v>
      </c>
      <c r="AK14">
        <v>1049</v>
      </c>
      <c r="AL14">
        <v>5</v>
      </c>
      <c r="AM14">
        <v>1869</v>
      </c>
      <c r="AN14">
        <v>78</v>
      </c>
      <c r="AO14">
        <v>15.467895</v>
      </c>
      <c r="AP14">
        <v>5438.2</v>
      </c>
      <c r="AQ14">
        <v>0</v>
      </c>
      <c r="AR14">
        <v>57</v>
      </c>
      <c r="AS14">
        <v>18300</v>
      </c>
      <c r="AT14">
        <v>7.3999999999999996E-2</v>
      </c>
      <c r="AU14">
        <v>27.646000000000001</v>
      </c>
      <c r="AV14">
        <v>49626</v>
      </c>
      <c r="AW14">
        <v>0</v>
      </c>
      <c r="AX14" s="29">
        <v>0.6</v>
      </c>
      <c r="AY14">
        <v>0.89761904761904754</v>
      </c>
      <c r="AZ14" t="s">
        <v>69</v>
      </c>
      <c r="BA14" t="s">
        <v>434</v>
      </c>
      <c r="BB14">
        <v>1</v>
      </c>
      <c r="BC14" t="s">
        <v>440</v>
      </c>
      <c r="BD14">
        <v>10</v>
      </c>
      <c r="BE14">
        <v>37494.144</v>
      </c>
      <c r="BF14">
        <v>0.12288687001362131</v>
      </c>
      <c r="BG14">
        <v>0.11030559522651245</v>
      </c>
      <c r="BH14">
        <v>235201.00599999999</v>
      </c>
      <c r="BI14">
        <v>1.9589788659322316E-2</v>
      </c>
      <c r="BJ14">
        <v>1.7584167439439316E-2</v>
      </c>
      <c r="BK14">
        <v>1</v>
      </c>
      <c r="BL14" t="s">
        <v>66</v>
      </c>
      <c r="BM14">
        <v>-2</v>
      </c>
      <c r="BN14" t="s">
        <v>432</v>
      </c>
    </row>
    <row r="15" spans="1:66">
      <c r="A15" s="142" t="str">
        <f t="shared" si="20"/>
        <v>신화여객</v>
      </c>
      <c r="B15" s="142" t="str">
        <f t="shared" si="21"/>
        <v>34</v>
      </c>
      <c r="C15" s="143" t="str">
        <f t="shared" si="22"/>
        <v>72바1097</v>
      </c>
      <c r="D15" s="131" t="str">
        <f t="shared" si="23"/>
        <v>대형</v>
      </c>
      <c r="E15" s="127" t="str">
        <f t="shared" si="16"/>
        <v>C</v>
      </c>
      <c r="F15" s="150">
        <f t="shared" si="17"/>
        <v>0.87840000000000007</v>
      </c>
      <c r="G15" s="151">
        <f t="shared" si="18"/>
        <v>2.1960000000000002</v>
      </c>
      <c r="H15" s="152">
        <f t="shared" si="19"/>
        <v>2.5</v>
      </c>
      <c r="I15" s="153">
        <f t="shared" si="24"/>
        <v>6984.3119999999999</v>
      </c>
      <c r="J15" s="154">
        <f t="shared" si="25"/>
        <v>2.3569029355304052E-2</v>
      </c>
      <c r="K15" s="154">
        <f t="shared" si="26"/>
        <v>0.33126830382286249</v>
      </c>
      <c r="L15" s="154">
        <f t="shared" si="27"/>
        <v>0.17224316439471776</v>
      </c>
      <c r="M15" s="155">
        <f t="shared" si="28"/>
        <v>12.239000000000001</v>
      </c>
      <c r="N15" s="156">
        <f t="shared" si="29"/>
        <v>1.4E-2</v>
      </c>
      <c r="O15" s="156">
        <f t="shared" si="30"/>
        <v>16.236000000000001</v>
      </c>
      <c r="P15" s="157">
        <f t="shared" si="31"/>
        <v>0.33833333333333332</v>
      </c>
      <c r="Q15" s="158">
        <f t="shared" si="32"/>
        <v>89</v>
      </c>
      <c r="R15" s="159">
        <f t="shared" si="33"/>
        <v>24.287430147199458</v>
      </c>
      <c r="S15" s="144">
        <f t="shared" si="34"/>
        <v>1</v>
      </c>
      <c r="T15" s="144">
        <f t="shared" si="35"/>
        <v>1134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208</v>
      </c>
      <c r="Z15" t="s">
        <v>190</v>
      </c>
      <c r="AA15" t="s">
        <v>48</v>
      </c>
      <c r="AB15">
        <v>524</v>
      </c>
      <c r="AC15" s="1">
        <v>6984.3119999999999</v>
      </c>
      <c r="AD15" s="1">
        <v>3179.9270000000001</v>
      </c>
      <c r="AE15" s="28">
        <v>2.1960000000000002</v>
      </c>
      <c r="AF15">
        <v>2.5</v>
      </c>
      <c r="AG15">
        <v>12.239000000000001</v>
      </c>
      <c r="AH15">
        <v>445.730999</v>
      </c>
      <c r="AI15">
        <v>10.505447</v>
      </c>
      <c r="AJ15">
        <v>147.656552</v>
      </c>
      <c r="AK15">
        <v>1203</v>
      </c>
      <c r="AL15">
        <v>1</v>
      </c>
      <c r="AM15">
        <v>1134</v>
      </c>
      <c r="AN15">
        <v>89</v>
      </c>
      <c r="AO15">
        <v>15.669343</v>
      </c>
      <c r="AP15">
        <v>4659.3999999999996</v>
      </c>
      <c r="AQ15">
        <v>20.3</v>
      </c>
      <c r="AR15">
        <v>46</v>
      </c>
      <c r="AS15">
        <v>9774</v>
      </c>
      <c r="AT15">
        <v>1.4E-2</v>
      </c>
      <c r="AU15">
        <v>16.236000000000001</v>
      </c>
      <c r="AV15">
        <v>49907</v>
      </c>
      <c r="AW15">
        <v>0</v>
      </c>
      <c r="AX15" s="29">
        <v>0.57999999999999996</v>
      </c>
      <c r="AY15">
        <v>0.86409090909090902</v>
      </c>
      <c r="AZ15" t="s">
        <v>69</v>
      </c>
      <c r="BA15" t="s">
        <v>434</v>
      </c>
      <c r="BB15">
        <v>6</v>
      </c>
      <c r="BC15" t="s">
        <v>441</v>
      </c>
      <c r="BD15">
        <v>10</v>
      </c>
      <c r="BE15">
        <v>37494.144</v>
      </c>
      <c r="BF15">
        <v>5.6560512489630385E-2</v>
      </c>
      <c r="BG15">
        <v>4.8873424655812431E-2</v>
      </c>
      <c r="BH15">
        <v>235201.00599999999</v>
      </c>
      <c r="BI15">
        <v>9.0164920468069776E-3</v>
      </c>
      <c r="BJ15">
        <v>7.7910688095363927E-3</v>
      </c>
      <c r="BK15">
        <v>1</v>
      </c>
      <c r="BL15" t="s">
        <v>68</v>
      </c>
      <c r="BM15">
        <v>-1</v>
      </c>
      <c r="BN15" t="s">
        <v>432</v>
      </c>
    </row>
    <row r="16" spans="1:66">
      <c r="A16" s="139" t="str">
        <f t="shared" si="20"/>
        <v>신화여객</v>
      </c>
      <c r="B16" s="139" t="str">
        <f t="shared" si="21"/>
        <v>34</v>
      </c>
      <c r="C16" s="140" t="str">
        <f t="shared" si="22"/>
        <v>72바1098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0.89640000000000009</v>
      </c>
      <c r="G16" s="161">
        <f t="shared" si="18"/>
        <v>2.2410000000000001</v>
      </c>
      <c r="H16" s="162">
        <f t="shared" si="19"/>
        <v>2.5</v>
      </c>
      <c r="I16" s="163">
        <f t="shared" si="24"/>
        <v>7393.0219999999999</v>
      </c>
      <c r="J16" s="164">
        <f t="shared" si="25"/>
        <v>1.6494430734452246E-2</v>
      </c>
      <c r="K16" s="164">
        <f t="shared" si="26"/>
        <v>0.34338349912709681</v>
      </c>
      <c r="L16" s="164">
        <f t="shared" si="27"/>
        <v>0.11700222182485051</v>
      </c>
      <c r="M16" s="165">
        <f t="shared" si="28"/>
        <v>12.129</v>
      </c>
      <c r="N16" s="166">
        <f t="shared" si="29"/>
        <v>0.63600000000000001</v>
      </c>
      <c r="O16" s="166">
        <f t="shared" si="30"/>
        <v>12.241</v>
      </c>
      <c r="P16" s="167">
        <f t="shared" si="31"/>
        <v>0</v>
      </c>
      <c r="Q16" s="168">
        <f t="shared" si="32"/>
        <v>81</v>
      </c>
      <c r="R16" s="169">
        <f t="shared" si="33"/>
        <v>24.636803017985727</v>
      </c>
      <c r="S16" s="141">
        <f t="shared" si="34"/>
        <v>47</v>
      </c>
      <c r="T16" s="141">
        <f t="shared" si="35"/>
        <v>905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415</v>
      </c>
      <c r="Z16" s="4" t="s">
        <v>190</v>
      </c>
      <c r="AA16" s="4" t="s">
        <v>48</v>
      </c>
      <c r="AB16" s="4">
        <v>524</v>
      </c>
      <c r="AC16" s="4">
        <v>7393.0219999999999</v>
      </c>
      <c r="AD16" s="4">
        <v>3298.9920000000002</v>
      </c>
      <c r="AE16" s="4">
        <v>2.2410000000000001</v>
      </c>
      <c r="AF16" s="4">
        <v>2.5</v>
      </c>
      <c r="AG16" s="4">
        <v>12.129</v>
      </c>
      <c r="AH16" s="4">
        <v>468.78622999999999</v>
      </c>
      <c r="AI16" s="4">
        <v>7.7323620000000002</v>
      </c>
      <c r="AJ16" s="4">
        <v>160.973456</v>
      </c>
      <c r="AK16" s="4">
        <v>865</v>
      </c>
      <c r="AL16" s="4">
        <v>47</v>
      </c>
      <c r="AM16" s="4">
        <v>905</v>
      </c>
      <c r="AN16" s="4">
        <v>81</v>
      </c>
      <c r="AO16" s="4">
        <v>15.770561000000001</v>
      </c>
      <c r="AP16" s="4">
        <v>2723</v>
      </c>
      <c r="AQ16" s="4">
        <v>0</v>
      </c>
      <c r="AR16" s="4">
        <v>44</v>
      </c>
      <c r="AS16" s="4">
        <v>9070</v>
      </c>
      <c r="AT16" s="4">
        <v>0.63600000000000001</v>
      </c>
      <c r="AU16" s="4">
        <v>12.241</v>
      </c>
      <c r="AV16" s="4">
        <v>60269</v>
      </c>
      <c r="AW16" s="4">
        <v>0</v>
      </c>
      <c r="AX16" s="30">
        <v>0.57999999999999996</v>
      </c>
      <c r="AY16">
        <v>0.89181818181818173</v>
      </c>
      <c r="AZ16" t="s">
        <v>69</v>
      </c>
      <c r="BA16" t="s">
        <v>434</v>
      </c>
      <c r="BB16">
        <v>3</v>
      </c>
      <c r="BC16" t="s">
        <v>442</v>
      </c>
      <c r="BD16">
        <v>10</v>
      </c>
      <c r="BE16">
        <v>37494.144</v>
      </c>
      <c r="BF16">
        <v>0.12948446029331939</v>
      </c>
      <c r="BG16">
        <v>0.11547659595249665</v>
      </c>
      <c r="BH16">
        <v>235201.00599999999</v>
      </c>
      <c r="BI16">
        <v>2.0641531609775512E-2</v>
      </c>
      <c r="BJ16">
        <v>1.8408493190172525E-2</v>
      </c>
      <c r="BK16">
        <v>1</v>
      </c>
      <c r="BL16" t="s">
        <v>68</v>
      </c>
      <c r="BM16">
        <v>-1</v>
      </c>
      <c r="BN16" t="s">
        <v>432</v>
      </c>
    </row>
    <row r="17" spans="1:66">
      <c r="A17" s="142" t="str">
        <f t="shared" si="20"/>
        <v>신화여객</v>
      </c>
      <c r="B17" s="142" t="str">
        <f t="shared" si="21"/>
        <v>34</v>
      </c>
      <c r="C17" s="143" t="str">
        <f t="shared" si="22"/>
        <v>72바1100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0.80719999999999992</v>
      </c>
      <c r="G17" s="151">
        <f t="shared" si="18"/>
        <v>2.0179999999999998</v>
      </c>
      <c r="H17" s="152">
        <f t="shared" si="19"/>
        <v>2.5</v>
      </c>
      <c r="I17" s="153">
        <f t="shared" si="24"/>
        <v>7478.5870000000004</v>
      </c>
      <c r="J17" s="154">
        <f t="shared" si="25"/>
        <v>1.4309608733647771E-2</v>
      </c>
      <c r="K17" s="154">
        <f t="shared" si="26"/>
        <v>0.34783379128681152</v>
      </c>
      <c r="L17" s="154">
        <f t="shared" si="27"/>
        <v>0.1505632013106219</v>
      </c>
      <c r="M17" s="155">
        <f t="shared" si="28"/>
        <v>13.776</v>
      </c>
      <c r="N17" s="156">
        <f t="shared" si="29"/>
        <v>0.17399999999999999</v>
      </c>
      <c r="O17" s="156">
        <f t="shared" si="30"/>
        <v>9.8949999999999996</v>
      </c>
      <c r="P17" s="157">
        <f t="shared" si="31"/>
        <v>0.5033333333333333</v>
      </c>
      <c r="Q17" s="158">
        <f t="shared" si="32"/>
        <v>89</v>
      </c>
      <c r="R17" s="159">
        <f t="shared" si="33"/>
        <v>24.957499326437347</v>
      </c>
      <c r="S17" s="144">
        <f t="shared" si="34"/>
        <v>13</v>
      </c>
      <c r="T17" s="144">
        <f t="shared" si="35"/>
        <v>740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209</v>
      </c>
      <c r="Z17" t="s">
        <v>190</v>
      </c>
      <c r="AA17" t="s">
        <v>48</v>
      </c>
      <c r="AB17">
        <v>524</v>
      </c>
      <c r="AC17" s="1">
        <v>7478.5870000000004</v>
      </c>
      <c r="AD17" s="1">
        <v>3705.7020000000002</v>
      </c>
      <c r="AE17" s="28">
        <v>2.0179999999999998</v>
      </c>
      <c r="AF17">
        <v>2.5</v>
      </c>
      <c r="AG17">
        <v>13.776</v>
      </c>
      <c r="AH17">
        <v>469.780979</v>
      </c>
      <c r="AI17">
        <v>6.7223819999999996</v>
      </c>
      <c r="AJ17">
        <v>163.405699</v>
      </c>
      <c r="AK17">
        <v>1126</v>
      </c>
      <c r="AL17">
        <v>13</v>
      </c>
      <c r="AM17">
        <v>740</v>
      </c>
      <c r="AN17">
        <v>89</v>
      </c>
      <c r="AO17">
        <v>15.919305</v>
      </c>
      <c r="AP17">
        <v>4269.7</v>
      </c>
      <c r="AQ17">
        <v>30.2</v>
      </c>
      <c r="AR17">
        <v>33</v>
      </c>
      <c r="AS17">
        <v>6199</v>
      </c>
      <c r="AT17">
        <v>0.17399999999999999</v>
      </c>
      <c r="AU17">
        <v>9.8949999999999996</v>
      </c>
      <c r="AV17">
        <v>53903</v>
      </c>
      <c r="AW17">
        <v>0</v>
      </c>
      <c r="AX17" s="29">
        <v>0.56000000000000005</v>
      </c>
      <c r="AY17">
        <v>0.89363636363636356</v>
      </c>
      <c r="AZ17" t="s">
        <v>69</v>
      </c>
      <c r="BA17" t="s">
        <v>434</v>
      </c>
      <c r="BB17">
        <v>2</v>
      </c>
      <c r="BC17" t="s">
        <v>443</v>
      </c>
      <c r="BD17">
        <v>16</v>
      </c>
      <c r="BE17">
        <v>37494.144</v>
      </c>
      <c r="BF17">
        <v>0.11654595981708504</v>
      </c>
      <c r="BG17">
        <v>0.10414970772744962</v>
      </c>
      <c r="BH17">
        <v>235201.00599999999</v>
      </c>
      <c r="BI17">
        <v>1.8578963901200323E-2</v>
      </c>
      <c r="BJ17">
        <v>1.6602837740799924E-2</v>
      </c>
      <c r="BK17">
        <v>1</v>
      </c>
      <c r="BL17" t="s">
        <v>68</v>
      </c>
      <c r="BM17">
        <v>-1</v>
      </c>
      <c r="BN17" t="s">
        <v>432</v>
      </c>
    </row>
    <row r="18" spans="1:66">
      <c r="A18" s="139" t="str">
        <f t="shared" si="20"/>
        <v>신화여객</v>
      </c>
      <c r="B18" s="139" t="str">
        <f t="shared" si="21"/>
        <v>34</v>
      </c>
      <c r="C18" s="140" t="str">
        <f t="shared" si="22"/>
        <v>72바1108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0.76479999999999992</v>
      </c>
      <c r="G18" s="161">
        <f t="shared" si="18"/>
        <v>1.9119999999999999</v>
      </c>
      <c r="H18" s="162">
        <f t="shared" si="19"/>
        <v>2.5</v>
      </c>
      <c r="I18" s="163">
        <f t="shared" si="24"/>
        <v>6323.91</v>
      </c>
      <c r="J18" s="164">
        <f t="shared" si="25"/>
        <v>1.6849717408153008E-2</v>
      </c>
      <c r="K18" s="164">
        <f t="shared" si="26"/>
        <v>0.37625357691694622</v>
      </c>
      <c r="L18" s="164">
        <f t="shared" si="27"/>
        <v>0.14785156651501999</v>
      </c>
      <c r="M18" s="165">
        <f t="shared" si="28"/>
        <v>15.554</v>
      </c>
      <c r="N18" s="166">
        <f t="shared" si="29"/>
        <v>0.14199999999999999</v>
      </c>
      <c r="O18" s="166">
        <f t="shared" si="30"/>
        <v>37.982999999999997</v>
      </c>
      <c r="P18" s="167">
        <f t="shared" si="31"/>
        <v>0</v>
      </c>
      <c r="Q18" s="168">
        <f t="shared" si="32"/>
        <v>82</v>
      </c>
      <c r="R18" s="169">
        <f t="shared" si="33"/>
        <v>25.668275389055861</v>
      </c>
      <c r="S18" s="141">
        <f t="shared" si="34"/>
        <v>9</v>
      </c>
      <c r="T18" s="141">
        <f t="shared" si="35"/>
        <v>2402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210</v>
      </c>
      <c r="Z18" t="s">
        <v>190</v>
      </c>
      <c r="AA18" t="s">
        <v>48</v>
      </c>
      <c r="AB18">
        <v>524</v>
      </c>
      <c r="AC18" s="1">
        <v>6323.91</v>
      </c>
      <c r="AD18" s="1">
        <v>3307.7249999999999</v>
      </c>
      <c r="AE18" s="28">
        <v>1.9119999999999999</v>
      </c>
      <c r="AF18">
        <v>2.5</v>
      </c>
      <c r="AG18">
        <v>15.554</v>
      </c>
      <c r="AH18">
        <v>405.95155599999998</v>
      </c>
      <c r="AI18">
        <v>6.8401690000000004</v>
      </c>
      <c r="AJ18">
        <v>152.740725</v>
      </c>
      <c r="AK18">
        <v>935</v>
      </c>
      <c r="AL18">
        <v>9</v>
      </c>
      <c r="AM18">
        <v>2402</v>
      </c>
      <c r="AN18">
        <v>82</v>
      </c>
      <c r="AO18">
        <v>15.577991000000001</v>
      </c>
      <c r="AP18">
        <v>3328.4</v>
      </c>
      <c r="AQ18">
        <v>0</v>
      </c>
      <c r="AR18">
        <v>26</v>
      </c>
      <c r="AS18">
        <v>5066</v>
      </c>
      <c r="AT18">
        <v>0.14199999999999999</v>
      </c>
      <c r="AU18">
        <v>37.982999999999997</v>
      </c>
      <c r="AV18">
        <v>52555</v>
      </c>
      <c r="AW18">
        <v>0</v>
      </c>
      <c r="AX18" s="29">
        <v>0.56000000000000005</v>
      </c>
      <c r="AY18">
        <v>0.8833333333333333</v>
      </c>
      <c r="AZ18" t="s">
        <v>69</v>
      </c>
      <c r="BA18" t="s">
        <v>434</v>
      </c>
      <c r="BB18">
        <v>5</v>
      </c>
      <c r="BC18" t="s">
        <v>444</v>
      </c>
      <c r="BD18">
        <v>9</v>
      </c>
      <c r="BE18">
        <v>37494.144</v>
      </c>
      <c r="BF18">
        <v>0.11542189094915729</v>
      </c>
      <c r="BG18">
        <v>0.10195600367175561</v>
      </c>
      <c r="BH18">
        <v>235201.00599999999</v>
      </c>
      <c r="BI18">
        <v>1.8399772490769024E-2</v>
      </c>
      <c r="BJ18">
        <v>1.625313236684597E-2</v>
      </c>
      <c r="BK18">
        <v>1</v>
      </c>
      <c r="BL18" t="s">
        <v>68</v>
      </c>
      <c r="BM18">
        <v>-1</v>
      </c>
      <c r="BN18" t="s">
        <v>432</v>
      </c>
    </row>
    <row r="19" spans="1:66">
      <c r="A19" s="142" t="str">
        <f t="shared" si="20"/>
        <v>신화여객</v>
      </c>
      <c r="B19" s="142" t="str">
        <f t="shared" si="21"/>
        <v>34</v>
      </c>
      <c r="C19" s="143" t="str">
        <f t="shared" si="22"/>
        <v>72바1110</v>
      </c>
      <c r="D19" s="131" t="str">
        <f t="shared" si="23"/>
        <v>대형</v>
      </c>
      <c r="E19" s="127" t="str">
        <f t="shared" si="16"/>
        <v>D</v>
      </c>
      <c r="F19" s="150">
        <f t="shared" si="17"/>
        <v>0.76719999999999999</v>
      </c>
      <c r="G19" s="151">
        <f t="shared" si="18"/>
        <v>1.9179999999999999</v>
      </c>
      <c r="H19" s="152">
        <f t="shared" si="19"/>
        <v>2.5</v>
      </c>
      <c r="I19" s="153">
        <f t="shared" si="24"/>
        <v>6874.1850000000004</v>
      </c>
      <c r="J19" s="154">
        <f t="shared" si="25"/>
        <v>1.1325438187010661E-2</v>
      </c>
      <c r="K19" s="154">
        <f t="shared" si="26"/>
        <v>0.36132028787545828</v>
      </c>
      <c r="L19" s="154">
        <f t="shared" si="27"/>
        <v>0.15012688776924099</v>
      </c>
      <c r="M19" s="155">
        <f t="shared" si="28"/>
        <v>15.73</v>
      </c>
      <c r="N19" s="156">
        <f t="shared" si="29"/>
        <v>0.13100000000000001</v>
      </c>
      <c r="O19" s="156">
        <f t="shared" si="30"/>
        <v>37.692</v>
      </c>
      <c r="P19" s="157">
        <f t="shared" si="31"/>
        <v>0</v>
      </c>
      <c r="Q19" s="158">
        <f t="shared" si="32"/>
        <v>79</v>
      </c>
      <c r="R19" s="159">
        <f t="shared" si="33"/>
        <v>25.497157167594892</v>
      </c>
      <c r="S19" s="144">
        <f t="shared" si="34"/>
        <v>9</v>
      </c>
      <c r="T19" s="144">
        <f t="shared" si="35"/>
        <v>2591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211</v>
      </c>
      <c r="Z19" s="4" t="s">
        <v>190</v>
      </c>
      <c r="AA19" s="4" t="s">
        <v>48</v>
      </c>
      <c r="AB19" s="4">
        <v>524</v>
      </c>
      <c r="AC19" s="4">
        <v>6874.1850000000004</v>
      </c>
      <c r="AD19" s="4">
        <v>3583.6039999999998</v>
      </c>
      <c r="AE19" s="4">
        <v>1.9179999999999999</v>
      </c>
      <c r="AF19" s="4">
        <v>2.5</v>
      </c>
      <c r="AG19" s="4">
        <v>15.73</v>
      </c>
      <c r="AH19" s="4">
        <v>429.75070099999999</v>
      </c>
      <c r="AI19" s="4">
        <v>4.8671150000000001</v>
      </c>
      <c r="AJ19" s="4">
        <v>155.277647</v>
      </c>
      <c r="AK19" s="4">
        <v>1032</v>
      </c>
      <c r="AL19" s="4">
        <v>9</v>
      </c>
      <c r="AM19" s="4">
        <v>2591</v>
      </c>
      <c r="AN19" s="4">
        <v>79</v>
      </c>
      <c r="AO19" s="4">
        <v>15.995749999999999</v>
      </c>
      <c r="AP19" s="4">
        <v>5552.3</v>
      </c>
      <c r="AQ19" s="4">
        <v>0</v>
      </c>
      <c r="AR19" s="4">
        <v>22</v>
      </c>
      <c r="AS19" s="4">
        <v>5539</v>
      </c>
      <c r="AT19" s="4">
        <v>0.13100000000000001</v>
      </c>
      <c r="AU19" s="4">
        <v>37.692</v>
      </c>
      <c r="AV19" s="4">
        <v>37751</v>
      </c>
      <c r="AW19" s="4">
        <v>0</v>
      </c>
      <c r="AX19" s="30">
        <v>0.56999999999999995</v>
      </c>
      <c r="AY19">
        <v>0.84464285714285725</v>
      </c>
      <c r="AZ19" t="s">
        <v>67</v>
      </c>
      <c r="BA19" t="s">
        <v>445</v>
      </c>
      <c r="BB19">
        <v>1</v>
      </c>
      <c r="BC19" t="s">
        <v>446</v>
      </c>
      <c r="BD19">
        <v>10</v>
      </c>
      <c r="BE19">
        <v>27144.579000000002</v>
      </c>
      <c r="BF19">
        <v>0.16330594038684482</v>
      </c>
      <c r="BG19">
        <v>0.13793519607674573</v>
      </c>
      <c r="BH19">
        <v>235201.00599999999</v>
      </c>
      <c r="BI19">
        <v>1.8847160032980471E-2</v>
      </c>
      <c r="BJ19">
        <v>1.5919119099285294E-2</v>
      </c>
      <c r="BK19">
        <v>1</v>
      </c>
      <c r="BL19" t="s">
        <v>69</v>
      </c>
      <c r="BM19">
        <v>-1</v>
      </c>
      <c r="BN19" t="s">
        <v>432</v>
      </c>
    </row>
    <row r="20" spans="1:66">
      <c r="A20" s="139" t="str">
        <f t="shared" si="20"/>
        <v>신화여객</v>
      </c>
      <c r="B20" s="139" t="str">
        <f t="shared" si="21"/>
        <v>34</v>
      </c>
      <c r="C20" s="140" t="str">
        <f t="shared" si="22"/>
        <v>72바1113</v>
      </c>
      <c r="D20" s="115" t="str">
        <f t="shared" si="23"/>
        <v>대형</v>
      </c>
      <c r="E20" s="111" t="str">
        <f t="shared" si="16"/>
        <v>D</v>
      </c>
      <c r="F20" s="160">
        <f t="shared" si="17"/>
        <v>0.87319999999999998</v>
      </c>
      <c r="G20" s="161">
        <f t="shared" si="18"/>
        <v>2.1829999999999998</v>
      </c>
      <c r="H20" s="162">
        <f t="shared" si="19"/>
        <v>2.5</v>
      </c>
      <c r="I20" s="163">
        <f t="shared" si="24"/>
        <v>7470.1639999999998</v>
      </c>
      <c r="J20" s="164">
        <f t="shared" si="25"/>
        <v>1.3592894587505405E-2</v>
      </c>
      <c r="K20" s="164">
        <f t="shared" si="26"/>
        <v>0.33549367543165809</v>
      </c>
      <c r="L20" s="164">
        <f t="shared" si="27"/>
        <v>0.10521857351458415</v>
      </c>
      <c r="M20" s="165">
        <f t="shared" si="28"/>
        <v>12.244</v>
      </c>
      <c r="N20" s="166">
        <f t="shared" si="29"/>
        <v>0.26800000000000002</v>
      </c>
      <c r="O20" s="166">
        <f t="shared" si="30"/>
        <v>33.104999999999997</v>
      </c>
      <c r="P20" s="167">
        <f t="shared" si="31"/>
        <v>0.71333333333333326</v>
      </c>
      <c r="Q20" s="168">
        <f t="shared" si="32"/>
        <v>92</v>
      </c>
      <c r="R20" s="169">
        <f t="shared" si="33"/>
        <v>25.453321714697914</v>
      </c>
      <c r="S20" s="141">
        <f t="shared" si="34"/>
        <v>20</v>
      </c>
      <c r="T20" s="141">
        <f t="shared" si="35"/>
        <v>2473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212</v>
      </c>
      <c r="Z20" t="s">
        <v>190</v>
      </c>
      <c r="AA20" t="s">
        <v>48</v>
      </c>
      <c r="AB20">
        <v>524</v>
      </c>
      <c r="AC20" s="1">
        <v>7470.1639999999998</v>
      </c>
      <c r="AD20" s="1">
        <v>3422.1709999999998</v>
      </c>
      <c r="AE20" s="28">
        <v>2.1829999999999998</v>
      </c>
      <c r="AF20">
        <v>2.5</v>
      </c>
      <c r="AG20">
        <v>12.244</v>
      </c>
      <c r="AH20">
        <v>450.88152200000002</v>
      </c>
      <c r="AI20">
        <v>6.1287849999999997</v>
      </c>
      <c r="AJ20">
        <v>151.267899</v>
      </c>
      <c r="AK20">
        <v>786</v>
      </c>
      <c r="AL20">
        <v>20</v>
      </c>
      <c r="AM20">
        <v>2473</v>
      </c>
      <c r="AN20">
        <v>92</v>
      </c>
      <c r="AO20">
        <v>16.567907999999999</v>
      </c>
      <c r="AP20">
        <v>5676.9</v>
      </c>
      <c r="AQ20">
        <v>42.8</v>
      </c>
      <c r="AR20">
        <v>33</v>
      </c>
      <c r="AS20">
        <v>6534</v>
      </c>
      <c r="AT20">
        <v>0.26800000000000002</v>
      </c>
      <c r="AU20">
        <v>33.104999999999997</v>
      </c>
      <c r="AV20">
        <v>55294</v>
      </c>
      <c r="AW20">
        <v>0</v>
      </c>
      <c r="AX20" s="29">
        <v>0.55000000000000004</v>
      </c>
      <c r="AY20">
        <v>0.83925925925925926</v>
      </c>
      <c r="AZ20" t="s">
        <v>67</v>
      </c>
      <c r="BA20" t="s">
        <v>445</v>
      </c>
      <c r="BB20">
        <v>2</v>
      </c>
      <c r="BC20" t="s">
        <v>447</v>
      </c>
      <c r="BD20">
        <v>9</v>
      </c>
      <c r="BE20">
        <v>27144.579000000002</v>
      </c>
      <c r="BF20">
        <v>0.17396165915853767</v>
      </c>
      <c r="BG20">
        <v>0.14599893320490606</v>
      </c>
      <c r="BH20">
        <v>235201.00599999999</v>
      </c>
      <c r="BI20">
        <v>2.0076937936226346E-2</v>
      </c>
      <c r="BJ20">
        <v>1.6849756060551443E-2</v>
      </c>
      <c r="BK20">
        <v>1</v>
      </c>
      <c r="BL20" t="s">
        <v>69</v>
      </c>
      <c r="BM20">
        <v>-1</v>
      </c>
      <c r="BN20" t="s">
        <v>432</v>
      </c>
    </row>
    <row r="21" spans="1:66">
      <c r="A21" s="142" t="str">
        <f t="shared" si="20"/>
        <v>신화여객</v>
      </c>
      <c r="B21" s="142" t="str">
        <f t="shared" si="21"/>
        <v>34</v>
      </c>
      <c r="C21" s="143" t="str">
        <f t="shared" si="22"/>
        <v>72바1114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0.78079999999999994</v>
      </c>
      <c r="G21" s="151">
        <f t="shared" si="18"/>
        <v>1.952</v>
      </c>
      <c r="H21" s="152">
        <f t="shared" si="19"/>
        <v>2.5</v>
      </c>
      <c r="I21" s="153">
        <f t="shared" si="24"/>
        <v>6891.7550000000001</v>
      </c>
      <c r="J21" s="154">
        <f t="shared" si="25"/>
        <v>1.1968427195703936E-2</v>
      </c>
      <c r="K21" s="154">
        <f t="shared" si="26"/>
        <v>0.35777582043027767</v>
      </c>
      <c r="L21" s="154">
        <f t="shared" si="27"/>
        <v>0.1661405549094534</v>
      </c>
      <c r="M21" s="155">
        <f t="shared" si="28"/>
        <v>14</v>
      </c>
      <c r="N21" s="156">
        <f t="shared" si="29"/>
        <v>0.11600000000000001</v>
      </c>
      <c r="O21" s="156">
        <f t="shared" si="30"/>
        <v>25.19</v>
      </c>
      <c r="P21" s="157">
        <f t="shared" si="31"/>
        <v>0</v>
      </c>
      <c r="Q21" s="158">
        <f t="shared" si="32"/>
        <v>78</v>
      </c>
      <c r="R21" s="159">
        <f t="shared" si="33"/>
        <v>24.84327587482306</v>
      </c>
      <c r="S21" s="144">
        <f t="shared" si="34"/>
        <v>8</v>
      </c>
      <c r="T21" s="144">
        <f t="shared" si="35"/>
        <v>1736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213</v>
      </c>
      <c r="Z21" t="s">
        <v>190</v>
      </c>
      <c r="AA21" t="s">
        <v>48</v>
      </c>
      <c r="AB21">
        <v>524</v>
      </c>
      <c r="AC21" s="1">
        <v>6891.7550000000001</v>
      </c>
      <c r="AD21" s="1">
        <v>3530.1190000000001</v>
      </c>
      <c r="AE21" s="28">
        <v>1.952</v>
      </c>
      <c r="AF21">
        <v>2.5</v>
      </c>
      <c r="AG21">
        <v>14</v>
      </c>
      <c r="AH21">
        <v>440.15348999999998</v>
      </c>
      <c r="AI21">
        <v>5.2679450000000001</v>
      </c>
      <c r="AJ21">
        <v>157.47627600000001</v>
      </c>
      <c r="AK21">
        <v>1145</v>
      </c>
      <c r="AL21">
        <v>8</v>
      </c>
      <c r="AM21">
        <v>1736</v>
      </c>
      <c r="AN21">
        <v>78</v>
      </c>
      <c r="AO21">
        <v>15.657617</v>
      </c>
      <c r="AP21">
        <v>3386</v>
      </c>
      <c r="AQ21">
        <v>0</v>
      </c>
      <c r="AR21">
        <v>13</v>
      </c>
      <c r="AS21">
        <v>2901</v>
      </c>
      <c r="AT21">
        <v>0.11600000000000001</v>
      </c>
      <c r="AU21">
        <v>25.19</v>
      </c>
      <c r="AV21">
        <v>53033</v>
      </c>
      <c r="AW21">
        <v>0</v>
      </c>
      <c r="AX21" s="29">
        <v>0.55000000000000004</v>
      </c>
      <c r="AY21">
        <v>0.90846153846153843</v>
      </c>
      <c r="AZ21" t="s">
        <v>68</v>
      </c>
      <c r="BA21" t="s">
        <v>445</v>
      </c>
      <c r="BB21">
        <v>2</v>
      </c>
      <c r="BC21" t="s">
        <v>448</v>
      </c>
      <c r="BD21">
        <v>7</v>
      </c>
      <c r="BE21">
        <v>27144.579000000002</v>
      </c>
      <c r="BF21">
        <v>0.17377889706817701</v>
      </c>
      <c r="BG21">
        <v>0.15787144418270541</v>
      </c>
      <c r="BH21">
        <v>235201.00599999999</v>
      </c>
      <c r="BI21">
        <v>2.0055845339368997E-2</v>
      </c>
      <c r="BJ21">
        <v>1.8219964112149836E-2</v>
      </c>
      <c r="BK21">
        <v>1</v>
      </c>
      <c r="BL21" t="s">
        <v>68</v>
      </c>
      <c r="BM21">
        <v>0</v>
      </c>
      <c r="BN21" t="s">
        <v>428</v>
      </c>
    </row>
    <row r="22" spans="1:66">
      <c r="A22" s="139" t="str">
        <f t="shared" si="20"/>
        <v>신화여객</v>
      </c>
      <c r="B22" s="139" t="str">
        <f t="shared" si="21"/>
        <v>34</v>
      </c>
      <c r="C22" s="140" t="str">
        <f t="shared" si="22"/>
        <v>72바1472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0.83119999999999994</v>
      </c>
      <c r="G22" s="161">
        <f t="shared" si="18"/>
        <v>2.0779999999999998</v>
      </c>
      <c r="H22" s="162">
        <f t="shared" si="19"/>
        <v>2.5</v>
      </c>
      <c r="I22" s="163">
        <f t="shared" si="24"/>
        <v>1296.058</v>
      </c>
      <c r="J22" s="164">
        <f t="shared" si="25"/>
        <v>2.8793899614770791E-2</v>
      </c>
      <c r="K22" s="164">
        <f t="shared" si="26"/>
        <v>0.33859018786156497</v>
      </c>
      <c r="L22" s="164">
        <f t="shared" si="27"/>
        <v>0.17128863060140828</v>
      </c>
      <c r="M22" s="165">
        <f t="shared" si="28"/>
        <v>11.946</v>
      </c>
      <c r="N22" s="166">
        <f t="shared" si="29"/>
        <v>0</v>
      </c>
      <c r="O22" s="166">
        <f t="shared" si="30"/>
        <v>7.2530000000000001</v>
      </c>
      <c r="P22" s="167">
        <f t="shared" si="31"/>
        <v>0.54333333333333333</v>
      </c>
      <c r="Q22" s="168">
        <f t="shared" si="32"/>
        <v>100</v>
      </c>
      <c r="R22" s="169">
        <f t="shared" si="33"/>
        <v>24.304113514033212</v>
      </c>
      <c r="S22" s="141">
        <f t="shared" si="34"/>
        <v>0</v>
      </c>
      <c r="T22" s="141">
        <f t="shared" si="35"/>
        <v>94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214</v>
      </c>
      <c r="Z22" s="4" t="s">
        <v>190</v>
      </c>
      <c r="AA22" s="4" t="s">
        <v>48</v>
      </c>
      <c r="AB22" s="4">
        <v>524</v>
      </c>
      <c r="AC22" s="4">
        <v>1296.058</v>
      </c>
      <c r="AD22" s="4">
        <v>623.64</v>
      </c>
      <c r="AE22" s="4">
        <v>2.0779999999999998</v>
      </c>
      <c r="AF22" s="4">
        <v>2.5</v>
      </c>
      <c r="AG22" s="4">
        <v>11.946</v>
      </c>
      <c r="AH22" s="4">
        <v>84.295529000000002</v>
      </c>
      <c r="AI22" s="4">
        <v>2.427197</v>
      </c>
      <c r="AJ22" s="4">
        <v>28.541639</v>
      </c>
      <c r="AK22" s="4">
        <v>222</v>
      </c>
      <c r="AL22" s="4">
        <v>0</v>
      </c>
      <c r="AM22" s="4">
        <v>94</v>
      </c>
      <c r="AN22" s="4">
        <v>100</v>
      </c>
      <c r="AO22" s="4">
        <v>15.375168</v>
      </c>
      <c r="AP22" s="4">
        <v>430.5</v>
      </c>
      <c r="AQ22" s="4">
        <v>32.6</v>
      </c>
      <c r="AR22" s="4">
        <v>8</v>
      </c>
      <c r="AS22" s="4">
        <v>2080</v>
      </c>
      <c r="AT22" s="4">
        <v>0</v>
      </c>
      <c r="AU22" s="4">
        <v>7.2530000000000001</v>
      </c>
      <c r="AV22" s="4">
        <v>10269</v>
      </c>
      <c r="AW22" s="4">
        <v>0</v>
      </c>
      <c r="AX22" s="30">
        <v>0.54</v>
      </c>
      <c r="AY22">
        <v>0.86714285714285722</v>
      </c>
      <c r="AZ22" t="s">
        <v>69</v>
      </c>
      <c r="BA22" t="s">
        <v>445</v>
      </c>
      <c r="BB22">
        <v>2</v>
      </c>
      <c r="BC22" t="s">
        <v>449</v>
      </c>
      <c r="BD22">
        <v>9</v>
      </c>
      <c r="BE22">
        <v>27144.579000000002</v>
      </c>
      <c r="BF22">
        <v>0.15932216152624801</v>
      </c>
      <c r="BG22">
        <v>0.13815507435204649</v>
      </c>
      <c r="BH22">
        <v>235201.00599999999</v>
      </c>
      <c r="BI22">
        <v>1.8387391591343789E-2</v>
      </c>
      <c r="BJ22">
        <v>1.5944495279922401E-2</v>
      </c>
      <c r="BK22">
        <v>1</v>
      </c>
      <c r="BL22" t="s">
        <v>68</v>
      </c>
      <c r="BM22">
        <v>-1</v>
      </c>
      <c r="BN22" t="s">
        <v>432</v>
      </c>
    </row>
    <row r="23" spans="1:66">
      <c r="A23" s="142" t="str">
        <f t="shared" si="20"/>
        <v>신화여객</v>
      </c>
      <c r="B23" s="142" t="str">
        <f t="shared" si="21"/>
        <v>34</v>
      </c>
      <c r="C23" s="143" t="str">
        <f t="shared" si="22"/>
        <v>72바1473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0.83333333333333337</v>
      </c>
      <c r="G23" s="151">
        <f t="shared" si="18"/>
        <v>2</v>
      </c>
      <c r="H23" s="152">
        <f t="shared" si="19"/>
        <v>2.4</v>
      </c>
      <c r="I23" s="153">
        <f t="shared" si="24"/>
        <v>6210.7520000000004</v>
      </c>
      <c r="J23" s="154">
        <f t="shared" si="25"/>
        <v>1.2922939993476651E-2</v>
      </c>
      <c r="K23" s="154">
        <f t="shared" si="26"/>
        <v>0.34662522757901371</v>
      </c>
      <c r="L23" s="154">
        <f t="shared" si="27"/>
        <v>0.16181615366383972</v>
      </c>
      <c r="M23" s="155">
        <f t="shared" si="28"/>
        <v>13.813000000000001</v>
      </c>
      <c r="N23" s="156">
        <f t="shared" si="29"/>
        <v>6.4000000000000001E-2</v>
      </c>
      <c r="O23" s="156">
        <f t="shared" si="30"/>
        <v>12.688000000000001</v>
      </c>
      <c r="P23" s="157">
        <f t="shared" si="31"/>
        <v>0.1</v>
      </c>
      <c r="Q23" s="158">
        <f t="shared" si="32"/>
        <v>86</v>
      </c>
      <c r="R23" s="159">
        <f t="shared" si="33"/>
        <v>25.701394162433662</v>
      </c>
      <c r="S23" s="144">
        <f t="shared" si="34"/>
        <v>4</v>
      </c>
      <c r="T23" s="144">
        <f t="shared" si="35"/>
        <v>788</v>
      </c>
      <c r="U23" t="s">
        <v>117</v>
      </c>
      <c r="V23" s="5" t="s">
        <v>118</v>
      </c>
      <c r="W23" t="s">
        <v>117</v>
      </c>
      <c r="X23" s="5" t="s">
        <v>118</v>
      </c>
      <c r="Y23" t="s">
        <v>215</v>
      </c>
      <c r="Z23" t="s">
        <v>190</v>
      </c>
      <c r="AA23" t="s">
        <v>48</v>
      </c>
      <c r="AB23">
        <v>524</v>
      </c>
      <c r="AC23" s="1">
        <v>6210.7520000000004</v>
      </c>
      <c r="AD23" s="1">
        <v>3104.761</v>
      </c>
      <c r="AE23" s="28">
        <v>2</v>
      </c>
      <c r="AF23">
        <v>2.4</v>
      </c>
      <c r="AG23">
        <v>13.813000000000001</v>
      </c>
      <c r="AH23">
        <v>377.31236100000001</v>
      </c>
      <c r="AI23">
        <v>4.875985</v>
      </c>
      <c r="AJ23">
        <v>130.78598299999999</v>
      </c>
      <c r="AK23">
        <v>1005</v>
      </c>
      <c r="AL23">
        <v>4</v>
      </c>
      <c r="AM23">
        <v>788</v>
      </c>
      <c r="AN23">
        <v>86</v>
      </c>
      <c r="AO23">
        <v>16.460504</v>
      </c>
      <c r="AP23">
        <v>2102.6</v>
      </c>
      <c r="AQ23">
        <v>6</v>
      </c>
      <c r="AR23">
        <v>8</v>
      </c>
      <c r="AS23">
        <v>1754</v>
      </c>
      <c r="AT23">
        <v>6.4000000000000001E-2</v>
      </c>
      <c r="AU23">
        <v>12.688000000000001</v>
      </c>
      <c r="AV23">
        <v>48765</v>
      </c>
      <c r="AW23">
        <v>0</v>
      </c>
      <c r="AX23" s="29">
        <v>0.54</v>
      </c>
      <c r="AY23">
        <v>0.87307692307692308</v>
      </c>
      <c r="AZ23" t="s">
        <v>69</v>
      </c>
      <c r="BA23" t="s">
        <v>445</v>
      </c>
      <c r="BB23">
        <v>1</v>
      </c>
      <c r="BC23" t="s">
        <v>450</v>
      </c>
      <c r="BD23">
        <v>9</v>
      </c>
      <c r="BE23">
        <v>27144.579000000002</v>
      </c>
      <c r="BF23">
        <v>0.15849551396615874</v>
      </c>
      <c r="BG23">
        <v>0.13837877565506937</v>
      </c>
      <c r="BH23">
        <v>235201.00599999999</v>
      </c>
      <c r="BI23">
        <v>1.8291988087840067E-2</v>
      </c>
      <c r="BJ23">
        <v>1.5970312676691134E-2</v>
      </c>
      <c r="BK23">
        <v>1</v>
      </c>
      <c r="BL23" t="s">
        <v>68</v>
      </c>
      <c r="BM23">
        <v>-1</v>
      </c>
      <c r="BN23" t="s">
        <v>432</v>
      </c>
    </row>
    <row r="24" spans="1:66">
      <c r="A24" s="139" t="str">
        <f t="shared" si="20"/>
        <v>신화여객</v>
      </c>
      <c r="B24" s="139" t="str">
        <f t="shared" si="21"/>
        <v>37</v>
      </c>
      <c r="C24" s="140" t="str">
        <f t="shared" si="22"/>
        <v>71바6162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0.78280000000000005</v>
      </c>
      <c r="G24" s="161">
        <f t="shared" si="18"/>
        <v>1.9570000000000001</v>
      </c>
      <c r="H24" s="162">
        <f t="shared" si="19"/>
        <v>2.5</v>
      </c>
      <c r="I24" s="163">
        <f t="shared" si="24"/>
        <v>2023.741</v>
      </c>
      <c r="J24" s="164">
        <f t="shared" si="25"/>
        <v>4.894454628779904E-2</v>
      </c>
      <c r="K24" s="164">
        <f t="shared" si="26"/>
        <v>0.35999072736045545</v>
      </c>
      <c r="L24" s="164">
        <f t="shared" si="27"/>
        <v>0.1447813727151844</v>
      </c>
      <c r="M24" s="165">
        <f t="shared" si="28"/>
        <v>13.468</v>
      </c>
      <c r="N24" s="166">
        <f t="shared" si="29"/>
        <v>9.9000000000000005E-2</v>
      </c>
      <c r="O24" s="166">
        <f t="shared" si="30"/>
        <v>19.172000000000001</v>
      </c>
      <c r="P24" s="167">
        <f t="shared" si="31"/>
        <v>0.21</v>
      </c>
      <c r="Q24" s="168">
        <f t="shared" si="32"/>
        <v>85</v>
      </c>
      <c r="R24" s="169">
        <f t="shared" si="33"/>
        <v>25.67319833795003</v>
      </c>
      <c r="S24" s="141">
        <f t="shared" si="34"/>
        <v>2</v>
      </c>
      <c r="T24" s="141">
        <f t="shared" si="35"/>
        <v>388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216</v>
      </c>
      <c r="Z24" t="s">
        <v>190</v>
      </c>
      <c r="AA24" t="s">
        <v>48</v>
      </c>
      <c r="AB24">
        <v>524</v>
      </c>
      <c r="AC24" s="1">
        <v>2023.741</v>
      </c>
      <c r="AD24" s="1">
        <v>1034.27</v>
      </c>
      <c r="AE24" s="28">
        <v>1.9570000000000001</v>
      </c>
      <c r="AF24">
        <v>2.5</v>
      </c>
      <c r="AG24">
        <v>13.468</v>
      </c>
      <c r="AH24">
        <v>133.36439899999999</v>
      </c>
      <c r="AI24">
        <v>6.5274599999999996</v>
      </c>
      <c r="AJ24">
        <v>48.009946999999997</v>
      </c>
      <c r="AK24">
        <v>293</v>
      </c>
      <c r="AL24">
        <v>2</v>
      </c>
      <c r="AM24">
        <v>388</v>
      </c>
      <c r="AN24">
        <v>85</v>
      </c>
      <c r="AO24">
        <v>15.174521</v>
      </c>
      <c r="AP24">
        <v>271.7</v>
      </c>
      <c r="AQ24">
        <v>12.6</v>
      </c>
      <c r="AR24">
        <v>18</v>
      </c>
      <c r="AS24">
        <v>9519</v>
      </c>
      <c r="AT24">
        <v>9.9000000000000005E-2</v>
      </c>
      <c r="AU24">
        <v>19.172000000000001</v>
      </c>
      <c r="AV24">
        <v>8849</v>
      </c>
      <c r="AW24">
        <v>0</v>
      </c>
      <c r="AX24" s="29">
        <v>0.52</v>
      </c>
      <c r="AY24">
        <v>0.92038461538461525</v>
      </c>
      <c r="AZ24" t="s">
        <v>68</v>
      </c>
      <c r="BA24" t="s">
        <v>445</v>
      </c>
      <c r="BB24">
        <v>1</v>
      </c>
      <c r="BC24" t="s">
        <v>451</v>
      </c>
      <c r="BD24">
        <v>9</v>
      </c>
      <c r="BE24">
        <v>27144.579000000002</v>
      </c>
      <c r="BF24">
        <v>0.17113582789403364</v>
      </c>
      <c r="BG24">
        <v>0.15751078313477787</v>
      </c>
      <c r="BH24">
        <v>235201.00599999999</v>
      </c>
      <c r="BI24">
        <v>1.9750808378770284E-2</v>
      </c>
      <c r="BJ24">
        <v>1.8178340173229723E-2</v>
      </c>
      <c r="BK24">
        <v>1</v>
      </c>
      <c r="BL24" t="s">
        <v>66</v>
      </c>
      <c r="BM24">
        <v>-1</v>
      </c>
      <c r="BN24" t="s">
        <v>432</v>
      </c>
    </row>
    <row r="25" spans="1:66">
      <c r="A25" s="142" t="str">
        <f t="shared" si="20"/>
        <v>신화여객</v>
      </c>
      <c r="B25" s="142" t="str">
        <f t="shared" si="21"/>
        <v>37</v>
      </c>
      <c r="C25" s="143" t="str">
        <f t="shared" si="22"/>
        <v>71바6165</v>
      </c>
      <c r="D25" s="131" t="str">
        <f t="shared" si="23"/>
        <v>대형</v>
      </c>
      <c r="E25" s="127" t="str">
        <f t="shared" si="16"/>
        <v>F</v>
      </c>
      <c r="F25" s="150">
        <f t="shared" si="17"/>
        <v>0.82680000000000009</v>
      </c>
      <c r="G25" s="151">
        <f t="shared" si="18"/>
        <v>2.0670000000000002</v>
      </c>
      <c r="H25" s="152">
        <f t="shared" si="19"/>
        <v>2.5</v>
      </c>
      <c r="I25" s="153">
        <f t="shared" si="24"/>
        <v>5813.6949999999997</v>
      </c>
      <c r="J25" s="154">
        <f t="shared" si="25"/>
        <v>3.3585728599984419E-2</v>
      </c>
      <c r="K25" s="154">
        <f t="shared" si="26"/>
        <v>0.35906273118261944</v>
      </c>
      <c r="L25" s="154">
        <f t="shared" si="27"/>
        <v>0.15016267623258531</v>
      </c>
      <c r="M25" s="155">
        <f t="shared" si="28"/>
        <v>12.997</v>
      </c>
      <c r="N25" s="156">
        <f t="shared" si="29"/>
        <v>3.4000000000000002E-2</v>
      </c>
      <c r="O25" s="156">
        <f t="shared" si="30"/>
        <v>7.6539999999999999</v>
      </c>
      <c r="P25" s="157">
        <f t="shared" si="31"/>
        <v>0</v>
      </c>
      <c r="Q25" s="158">
        <f t="shared" si="32"/>
        <v>85</v>
      </c>
      <c r="R25" s="159">
        <f t="shared" si="33"/>
        <v>24.173859903826898</v>
      </c>
      <c r="S25" s="144">
        <f t="shared" si="34"/>
        <v>2</v>
      </c>
      <c r="T25" s="144">
        <f t="shared" si="35"/>
        <v>445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217</v>
      </c>
      <c r="Z25" s="4" t="s">
        <v>190</v>
      </c>
      <c r="AA25" s="4" t="s">
        <v>48</v>
      </c>
      <c r="AB25" s="4">
        <v>524</v>
      </c>
      <c r="AC25" s="4">
        <v>5813.6949999999997</v>
      </c>
      <c r="AD25" s="4">
        <v>2812.3850000000002</v>
      </c>
      <c r="AE25" s="4">
        <v>2.0670000000000002</v>
      </c>
      <c r="AF25" s="4">
        <v>2.5</v>
      </c>
      <c r="AG25" s="4">
        <v>12.997</v>
      </c>
      <c r="AH25" s="4">
        <v>395.97348499999998</v>
      </c>
      <c r="AI25" s="4">
        <v>13.299058</v>
      </c>
      <c r="AJ25" s="4">
        <v>142.17932099999999</v>
      </c>
      <c r="AK25" s="4">
        <v>873</v>
      </c>
      <c r="AL25" s="4">
        <v>2</v>
      </c>
      <c r="AM25" s="4">
        <v>445</v>
      </c>
      <c r="AN25" s="4">
        <v>85</v>
      </c>
      <c r="AO25" s="4">
        <v>14.682031</v>
      </c>
      <c r="AP25" s="4">
        <v>614.6</v>
      </c>
      <c r="AQ25" s="4">
        <v>0</v>
      </c>
      <c r="AR25" s="4">
        <v>61</v>
      </c>
      <c r="AS25" s="4">
        <v>28331</v>
      </c>
      <c r="AT25" s="4">
        <v>3.4000000000000002E-2</v>
      </c>
      <c r="AU25" s="4">
        <v>7.6539999999999999</v>
      </c>
      <c r="AV25" s="4">
        <v>44499</v>
      </c>
      <c r="AW25" s="4">
        <v>0</v>
      </c>
      <c r="AX25" s="30">
        <v>0.56999999999999995</v>
      </c>
      <c r="AY25">
        <v>0.79888888888888887</v>
      </c>
      <c r="AZ25" t="s">
        <v>70</v>
      </c>
      <c r="BA25" t="s">
        <v>452</v>
      </c>
      <c r="BB25">
        <v>1</v>
      </c>
      <c r="BC25" t="s">
        <v>453</v>
      </c>
      <c r="BD25">
        <v>25</v>
      </c>
      <c r="BE25">
        <v>10230.334999999999</v>
      </c>
      <c r="BF25">
        <v>0.41674109401109544</v>
      </c>
      <c r="BG25">
        <v>0.33292982954886402</v>
      </c>
      <c r="BH25">
        <v>235201.00599999999</v>
      </c>
      <c r="BI25">
        <v>1.8126627400564775E-2</v>
      </c>
      <c r="BJ25">
        <v>1.4481161223340082E-2</v>
      </c>
      <c r="BK25">
        <v>1</v>
      </c>
      <c r="BL25" t="s">
        <v>67</v>
      </c>
      <c r="BM25">
        <v>-1</v>
      </c>
      <c r="BN25" t="s">
        <v>432</v>
      </c>
    </row>
    <row r="26" spans="1:66">
      <c r="A26" s="139" t="str">
        <f t="shared" si="20"/>
        <v>신화여객</v>
      </c>
      <c r="B26" s="139" t="str">
        <f t="shared" si="21"/>
        <v>37</v>
      </c>
      <c r="C26" s="140" t="str">
        <f t="shared" si="22"/>
        <v>71바6167</v>
      </c>
      <c r="D26" s="115" t="str">
        <f t="shared" si="23"/>
        <v>대형</v>
      </c>
      <c r="E26" s="111" t="str">
        <f t="shared" si="16"/>
        <v>D</v>
      </c>
      <c r="F26" s="160">
        <f t="shared" si="17"/>
        <v>0.8832000000000001</v>
      </c>
      <c r="G26" s="161">
        <f t="shared" si="18"/>
        <v>2.2080000000000002</v>
      </c>
      <c r="H26" s="162">
        <f t="shared" si="19"/>
        <v>2.5</v>
      </c>
      <c r="I26" s="163">
        <f t="shared" si="24"/>
        <v>5154.1540000000005</v>
      </c>
      <c r="J26" s="164">
        <f t="shared" si="25"/>
        <v>3.1083571839351263E-2</v>
      </c>
      <c r="K26" s="164">
        <f t="shared" si="26"/>
        <v>0.33766028663208036</v>
      </c>
      <c r="L26" s="164">
        <f t="shared" si="27"/>
        <v>0.15851291987006982</v>
      </c>
      <c r="M26" s="165">
        <f t="shared" si="28"/>
        <v>11.064</v>
      </c>
      <c r="N26" s="166">
        <f t="shared" si="29"/>
        <v>0</v>
      </c>
      <c r="O26" s="166">
        <f t="shared" si="30"/>
        <v>3.919</v>
      </c>
      <c r="P26" s="167">
        <f t="shared" si="31"/>
        <v>0.34666666666666668</v>
      </c>
      <c r="Q26" s="168">
        <f t="shared" si="32"/>
        <v>87</v>
      </c>
      <c r="R26" s="169">
        <f t="shared" si="33"/>
        <v>23.740331936210026</v>
      </c>
      <c r="S26" s="141">
        <f t="shared" si="34"/>
        <v>0</v>
      </c>
      <c r="T26" s="141">
        <f t="shared" si="35"/>
        <v>202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218</v>
      </c>
      <c r="Z26" t="s">
        <v>190</v>
      </c>
      <c r="AA26" t="s">
        <v>48</v>
      </c>
      <c r="AB26">
        <v>524</v>
      </c>
      <c r="AC26" s="1">
        <v>5154.1540000000005</v>
      </c>
      <c r="AD26" s="1">
        <v>2334.5259999999998</v>
      </c>
      <c r="AE26" s="28">
        <v>2.2080000000000002</v>
      </c>
      <c r="AF26">
        <v>2.5</v>
      </c>
      <c r="AG26">
        <v>11.064</v>
      </c>
      <c r="AH26">
        <v>343.92598299999997</v>
      </c>
      <c r="AI26">
        <v>10.690448</v>
      </c>
      <c r="AJ26">
        <v>116.130146</v>
      </c>
      <c r="AK26">
        <v>817</v>
      </c>
      <c r="AL26">
        <v>0</v>
      </c>
      <c r="AM26">
        <v>202</v>
      </c>
      <c r="AN26">
        <v>87</v>
      </c>
      <c r="AO26">
        <v>14.986230000000001</v>
      </c>
      <c r="AP26">
        <v>290.3</v>
      </c>
      <c r="AQ26">
        <v>20.8</v>
      </c>
      <c r="AR26">
        <v>10</v>
      </c>
      <c r="AS26">
        <v>5000</v>
      </c>
      <c r="AT26">
        <v>0</v>
      </c>
      <c r="AU26">
        <v>3.919</v>
      </c>
      <c r="AV26">
        <v>43100</v>
      </c>
      <c r="AW26">
        <v>0</v>
      </c>
      <c r="AX26" s="29">
        <v>0.56000000000000005</v>
      </c>
      <c r="AY26">
        <v>0.81407407407407395</v>
      </c>
      <c r="AZ26" t="s">
        <v>67</v>
      </c>
      <c r="BA26" t="s">
        <v>452</v>
      </c>
      <c r="BB26">
        <v>11</v>
      </c>
      <c r="BC26" t="s">
        <v>454</v>
      </c>
      <c r="BD26">
        <v>13</v>
      </c>
      <c r="BE26">
        <v>10230.334999999999</v>
      </c>
      <c r="BF26">
        <v>0.17560646840988101</v>
      </c>
      <c r="BG26">
        <v>0.14295667317219199</v>
      </c>
      <c r="BH26">
        <v>235201.00599999999</v>
      </c>
      <c r="BI26">
        <v>7.638202874013217E-3</v>
      </c>
      <c r="BJ26">
        <v>6.2180629322522406E-3</v>
      </c>
      <c r="BK26">
        <v>1</v>
      </c>
      <c r="BL26" t="s">
        <v>68</v>
      </c>
      <c r="BM26">
        <v>-2</v>
      </c>
      <c r="BN26" t="s">
        <v>432</v>
      </c>
    </row>
    <row r="27" spans="1:66">
      <c r="A27" s="142" t="str">
        <f t="shared" ref="A27:A42" si="36">W27</f>
        <v>신화여객</v>
      </c>
      <c r="B27" s="142" t="str">
        <f t="shared" ref="B27:B42" si="37">V27</f>
        <v>37</v>
      </c>
      <c r="C27" s="143" t="str">
        <f t="shared" ref="C27:C42" si="38">Y27</f>
        <v>71바6168</v>
      </c>
      <c r="D27" s="131" t="str">
        <f t="shared" ref="D27:D42" si="39">Z27</f>
        <v>대형</v>
      </c>
      <c r="E27" s="127" t="str">
        <f t="shared" ref="E27:E42" si="40">AZ27</f>
        <v>S</v>
      </c>
      <c r="F27" s="150">
        <f t="shared" ref="F27:F42" si="41">G27/H27</f>
        <v>0.8488</v>
      </c>
      <c r="G27" s="151">
        <f t="shared" ref="G27:G42" si="42">AE27</f>
        <v>2.1219999999999999</v>
      </c>
      <c r="H27" s="152">
        <f t="shared" ref="H27:H42" si="43">AF27</f>
        <v>2.5</v>
      </c>
      <c r="I27" s="153">
        <f t="shared" ref="I27:I42" si="44">AC27</f>
        <v>6482.86</v>
      </c>
      <c r="J27" s="154">
        <f t="shared" ref="J27:J42" si="45">AI27/AH27</f>
        <v>2.1419662243661201E-2</v>
      </c>
      <c r="K27" s="154">
        <f t="shared" ref="K27:K42" si="46">AJ27/AH27</f>
        <v>0.34202374551424175</v>
      </c>
      <c r="L27" s="154">
        <f t="shared" ref="L27:L42" si="47">AK27/AC27</f>
        <v>0.19250762780624603</v>
      </c>
      <c r="M27" s="155">
        <f t="shared" ref="M27:M42" si="48">AG27</f>
        <v>11.007</v>
      </c>
      <c r="N27" s="156">
        <f t="shared" ref="N27:N42" si="49">IF(AW27=0,AT27,"속도계이상")</f>
        <v>0.17</v>
      </c>
      <c r="O27" s="156">
        <f t="shared" ref="O27:O42" si="50">IF(AW27=0,AU27,"속도계이상")</f>
        <v>5.8769999999999998</v>
      </c>
      <c r="P27" s="157">
        <f t="shared" ref="P27:P42" si="51">AQ27/60</f>
        <v>0.375</v>
      </c>
      <c r="Q27" s="158">
        <f t="shared" ref="Q27:Q42" si="52">AN27</f>
        <v>87</v>
      </c>
      <c r="R27" s="159">
        <f t="shared" ref="R27:R42" si="53">AC27/(AH27-AI27-AJ27)</f>
        <v>23.586962705365092</v>
      </c>
      <c r="S27" s="144">
        <f t="shared" ref="S27:S42" si="54">IF(AW27=0,AL27,"속도계이상")</f>
        <v>11</v>
      </c>
      <c r="T27" s="144">
        <f t="shared" ref="T27:T42" si="55">IF(AW27=0,AM27,"속도계이상")</f>
        <v>381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219</v>
      </c>
      <c r="Z27" s="4" t="s">
        <v>190</v>
      </c>
      <c r="AA27" s="4" t="s">
        <v>48</v>
      </c>
      <c r="AB27" s="4">
        <v>524</v>
      </c>
      <c r="AC27" s="4">
        <v>6482.86</v>
      </c>
      <c r="AD27" s="4">
        <v>3055.143</v>
      </c>
      <c r="AE27" s="4">
        <v>2.1219999999999999</v>
      </c>
      <c r="AF27" s="4">
        <v>2.5</v>
      </c>
      <c r="AG27" s="4">
        <v>11.007</v>
      </c>
      <c r="AH27" s="4">
        <v>431.77510899999999</v>
      </c>
      <c r="AI27" s="4">
        <v>9.2484769999999994</v>
      </c>
      <c r="AJ27" s="4">
        <v>147.67733999999999</v>
      </c>
      <c r="AK27" s="4">
        <v>1248</v>
      </c>
      <c r="AL27" s="4">
        <v>11</v>
      </c>
      <c r="AM27" s="4">
        <v>381</v>
      </c>
      <c r="AN27" s="4">
        <v>87</v>
      </c>
      <c r="AO27" s="4">
        <v>15.014436</v>
      </c>
      <c r="AP27" s="4">
        <v>777.8</v>
      </c>
      <c r="AQ27" s="4">
        <v>22.5</v>
      </c>
      <c r="AR27" s="4">
        <v>33</v>
      </c>
      <c r="AS27" s="4">
        <v>18255</v>
      </c>
      <c r="AT27" s="4">
        <v>0.17</v>
      </c>
      <c r="AU27" s="4">
        <v>5.8769999999999998</v>
      </c>
      <c r="AV27" s="4">
        <v>54049</v>
      </c>
      <c r="AW27" s="4">
        <v>0</v>
      </c>
      <c r="AX27" s="4">
        <v>0.54</v>
      </c>
      <c r="AY27">
        <v>1.0652173913043479</v>
      </c>
      <c r="AZ27" t="s">
        <v>71</v>
      </c>
      <c r="BA27" t="s">
        <v>452</v>
      </c>
      <c r="BB27">
        <v>4</v>
      </c>
      <c r="BC27" t="s">
        <v>455</v>
      </c>
      <c r="BD27">
        <v>20</v>
      </c>
      <c r="BE27">
        <v>10230.334999999999</v>
      </c>
      <c r="BF27">
        <v>0.1901040386263011</v>
      </c>
      <c r="BG27">
        <v>0.20250212810192944</v>
      </c>
      <c r="BH27">
        <v>235201.00599999999</v>
      </c>
      <c r="BI27">
        <v>8.2687911632486812E-3</v>
      </c>
      <c r="BJ27">
        <v>8.8080601521562038E-3</v>
      </c>
      <c r="BK27">
        <v>1</v>
      </c>
      <c r="BL27" t="s">
        <v>71</v>
      </c>
      <c r="BM27">
        <v>0</v>
      </c>
      <c r="BN27" t="s">
        <v>428</v>
      </c>
    </row>
    <row r="28" spans="1:66">
      <c r="A28" s="139" t="str">
        <f t="shared" si="36"/>
        <v>신화여객</v>
      </c>
      <c r="B28" s="139" t="str">
        <f t="shared" si="37"/>
        <v>37</v>
      </c>
      <c r="C28" s="140" t="str">
        <f t="shared" si="38"/>
        <v>71바6169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0.8375999999999999</v>
      </c>
      <c r="G28" s="161">
        <f t="shared" si="42"/>
        <v>2.0939999999999999</v>
      </c>
      <c r="H28" s="162">
        <f t="shared" si="43"/>
        <v>2.5</v>
      </c>
      <c r="I28" s="163">
        <f t="shared" si="44"/>
        <v>5948.5339999999997</v>
      </c>
      <c r="J28" s="164">
        <f t="shared" si="45"/>
        <v>2.7836322012730296E-2</v>
      </c>
      <c r="K28" s="164">
        <f t="shared" si="46"/>
        <v>0.32909736285674274</v>
      </c>
      <c r="L28" s="164">
        <f t="shared" si="47"/>
        <v>0.13230150487498266</v>
      </c>
      <c r="M28" s="165">
        <f t="shared" si="48"/>
        <v>11.646000000000001</v>
      </c>
      <c r="N28" s="166">
        <f t="shared" si="49"/>
        <v>3.4000000000000002E-2</v>
      </c>
      <c r="O28" s="166">
        <f t="shared" si="50"/>
        <v>4.2359999999999998</v>
      </c>
      <c r="P28" s="167">
        <f t="shared" si="51"/>
        <v>0.90333333333333343</v>
      </c>
      <c r="Q28" s="168">
        <f t="shared" si="52"/>
        <v>84</v>
      </c>
      <c r="R28" s="169">
        <f t="shared" si="53"/>
        <v>23.245580378449173</v>
      </c>
      <c r="S28" s="141">
        <f t="shared" si="54"/>
        <v>2</v>
      </c>
      <c r="T28" s="141">
        <f t="shared" si="55"/>
        <v>252</v>
      </c>
      <c r="U28" t="s">
        <v>117</v>
      </c>
      <c r="V28" t="s">
        <v>119</v>
      </c>
      <c r="W28" t="s">
        <v>117</v>
      </c>
      <c r="X28" s="4" t="s">
        <v>119</v>
      </c>
      <c r="Y28" s="4" t="s">
        <v>220</v>
      </c>
      <c r="Z28" s="4" t="s">
        <v>190</v>
      </c>
      <c r="AA28" s="4" t="s">
        <v>48</v>
      </c>
      <c r="AB28" s="4">
        <v>524</v>
      </c>
      <c r="AC28" s="4">
        <v>5948.5339999999997</v>
      </c>
      <c r="AD28" s="4">
        <v>2840.0929999999998</v>
      </c>
      <c r="AE28" s="4">
        <v>2.0939999999999999</v>
      </c>
      <c r="AF28" s="4">
        <v>2.5</v>
      </c>
      <c r="AG28" s="4">
        <v>11.646000000000001</v>
      </c>
      <c r="AH28" s="4">
        <v>397.93651599999998</v>
      </c>
      <c r="AI28" s="4">
        <v>11.077089000000001</v>
      </c>
      <c r="AJ28" s="4">
        <v>130.959858</v>
      </c>
      <c r="AK28" s="4">
        <v>787</v>
      </c>
      <c r="AL28" s="4">
        <v>2</v>
      </c>
      <c r="AM28" s="4">
        <v>252</v>
      </c>
      <c r="AN28" s="4">
        <v>84</v>
      </c>
      <c r="AO28" s="4">
        <v>14.948449</v>
      </c>
      <c r="AP28" s="4">
        <v>695.4</v>
      </c>
      <c r="AQ28" s="4">
        <v>54.2</v>
      </c>
      <c r="AR28" s="4">
        <v>17</v>
      </c>
      <c r="AS28" s="4">
        <v>7767</v>
      </c>
      <c r="AT28" s="4">
        <v>3.4000000000000002E-2</v>
      </c>
      <c r="AU28" s="4">
        <v>4.2359999999999998</v>
      </c>
      <c r="AV28" s="4">
        <v>50090</v>
      </c>
      <c r="AW28" s="4">
        <v>0</v>
      </c>
      <c r="AX28" s="4">
        <v>0.56000000000000005</v>
      </c>
      <c r="AY28">
        <v>0.93047619047619046</v>
      </c>
      <c r="AZ28" t="s">
        <v>68</v>
      </c>
      <c r="BA28" t="s">
        <v>452</v>
      </c>
      <c r="BB28">
        <v>4</v>
      </c>
      <c r="BC28" t="s">
        <v>456</v>
      </c>
      <c r="BD28">
        <v>1</v>
      </c>
      <c r="BE28">
        <v>10230.334999999999</v>
      </c>
      <c r="BF28">
        <v>0.21754839895272246</v>
      </c>
      <c r="BG28">
        <v>0.20242360550172367</v>
      </c>
      <c r="BH28">
        <v>235201.00599999999</v>
      </c>
      <c r="BI28">
        <v>9.4625147989375515E-3</v>
      </c>
      <c r="BJ28">
        <v>8.8046447224399884E-3</v>
      </c>
      <c r="BK28">
        <v>1</v>
      </c>
      <c r="BL28" t="s">
        <v>71</v>
      </c>
      <c r="BM28">
        <v>-2</v>
      </c>
      <c r="BN28" t="s">
        <v>432</v>
      </c>
    </row>
    <row r="29" spans="1:66">
      <c r="A29" s="142" t="str">
        <f t="shared" si="36"/>
        <v>신화여객</v>
      </c>
      <c r="B29" s="142" t="str">
        <f t="shared" si="37"/>
        <v>37</v>
      </c>
      <c r="C29" s="143" t="str">
        <f t="shared" si="38"/>
        <v>71바6171</v>
      </c>
      <c r="D29" s="131" t="str">
        <f t="shared" si="39"/>
        <v>대형</v>
      </c>
      <c r="E29" s="127" t="str">
        <f t="shared" si="40"/>
        <v>D</v>
      </c>
      <c r="F29" s="150">
        <f t="shared" si="41"/>
        <v>0.83320000000000005</v>
      </c>
      <c r="G29" s="151">
        <f t="shared" si="42"/>
        <v>2.0830000000000002</v>
      </c>
      <c r="H29" s="152">
        <f t="shared" si="43"/>
        <v>2.5</v>
      </c>
      <c r="I29" s="153">
        <f t="shared" si="44"/>
        <v>6958.2569999999996</v>
      </c>
      <c r="J29" s="154">
        <f t="shared" si="45"/>
        <v>1.8718313644431404E-2</v>
      </c>
      <c r="K29" s="154">
        <f t="shared" si="46"/>
        <v>0.36846293714844164</v>
      </c>
      <c r="L29" s="154">
        <f t="shared" si="47"/>
        <v>0.17015755526132478</v>
      </c>
      <c r="M29" s="155">
        <f t="shared" si="48"/>
        <v>12.348000000000001</v>
      </c>
      <c r="N29" s="156">
        <f t="shared" si="49"/>
        <v>0.14399999999999999</v>
      </c>
      <c r="O29" s="156">
        <f t="shared" si="50"/>
        <v>14.874000000000001</v>
      </c>
      <c r="P29" s="157">
        <f t="shared" si="51"/>
        <v>0.22500000000000001</v>
      </c>
      <c r="Q29" s="158">
        <f t="shared" si="52"/>
        <v>88</v>
      </c>
      <c r="R29" s="159">
        <f t="shared" si="53"/>
        <v>24.878746601122209</v>
      </c>
      <c r="S29" s="144">
        <f t="shared" si="54"/>
        <v>10</v>
      </c>
      <c r="T29" s="144">
        <f t="shared" si="55"/>
        <v>1035</v>
      </c>
      <c r="U29" t="s">
        <v>117</v>
      </c>
      <c r="V29" t="s">
        <v>119</v>
      </c>
      <c r="W29" t="s">
        <v>117</v>
      </c>
      <c r="X29" s="4" t="s">
        <v>119</v>
      </c>
      <c r="Y29" s="4" t="s">
        <v>221</v>
      </c>
      <c r="Z29" s="4" t="s">
        <v>190</v>
      </c>
      <c r="AA29" s="4" t="s">
        <v>48</v>
      </c>
      <c r="AB29" s="4">
        <v>524</v>
      </c>
      <c r="AC29" s="4">
        <v>6958.2569999999996</v>
      </c>
      <c r="AD29" s="4">
        <v>3340.0639999999999</v>
      </c>
      <c r="AE29" s="4">
        <v>2.0830000000000002</v>
      </c>
      <c r="AF29" s="4">
        <v>2.5</v>
      </c>
      <c r="AG29" s="4">
        <v>12.348000000000001</v>
      </c>
      <c r="AH29" s="4">
        <v>456.39399800000001</v>
      </c>
      <c r="AI29" s="4">
        <v>8.5429259999999996</v>
      </c>
      <c r="AJ29" s="4">
        <v>168.16427300000001</v>
      </c>
      <c r="AK29" s="4">
        <v>1184</v>
      </c>
      <c r="AL29" s="4">
        <v>10</v>
      </c>
      <c r="AM29" s="4">
        <v>1035</v>
      </c>
      <c r="AN29" s="4">
        <v>88</v>
      </c>
      <c r="AO29" s="4">
        <v>15.246162</v>
      </c>
      <c r="AP29" s="4">
        <v>851.4</v>
      </c>
      <c r="AQ29" s="4">
        <v>13.5</v>
      </c>
      <c r="AR29" s="4">
        <v>62</v>
      </c>
      <c r="AS29" s="4">
        <v>37989</v>
      </c>
      <c r="AT29" s="4">
        <v>0.14399999999999999</v>
      </c>
      <c r="AU29" s="4">
        <v>14.874000000000001</v>
      </c>
      <c r="AV29" s="4">
        <v>52407</v>
      </c>
      <c r="AW29" s="4">
        <v>0</v>
      </c>
      <c r="AX29" s="4">
        <v>0.54</v>
      </c>
      <c r="AY29">
        <v>0.83439999999999992</v>
      </c>
      <c r="AZ29" t="s">
        <v>67</v>
      </c>
      <c r="BA29" t="s">
        <v>193</v>
      </c>
      <c r="BB29">
        <v>1</v>
      </c>
      <c r="BC29" t="s">
        <v>410</v>
      </c>
      <c r="BD29">
        <v>7</v>
      </c>
      <c r="BE29">
        <v>123278.86599999999</v>
      </c>
      <c r="BF29">
        <v>4.8257071086296337E-2</v>
      </c>
      <c r="BG29">
        <v>4.026570011440566E-2</v>
      </c>
      <c r="BH29">
        <v>230876.24499999997</v>
      </c>
      <c r="BI29">
        <v>2.5767384600351592E-2</v>
      </c>
      <c r="BJ29">
        <v>2.1500305710533366E-2</v>
      </c>
      <c r="BK29">
        <v>1</v>
      </c>
      <c r="BL29" t="s">
        <v>68</v>
      </c>
      <c r="BM29">
        <v>-2</v>
      </c>
      <c r="BN29" t="s">
        <v>432</v>
      </c>
    </row>
    <row r="30" spans="1:66">
      <c r="A30" s="139" t="str">
        <f t="shared" si="36"/>
        <v>신화여객</v>
      </c>
      <c r="B30" s="139" t="str">
        <f t="shared" si="37"/>
        <v>37</v>
      </c>
      <c r="C30" s="140" t="str">
        <f t="shared" si="38"/>
        <v>71바6172</v>
      </c>
      <c r="D30" s="115" t="str">
        <f t="shared" si="39"/>
        <v>대형</v>
      </c>
      <c r="E30" s="111" t="str">
        <f t="shared" si="40"/>
        <v>A</v>
      </c>
      <c r="F30" s="160">
        <f t="shared" si="41"/>
        <v>0.85600000000000009</v>
      </c>
      <c r="G30" s="161">
        <f t="shared" si="42"/>
        <v>2.14</v>
      </c>
      <c r="H30" s="162">
        <f t="shared" si="43"/>
        <v>2.5</v>
      </c>
      <c r="I30" s="163">
        <f t="shared" si="44"/>
        <v>4076.096</v>
      </c>
      <c r="J30" s="164">
        <f t="shared" si="45"/>
        <v>2.6356399506260841E-2</v>
      </c>
      <c r="K30" s="164">
        <f t="shared" si="46"/>
        <v>0.35619811954462616</v>
      </c>
      <c r="L30" s="164">
        <f t="shared" si="47"/>
        <v>0.1709969539480915</v>
      </c>
      <c r="M30" s="165">
        <f t="shared" si="48"/>
        <v>11.801</v>
      </c>
      <c r="N30" s="166">
        <f t="shared" si="49"/>
        <v>4.9000000000000002E-2</v>
      </c>
      <c r="O30" s="166">
        <f t="shared" si="50"/>
        <v>13.076000000000001</v>
      </c>
      <c r="P30" s="167">
        <f t="shared" si="51"/>
        <v>1.335</v>
      </c>
      <c r="Q30" s="168">
        <f t="shared" si="52"/>
        <v>88</v>
      </c>
      <c r="R30" s="169">
        <f t="shared" si="53"/>
        <v>24.829839198536028</v>
      </c>
      <c r="S30" s="141">
        <f t="shared" si="54"/>
        <v>2</v>
      </c>
      <c r="T30" s="141">
        <f t="shared" si="55"/>
        <v>533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224</v>
      </c>
      <c r="Z30" s="4" t="s">
        <v>190</v>
      </c>
      <c r="AA30" s="4" t="s">
        <v>48</v>
      </c>
      <c r="AB30" s="4">
        <v>524</v>
      </c>
      <c r="AC30" s="4">
        <v>4076.096</v>
      </c>
      <c r="AD30" s="4">
        <v>1905.0989999999999</v>
      </c>
      <c r="AE30" s="4">
        <v>2.14</v>
      </c>
      <c r="AF30" s="4">
        <v>2.5</v>
      </c>
      <c r="AG30" s="4">
        <v>11.801</v>
      </c>
      <c r="AH30" s="4">
        <v>265.87155799999999</v>
      </c>
      <c r="AI30" s="4">
        <v>7.0074170000000002</v>
      </c>
      <c r="AJ30" s="4">
        <v>94.702949000000004</v>
      </c>
      <c r="AK30" s="4">
        <v>697</v>
      </c>
      <c r="AL30" s="4">
        <v>2</v>
      </c>
      <c r="AM30" s="4">
        <v>533</v>
      </c>
      <c r="AN30" s="4">
        <v>88</v>
      </c>
      <c r="AO30" s="4">
        <v>15.331072000000001</v>
      </c>
      <c r="AP30" s="4">
        <v>498.9</v>
      </c>
      <c r="AQ30" s="4">
        <v>80.099999999999994</v>
      </c>
      <c r="AR30" s="4">
        <v>30</v>
      </c>
      <c r="AS30" s="4">
        <v>11818</v>
      </c>
      <c r="AT30" s="4">
        <v>4.9000000000000002E-2</v>
      </c>
      <c r="AU30" s="4">
        <v>13.076000000000001</v>
      </c>
      <c r="AV30" s="4">
        <v>31659</v>
      </c>
      <c r="AW30" s="4">
        <v>0</v>
      </c>
      <c r="AX30" s="4">
        <v>0.54</v>
      </c>
      <c r="AY30">
        <v>0.99320000000000008</v>
      </c>
      <c r="AZ30" t="s">
        <v>66</v>
      </c>
      <c r="BA30" t="s">
        <v>193</v>
      </c>
      <c r="BB30">
        <v>1</v>
      </c>
      <c r="BC30" t="s">
        <v>199</v>
      </c>
      <c r="BD30">
        <v>4</v>
      </c>
      <c r="BE30">
        <v>123278.86599999999</v>
      </c>
      <c r="BF30">
        <v>1.7703813076930801E-2</v>
      </c>
      <c r="BG30">
        <v>1.7583427148007674E-2</v>
      </c>
      <c r="BH30">
        <v>230876.24499999997</v>
      </c>
      <c r="BI30">
        <v>9.4531423100717889E-3</v>
      </c>
      <c r="BJ30">
        <v>9.3888609423633008E-3</v>
      </c>
      <c r="BK30">
        <v>1</v>
      </c>
      <c r="BL30" t="s">
        <v>71</v>
      </c>
      <c r="BM30">
        <v>-1</v>
      </c>
      <c r="BN30" t="s">
        <v>432</v>
      </c>
    </row>
    <row r="31" spans="1:66">
      <c r="A31" s="142" t="str">
        <f t="shared" si="36"/>
        <v>신화여객</v>
      </c>
      <c r="B31" s="142" t="str">
        <f t="shared" si="37"/>
        <v>526</v>
      </c>
      <c r="C31" s="143" t="str">
        <f t="shared" si="38"/>
        <v>71바5101</v>
      </c>
      <c r="D31" s="131" t="str">
        <f t="shared" si="39"/>
        <v>중형</v>
      </c>
      <c r="E31" s="127" t="str">
        <f t="shared" si="40"/>
        <v>D</v>
      </c>
      <c r="F31" s="150">
        <f t="shared" si="41"/>
        <v>0.78516129032258064</v>
      </c>
      <c r="G31" s="151">
        <f t="shared" si="42"/>
        <v>2.4340000000000002</v>
      </c>
      <c r="H31" s="152">
        <f t="shared" si="43"/>
        <v>3.1</v>
      </c>
      <c r="I31" s="153">
        <f t="shared" si="44"/>
        <v>4898.5990000000002</v>
      </c>
      <c r="J31" s="154">
        <f t="shared" si="45"/>
        <v>5.832276566635821E-2</v>
      </c>
      <c r="K31" s="154">
        <f t="shared" si="46"/>
        <v>0.34027322843876151</v>
      </c>
      <c r="L31" s="154">
        <f t="shared" si="47"/>
        <v>0.16780308002349242</v>
      </c>
      <c r="M31" s="155">
        <f t="shared" si="48"/>
        <v>11.18</v>
      </c>
      <c r="N31" s="156">
        <f t="shared" si="49"/>
        <v>0.55100000000000005</v>
      </c>
      <c r="O31" s="156">
        <f t="shared" si="50"/>
        <v>24.068000000000001</v>
      </c>
      <c r="P31" s="157">
        <f t="shared" si="51"/>
        <v>0</v>
      </c>
      <c r="Q31" s="158">
        <f t="shared" si="52"/>
        <v>67</v>
      </c>
      <c r="R31" s="159">
        <f t="shared" si="53"/>
        <v>23.787900574674637</v>
      </c>
      <c r="S31" s="144">
        <f t="shared" si="54"/>
        <v>27</v>
      </c>
      <c r="T31" s="144">
        <f t="shared" si="55"/>
        <v>1179</v>
      </c>
      <c r="U31" t="s">
        <v>117</v>
      </c>
      <c r="V31" t="s">
        <v>120</v>
      </c>
      <c r="W31" t="s">
        <v>117</v>
      </c>
      <c r="X31" s="4" t="s">
        <v>120</v>
      </c>
      <c r="Y31" s="4" t="s">
        <v>225</v>
      </c>
      <c r="Z31" s="4" t="s">
        <v>188</v>
      </c>
      <c r="AA31" s="4" t="s">
        <v>48</v>
      </c>
      <c r="AB31" s="4">
        <v>524</v>
      </c>
      <c r="AC31" s="4">
        <v>4898.5990000000002</v>
      </c>
      <c r="AD31" s="4">
        <v>2012.7329999999999</v>
      </c>
      <c r="AE31" s="4">
        <v>2.4340000000000002</v>
      </c>
      <c r="AF31" s="4">
        <v>3.1</v>
      </c>
      <c r="AG31" s="4">
        <v>11.18</v>
      </c>
      <c r="AH31" s="4">
        <v>342.41237999999998</v>
      </c>
      <c r="AI31" s="4">
        <v>19.970437</v>
      </c>
      <c r="AJ31" s="4">
        <v>116.513766</v>
      </c>
      <c r="AK31" s="4">
        <v>822</v>
      </c>
      <c r="AL31" s="4">
        <v>27</v>
      </c>
      <c r="AM31" s="4">
        <v>1179</v>
      </c>
      <c r="AN31" s="4">
        <v>67</v>
      </c>
      <c r="AO31" s="4">
        <v>14.306138000000001</v>
      </c>
      <c r="AP31" s="4">
        <v>22.8</v>
      </c>
      <c r="AQ31" s="4">
        <v>0</v>
      </c>
      <c r="AR31" s="4">
        <v>33</v>
      </c>
      <c r="AS31" s="4">
        <v>10280</v>
      </c>
      <c r="AT31" s="4">
        <v>0.55100000000000005</v>
      </c>
      <c r="AU31" s="4">
        <v>24.068000000000001</v>
      </c>
      <c r="AV31" s="4">
        <v>0</v>
      </c>
      <c r="AW31" s="4">
        <v>0</v>
      </c>
      <c r="AX31" s="4">
        <v>0.62</v>
      </c>
      <c r="AY31">
        <v>0.82639999999999991</v>
      </c>
      <c r="AZ31" t="s">
        <v>67</v>
      </c>
      <c r="BA31" t="s">
        <v>193</v>
      </c>
      <c r="BB31">
        <v>2</v>
      </c>
      <c r="BC31" t="s">
        <v>419</v>
      </c>
      <c r="BD31">
        <v>8</v>
      </c>
      <c r="BE31">
        <v>123278.86599999999</v>
      </c>
      <c r="BF31">
        <v>5.4678942293320577E-2</v>
      </c>
      <c r="BG31">
        <v>4.5186677911200124E-2</v>
      </c>
      <c r="BH31">
        <v>230876.24499999997</v>
      </c>
      <c r="BI31">
        <v>2.9196412129797074E-2</v>
      </c>
      <c r="BJ31">
        <v>2.4127914984064299E-2</v>
      </c>
      <c r="BK31">
        <v>1</v>
      </c>
      <c r="BL31" t="s">
        <v>68</v>
      </c>
      <c r="BM31">
        <v>-2</v>
      </c>
      <c r="BN31" t="s">
        <v>432</v>
      </c>
    </row>
    <row r="32" spans="1:66">
      <c r="A32" s="139" t="str">
        <f t="shared" si="36"/>
        <v>신화여객</v>
      </c>
      <c r="B32" s="139" t="str">
        <f t="shared" si="37"/>
        <v>526</v>
      </c>
      <c r="C32" s="140" t="str">
        <f t="shared" si="38"/>
        <v>71바5105</v>
      </c>
      <c r="D32" s="115" t="str">
        <f t="shared" si="39"/>
        <v>중형</v>
      </c>
      <c r="E32" s="111" t="str">
        <f t="shared" si="40"/>
        <v>C</v>
      </c>
      <c r="F32" s="160">
        <f t="shared" si="41"/>
        <v>0.79161290322580646</v>
      </c>
      <c r="G32" s="161">
        <f t="shared" si="42"/>
        <v>2.4540000000000002</v>
      </c>
      <c r="H32" s="162">
        <f t="shared" si="43"/>
        <v>3.1</v>
      </c>
      <c r="I32" s="163">
        <f t="shared" si="44"/>
        <v>5530.7960000000003</v>
      </c>
      <c r="J32" s="164">
        <f t="shared" si="45"/>
        <v>1.7876043433086831E-2</v>
      </c>
      <c r="K32" s="164">
        <f t="shared" si="46"/>
        <v>0.34320153470686171</v>
      </c>
      <c r="L32" s="164">
        <f t="shared" si="47"/>
        <v>0.22763450324329446</v>
      </c>
      <c r="M32" s="165">
        <f t="shared" si="48"/>
        <v>9.9649999999999999</v>
      </c>
      <c r="N32" s="166">
        <f t="shared" si="49"/>
        <v>0.127</v>
      </c>
      <c r="O32" s="166">
        <f t="shared" si="50"/>
        <v>8.4440000000000008</v>
      </c>
      <c r="P32" s="167">
        <f t="shared" si="51"/>
        <v>0</v>
      </c>
      <c r="Q32" s="168">
        <f t="shared" si="52"/>
        <v>64</v>
      </c>
      <c r="R32" s="169">
        <f t="shared" si="53"/>
        <v>22.377428918060609</v>
      </c>
      <c r="S32" s="141">
        <f t="shared" si="54"/>
        <v>7</v>
      </c>
      <c r="T32" s="141">
        <f t="shared" si="55"/>
        <v>467</v>
      </c>
      <c r="U32" t="s">
        <v>117</v>
      </c>
      <c r="V32" t="s">
        <v>120</v>
      </c>
      <c r="W32" t="s">
        <v>117</v>
      </c>
      <c r="X32" s="4" t="s">
        <v>120</v>
      </c>
      <c r="Y32" s="4" t="s">
        <v>226</v>
      </c>
      <c r="Z32" s="4" t="s">
        <v>188</v>
      </c>
      <c r="AA32" s="4" t="s">
        <v>48</v>
      </c>
      <c r="AB32" s="4">
        <v>524</v>
      </c>
      <c r="AC32" s="4">
        <v>5530.7960000000003</v>
      </c>
      <c r="AD32" s="4">
        <v>2254.2249999999999</v>
      </c>
      <c r="AE32" s="4">
        <v>2.4540000000000002</v>
      </c>
      <c r="AF32" s="4">
        <v>3.1</v>
      </c>
      <c r="AG32" s="4">
        <v>9.9649999999999999</v>
      </c>
      <c r="AH32" s="4">
        <v>386.83817399999998</v>
      </c>
      <c r="AI32" s="4">
        <v>6.9151360000000004</v>
      </c>
      <c r="AJ32" s="4">
        <v>132.76345499999999</v>
      </c>
      <c r="AK32" s="4">
        <v>1259</v>
      </c>
      <c r="AL32" s="4">
        <v>7</v>
      </c>
      <c r="AM32" s="4">
        <v>467</v>
      </c>
      <c r="AN32" s="4">
        <v>64</v>
      </c>
      <c r="AO32" s="4">
        <v>14.297440999999999</v>
      </c>
      <c r="AP32" s="4">
        <v>8</v>
      </c>
      <c r="AQ32" s="4">
        <v>0</v>
      </c>
      <c r="AR32" s="4">
        <v>5</v>
      </c>
      <c r="AS32" s="4">
        <v>803</v>
      </c>
      <c r="AT32" s="4">
        <v>0.127</v>
      </c>
      <c r="AU32" s="4">
        <v>8.4440000000000008</v>
      </c>
      <c r="AV32" s="4">
        <v>38906</v>
      </c>
      <c r="AW32" s="4">
        <v>0</v>
      </c>
      <c r="AX32" s="4">
        <v>0.62</v>
      </c>
      <c r="AY32">
        <v>0.88749999999999996</v>
      </c>
      <c r="AZ32" t="s">
        <v>69</v>
      </c>
      <c r="BA32" t="s">
        <v>193</v>
      </c>
      <c r="BB32">
        <v>5</v>
      </c>
      <c r="BC32" t="s">
        <v>401</v>
      </c>
      <c r="BD32">
        <v>8</v>
      </c>
      <c r="BE32">
        <v>123278.86599999999</v>
      </c>
      <c r="BF32">
        <v>5.0641981083765004E-2</v>
      </c>
      <c r="BG32">
        <v>4.4944758211841442E-2</v>
      </c>
      <c r="BH32">
        <v>230876.24499999997</v>
      </c>
      <c r="BI32">
        <v>2.7040833066216931E-2</v>
      </c>
      <c r="BJ32">
        <v>2.3998739346267527E-2</v>
      </c>
      <c r="BK32">
        <v>1</v>
      </c>
      <c r="BL32" t="s">
        <v>68</v>
      </c>
      <c r="BM32">
        <v>-1</v>
      </c>
      <c r="BN32" t="s">
        <v>432</v>
      </c>
    </row>
    <row r="33" spans="1:66">
      <c r="A33" s="142" t="str">
        <f t="shared" si="36"/>
        <v>신화여객</v>
      </c>
      <c r="B33" s="142" t="str">
        <f t="shared" si="37"/>
        <v>526</v>
      </c>
      <c r="C33" s="143" t="str">
        <f t="shared" si="38"/>
        <v>71바5107</v>
      </c>
      <c r="D33" s="131" t="str">
        <f t="shared" si="39"/>
        <v>중형</v>
      </c>
      <c r="E33" s="127" t="str">
        <f t="shared" si="40"/>
        <v>D</v>
      </c>
      <c r="F33" s="150">
        <f t="shared" si="41"/>
        <v>0.80709677419354831</v>
      </c>
      <c r="G33" s="151">
        <f t="shared" si="42"/>
        <v>2.5019999999999998</v>
      </c>
      <c r="H33" s="152">
        <f t="shared" si="43"/>
        <v>3.1</v>
      </c>
      <c r="I33" s="153">
        <f t="shared" si="44"/>
        <v>5887.4949999999999</v>
      </c>
      <c r="J33" s="154">
        <f t="shared" si="45"/>
        <v>2.0143079032075101E-2</v>
      </c>
      <c r="K33" s="154">
        <f t="shared" si="46"/>
        <v>0.34631754476085086</v>
      </c>
      <c r="L33" s="154">
        <f t="shared" si="47"/>
        <v>0.19091311330200705</v>
      </c>
      <c r="M33" s="155">
        <f t="shared" si="48"/>
        <v>11.59</v>
      </c>
      <c r="N33" s="156">
        <f t="shared" si="49"/>
        <v>6.8000000000000005E-2</v>
      </c>
      <c r="O33" s="156">
        <f t="shared" si="50"/>
        <v>10.989000000000001</v>
      </c>
      <c r="P33" s="157">
        <f t="shared" si="51"/>
        <v>0</v>
      </c>
      <c r="Q33" s="158">
        <f t="shared" si="52"/>
        <v>66</v>
      </c>
      <c r="R33" s="159">
        <f t="shared" si="53"/>
        <v>23.492201306761242</v>
      </c>
      <c r="S33" s="144">
        <f t="shared" si="54"/>
        <v>4</v>
      </c>
      <c r="T33" s="144">
        <f t="shared" si="55"/>
        <v>647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227</v>
      </c>
      <c r="Z33" s="4" t="s">
        <v>188</v>
      </c>
      <c r="AA33" s="4" t="s">
        <v>48</v>
      </c>
      <c r="AB33" s="4">
        <v>524</v>
      </c>
      <c r="AC33" s="4">
        <v>5887.4949999999999</v>
      </c>
      <c r="AD33" s="4">
        <v>2353.1779999999999</v>
      </c>
      <c r="AE33" s="4">
        <v>2.5019999999999998</v>
      </c>
      <c r="AF33" s="4">
        <v>3.1</v>
      </c>
      <c r="AG33" s="4">
        <v>11.59</v>
      </c>
      <c r="AH33" s="4">
        <v>395.57899700000002</v>
      </c>
      <c r="AI33" s="4">
        <v>7.9681790000000001</v>
      </c>
      <c r="AJ33" s="4">
        <v>136.995947</v>
      </c>
      <c r="AK33" s="4">
        <v>1124</v>
      </c>
      <c r="AL33" s="4">
        <v>4</v>
      </c>
      <c r="AM33" s="4">
        <v>647</v>
      </c>
      <c r="AN33" s="4">
        <v>66</v>
      </c>
      <c r="AO33" s="4">
        <v>14.883234</v>
      </c>
      <c r="AP33" s="4">
        <v>36</v>
      </c>
      <c r="AQ33" s="4">
        <v>0</v>
      </c>
      <c r="AR33" s="4">
        <v>14</v>
      </c>
      <c r="AS33" s="4">
        <v>844</v>
      </c>
      <c r="AT33" s="4">
        <v>6.8000000000000005E-2</v>
      </c>
      <c r="AU33" s="4">
        <v>10.989000000000001</v>
      </c>
      <c r="AV33" s="4">
        <v>39997</v>
      </c>
      <c r="AW33" s="4">
        <v>0</v>
      </c>
      <c r="AX33" s="4">
        <v>0.66</v>
      </c>
      <c r="AY33">
        <v>0.82291666666666674</v>
      </c>
      <c r="AZ33" t="s">
        <v>67</v>
      </c>
      <c r="BA33" t="s">
        <v>193</v>
      </c>
      <c r="BB33">
        <v>4</v>
      </c>
      <c r="BC33" t="s">
        <v>411</v>
      </c>
      <c r="BD33">
        <v>10</v>
      </c>
      <c r="BE33">
        <v>123278.86599999999</v>
      </c>
      <c r="BF33">
        <v>5.3475970487918023E-2</v>
      </c>
      <c r="BG33">
        <v>4.4006267380682543E-2</v>
      </c>
      <c r="BH33">
        <v>230876.24499999997</v>
      </c>
      <c r="BI33">
        <v>2.8554072334293211E-2</v>
      </c>
      <c r="BJ33">
        <v>2.3497622025095456E-2</v>
      </c>
      <c r="BK33">
        <v>1</v>
      </c>
      <c r="BL33" t="s">
        <v>69</v>
      </c>
      <c r="BM33">
        <v>-1</v>
      </c>
      <c r="BN33" t="s">
        <v>432</v>
      </c>
    </row>
    <row r="34" spans="1:66">
      <c r="A34" s="139" t="str">
        <f t="shared" si="36"/>
        <v>신화여객</v>
      </c>
      <c r="B34" s="139" t="str">
        <f t="shared" si="37"/>
        <v>526</v>
      </c>
      <c r="C34" s="140" t="str">
        <f t="shared" si="38"/>
        <v>71바5108</v>
      </c>
      <c r="D34" s="115" t="str">
        <f t="shared" si="39"/>
        <v>중형</v>
      </c>
      <c r="E34" s="111" t="str">
        <f t="shared" si="40"/>
        <v>B</v>
      </c>
      <c r="F34" s="160">
        <f t="shared" si="41"/>
        <v>0.85793103448275865</v>
      </c>
      <c r="G34" s="161">
        <f t="shared" si="42"/>
        <v>2.488</v>
      </c>
      <c r="H34" s="162">
        <f t="shared" si="43"/>
        <v>2.9</v>
      </c>
      <c r="I34" s="163">
        <f t="shared" si="44"/>
        <v>3656.1329999999998</v>
      </c>
      <c r="J34" s="164">
        <f t="shared" si="45"/>
        <v>3.4196619489941057E-2</v>
      </c>
      <c r="K34" s="164">
        <f t="shared" si="46"/>
        <v>0.34854901868513694</v>
      </c>
      <c r="L34" s="164">
        <f t="shared" si="47"/>
        <v>0.1654753806822673</v>
      </c>
      <c r="M34" s="165">
        <f t="shared" si="48"/>
        <v>11.601000000000001</v>
      </c>
      <c r="N34" s="166">
        <f t="shared" si="49"/>
        <v>5.5E-2</v>
      </c>
      <c r="O34" s="166">
        <f t="shared" si="50"/>
        <v>18.242999999999999</v>
      </c>
      <c r="P34" s="167">
        <f t="shared" si="51"/>
        <v>0</v>
      </c>
      <c r="Q34" s="168">
        <f t="shared" si="52"/>
        <v>78</v>
      </c>
      <c r="R34" s="169">
        <f t="shared" si="53"/>
        <v>23.368121123763768</v>
      </c>
      <c r="S34" s="141">
        <f t="shared" si="54"/>
        <v>2</v>
      </c>
      <c r="T34" s="141">
        <f t="shared" si="55"/>
        <v>667</v>
      </c>
      <c r="U34" t="s">
        <v>117</v>
      </c>
      <c r="V34" t="s">
        <v>120</v>
      </c>
      <c r="W34" t="s">
        <v>117</v>
      </c>
      <c r="X34" s="4" t="s">
        <v>120</v>
      </c>
      <c r="Y34" s="4" t="s">
        <v>228</v>
      </c>
      <c r="Z34" s="4" t="s">
        <v>188</v>
      </c>
      <c r="AA34" s="4" t="s">
        <v>48</v>
      </c>
      <c r="AB34" s="4">
        <v>524</v>
      </c>
      <c r="AC34" s="4">
        <v>3656.1329999999998</v>
      </c>
      <c r="AD34" s="4">
        <v>1469.65</v>
      </c>
      <c r="AE34" s="4">
        <v>2.488</v>
      </c>
      <c r="AF34" s="4">
        <v>2.9</v>
      </c>
      <c r="AG34" s="4">
        <v>11.601000000000001</v>
      </c>
      <c r="AH34" s="4">
        <v>253.47435300000001</v>
      </c>
      <c r="AI34" s="4">
        <v>8.6679659999999998</v>
      </c>
      <c r="AJ34" s="4">
        <v>88.348236999999997</v>
      </c>
      <c r="AK34" s="4">
        <v>605</v>
      </c>
      <c r="AL34" s="4">
        <v>2</v>
      </c>
      <c r="AM34" s="4">
        <v>667</v>
      </c>
      <c r="AN34" s="4">
        <v>78</v>
      </c>
      <c r="AO34" s="4">
        <v>14.424073999999999</v>
      </c>
      <c r="AP34" s="4">
        <v>60.2</v>
      </c>
      <c r="AQ34" s="4">
        <v>0</v>
      </c>
      <c r="AR34" s="4">
        <v>12</v>
      </c>
      <c r="AS34" s="4">
        <v>4469</v>
      </c>
      <c r="AT34" s="4">
        <v>5.5E-2</v>
      </c>
      <c r="AU34" s="4">
        <v>18.242999999999999</v>
      </c>
      <c r="AV34" s="4">
        <v>22556</v>
      </c>
      <c r="AW34" s="4">
        <v>0</v>
      </c>
      <c r="AX34" s="4">
        <v>0.66</v>
      </c>
      <c r="AY34">
        <v>0.91333333333333344</v>
      </c>
      <c r="AZ34" t="s">
        <v>68</v>
      </c>
      <c r="BA34" t="s">
        <v>193</v>
      </c>
      <c r="BB34">
        <v>2</v>
      </c>
      <c r="BC34" t="s">
        <v>457</v>
      </c>
      <c r="BD34">
        <v>7</v>
      </c>
      <c r="BE34">
        <v>123278.86599999999</v>
      </c>
      <c r="BF34">
        <v>5.1155986460809919E-2</v>
      </c>
      <c r="BG34">
        <v>4.6722467634206399E-2</v>
      </c>
      <c r="BH34">
        <v>230876.24499999997</v>
      </c>
      <c r="BI34">
        <v>2.7315291791929486E-2</v>
      </c>
      <c r="BJ34">
        <v>2.4947966503295602E-2</v>
      </c>
      <c r="BK34">
        <v>1</v>
      </c>
      <c r="BL34" t="s">
        <v>66</v>
      </c>
      <c r="BM34">
        <v>-1</v>
      </c>
      <c r="BN34" t="s">
        <v>432</v>
      </c>
    </row>
    <row r="35" spans="1:66">
      <c r="A35" s="142" t="str">
        <f t="shared" si="36"/>
        <v>신화여객</v>
      </c>
      <c r="B35" s="142" t="str">
        <f t="shared" si="37"/>
        <v>526</v>
      </c>
      <c r="C35" s="143" t="str">
        <f t="shared" si="38"/>
        <v>72바1102</v>
      </c>
      <c r="D35" s="131" t="str">
        <f t="shared" si="39"/>
        <v>중형</v>
      </c>
      <c r="E35" s="127" t="str">
        <f t="shared" si="40"/>
        <v>A</v>
      </c>
      <c r="F35" s="150">
        <f t="shared" si="41"/>
        <v>0.8490322580645161</v>
      </c>
      <c r="G35" s="151">
        <f t="shared" si="42"/>
        <v>2.6320000000000001</v>
      </c>
      <c r="H35" s="152">
        <f t="shared" si="43"/>
        <v>3.1</v>
      </c>
      <c r="I35" s="153">
        <f t="shared" si="44"/>
        <v>5633.4970000000003</v>
      </c>
      <c r="J35" s="154">
        <f t="shared" si="45"/>
        <v>2.1050253212387564E-2</v>
      </c>
      <c r="K35" s="154">
        <f t="shared" si="46"/>
        <v>0.33282181794452337</v>
      </c>
      <c r="L35" s="154">
        <f t="shared" si="47"/>
        <v>0.17111928878279334</v>
      </c>
      <c r="M35" s="155">
        <f t="shared" si="48"/>
        <v>10.125999999999999</v>
      </c>
      <c r="N35" s="156">
        <f t="shared" si="49"/>
        <v>7.0999999999999994E-2</v>
      </c>
      <c r="O35" s="156">
        <f t="shared" si="50"/>
        <v>14.272</v>
      </c>
      <c r="P35" s="157">
        <f t="shared" si="51"/>
        <v>0.16666666666666666</v>
      </c>
      <c r="Q35" s="158">
        <f t="shared" si="52"/>
        <v>84</v>
      </c>
      <c r="R35" s="159">
        <f t="shared" si="53"/>
        <v>22.761974393821756</v>
      </c>
      <c r="S35" s="144">
        <f t="shared" si="54"/>
        <v>4</v>
      </c>
      <c r="T35" s="144">
        <f t="shared" si="55"/>
        <v>804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229</v>
      </c>
      <c r="Z35" s="4" t="s">
        <v>188</v>
      </c>
      <c r="AA35" s="4" t="s">
        <v>48</v>
      </c>
      <c r="AB35" s="4">
        <v>524</v>
      </c>
      <c r="AC35" s="4">
        <v>5633.4970000000003</v>
      </c>
      <c r="AD35" s="4">
        <v>2140.75</v>
      </c>
      <c r="AE35" s="4">
        <v>2.6320000000000001</v>
      </c>
      <c r="AF35" s="4">
        <v>3.1</v>
      </c>
      <c r="AG35" s="4">
        <v>10.125999999999999</v>
      </c>
      <c r="AH35" s="4">
        <v>383.04484600000001</v>
      </c>
      <c r="AI35" s="4">
        <v>8.0631909999999998</v>
      </c>
      <c r="AJ35" s="4">
        <v>127.485682</v>
      </c>
      <c r="AK35" s="4">
        <v>964</v>
      </c>
      <c r="AL35" s="4">
        <v>4</v>
      </c>
      <c r="AM35" s="4">
        <v>804</v>
      </c>
      <c r="AN35" s="4">
        <v>84</v>
      </c>
      <c r="AO35" s="4">
        <v>14.707147000000001</v>
      </c>
      <c r="AP35" s="4">
        <v>168.9</v>
      </c>
      <c r="AQ35" s="4">
        <v>10</v>
      </c>
      <c r="AR35" s="4">
        <v>9</v>
      </c>
      <c r="AS35" s="4">
        <v>2239</v>
      </c>
      <c r="AT35" s="4">
        <v>7.0999999999999994E-2</v>
      </c>
      <c r="AU35" s="4">
        <v>14.272</v>
      </c>
      <c r="AV35" s="4">
        <v>42015</v>
      </c>
      <c r="AW35" s="4">
        <v>0</v>
      </c>
      <c r="AX35" s="4">
        <v>0.66</v>
      </c>
      <c r="AY35">
        <v>0.95879999999999987</v>
      </c>
      <c r="AZ35" t="s">
        <v>66</v>
      </c>
      <c r="BA35" t="s">
        <v>193</v>
      </c>
      <c r="BB35">
        <v>2</v>
      </c>
      <c r="BC35" t="s">
        <v>400</v>
      </c>
      <c r="BD35">
        <v>9</v>
      </c>
      <c r="BE35">
        <v>123278.86599999999</v>
      </c>
      <c r="BF35">
        <v>5.6261695333894454E-2</v>
      </c>
      <c r="BG35">
        <v>5.3943713486137995E-2</v>
      </c>
      <c r="BH35">
        <v>230876.24499999997</v>
      </c>
      <c r="BI35">
        <v>3.0041540219956371E-2</v>
      </c>
      <c r="BJ35">
        <v>2.8803828762894165E-2</v>
      </c>
      <c r="BK35">
        <v>1</v>
      </c>
      <c r="BL35" t="s">
        <v>71</v>
      </c>
      <c r="BM35">
        <v>-1</v>
      </c>
      <c r="BN35" t="s">
        <v>432</v>
      </c>
    </row>
    <row r="36" spans="1:66">
      <c r="A36" s="139" t="str">
        <f t="shared" si="36"/>
        <v>신화여객</v>
      </c>
      <c r="B36" s="139" t="str">
        <f t="shared" si="37"/>
        <v>526</v>
      </c>
      <c r="C36" s="140" t="str">
        <f t="shared" si="38"/>
        <v>72바1103</v>
      </c>
      <c r="D36" s="115" t="str">
        <f t="shared" si="39"/>
        <v>중형</v>
      </c>
      <c r="E36" s="111" t="str">
        <f t="shared" si="40"/>
        <v>D</v>
      </c>
      <c r="F36" s="160">
        <f t="shared" si="41"/>
        <v>0.84096774193548396</v>
      </c>
      <c r="G36" s="161">
        <f t="shared" si="42"/>
        <v>2.6070000000000002</v>
      </c>
      <c r="H36" s="162">
        <f t="shared" si="43"/>
        <v>3.1</v>
      </c>
      <c r="I36" s="163">
        <f t="shared" si="44"/>
        <v>1431.1869999999999</v>
      </c>
      <c r="J36" s="164">
        <f t="shared" si="45"/>
        <v>1.286143969598845E-2</v>
      </c>
      <c r="K36" s="164">
        <f t="shared" si="46"/>
        <v>0.33069872644970488</v>
      </c>
      <c r="L36" s="164">
        <f t="shared" si="47"/>
        <v>0.19634052014167264</v>
      </c>
      <c r="M36" s="165">
        <f t="shared" si="48"/>
        <v>10.090999999999999</v>
      </c>
      <c r="N36" s="166">
        <f t="shared" si="49"/>
        <v>0.14000000000000001</v>
      </c>
      <c r="O36" s="166">
        <f t="shared" si="50"/>
        <v>8.3849999999999998</v>
      </c>
      <c r="P36" s="167">
        <f t="shared" si="51"/>
        <v>0</v>
      </c>
      <c r="Q36" s="168">
        <f t="shared" si="52"/>
        <v>78</v>
      </c>
      <c r="R36" s="169">
        <f t="shared" si="53"/>
        <v>22.498404488327836</v>
      </c>
      <c r="S36" s="141">
        <f t="shared" si="54"/>
        <v>2</v>
      </c>
      <c r="T36" s="141">
        <f t="shared" si="55"/>
        <v>120</v>
      </c>
      <c r="U36" t="s">
        <v>117</v>
      </c>
      <c r="V36" t="s">
        <v>120</v>
      </c>
      <c r="W36" t="s">
        <v>117</v>
      </c>
      <c r="X36" s="4" t="s">
        <v>120</v>
      </c>
      <c r="Y36" s="4" t="s">
        <v>230</v>
      </c>
      <c r="Z36" s="4" t="s">
        <v>188</v>
      </c>
      <c r="AA36" s="4" t="s">
        <v>48</v>
      </c>
      <c r="AB36" s="4">
        <v>524</v>
      </c>
      <c r="AC36" s="4">
        <v>1431.1869999999999</v>
      </c>
      <c r="AD36" s="4">
        <v>549.07899999999995</v>
      </c>
      <c r="AE36" s="4">
        <v>2.6070000000000002</v>
      </c>
      <c r="AF36" s="4">
        <v>3.1</v>
      </c>
      <c r="AG36" s="4">
        <v>10.090999999999999</v>
      </c>
      <c r="AH36" s="4">
        <v>96.905792000000005</v>
      </c>
      <c r="AI36" s="4">
        <v>1.246348</v>
      </c>
      <c r="AJ36" s="4">
        <v>32.046621999999999</v>
      </c>
      <c r="AK36" s="4">
        <v>281</v>
      </c>
      <c r="AL36" s="4">
        <v>2</v>
      </c>
      <c r="AM36" s="4">
        <v>120</v>
      </c>
      <c r="AN36" s="4">
        <v>78</v>
      </c>
      <c r="AO36" s="4">
        <v>14.768848</v>
      </c>
      <c r="AP36" s="4">
        <v>15.5</v>
      </c>
      <c r="AQ36" s="4">
        <v>0</v>
      </c>
      <c r="AR36" s="4">
        <v>7</v>
      </c>
      <c r="AS36" s="4">
        <v>2050</v>
      </c>
      <c r="AT36" s="4">
        <v>0.14000000000000001</v>
      </c>
      <c r="AU36" s="4">
        <v>8.3849999999999998</v>
      </c>
      <c r="AV36" s="4">
        <v>8495</v>
      </c>
      <c r="AW36" s="4">
        <v>0</v>
      </c>
      <c r="AX36" s="4">
        <v>0.66</v>
      </c>
      <c r="AY36">
        <v>0.80666666666666664</v>
      </c>
      <c r="AZ36" t="s">
        <v>67</v>
      </c>
      <c r="BA36" t="s">
        <v>193</v>
      </c>
      <c r="BB36">
        <v>7</v>
      </c>
      <c r="BC36" t="s">
        <v>418</v>
      </c>
      <c r="BD36">
        <v>8</v>
      </c>
      <c r="BE36">
        <v>123278.86599999999</v>
      </c>
      <c r="BF36">
        <v>4.815401205913105E-2</v>
      </c>
      <c r="BG36">
        <v>3.8844236394365711E-2</v>
      </c>
      <c r="BH36">
        <v>230876.24499999997</v>
      </c>
      <c r="BI36">
        <v>2.5712355119081227E-2</v>
      </c>
      <c r="BJ36">
        <v>2.0741299796058855E-2</v>
      </c>
      <c r="BK36">
        <v>1</v>
      </c>
      <c r="BL36" t="s">
        <v>69</v>
      </c>
      <c r="BM36">
        <v>-1</v>
      </c>
      <c r="BN36" t="s">
        <v>432</v>
      </c>
    </row>
    <row r="37" spans="1:66">
      <c r="A37" s="142" t="str">
        <f t="shared" si="36"/>
        <v>신화여객</v>
      </c>
      <c r="B37" s="142" t="str">
        <f t="shared" si="37"/>
        <v>526</v>
      </c>
      <c r="C37" s="143" t="str">
        <f t="shared" si="38"/>
        <v>72바1109</v>
      </c>
      <c r="D37" s="131" t="str">
        <f t="shared" si="39"/>
        <v>중형</v>
      </c>
      <c r="E37" s="127" t="str">
        <f t="shared" si="40"/>
        <v>C</v>
      </c>
      <c r="F37" s="150">
        <f t="shared" si="41"/>
        <v>0.84258064516129028</v>
      </c>
      <c r="G37" s="151">
        <f t="shared" si="42"/>
        <v>2.6120000000000001</v>
      </c>
      <c r="H37" s="152">
        <f t="shared" si="43"/>
        <v>3.1</v>
      </c>
      <c r="I37" s="153">
        <f t="shared" si="44"/>
        <v>5412.2730000000001</v>
      </c>
      <c r="J37" s="154">
        <f t="shared" si="45"/>
        <v>1.4563171890363529E-2</v>
      </c>
      <c r="K37" s="154">
        <f t="shared" si="46"/>
        <v>0.34048899866441751</v>
      </c>
      <c r="L37" s="154">
        <f t="shared" si="47"/>
        <v>0.14910556063967947</v>
      </c>
      <c r="M37" s="155">
        <f t="shared" si="48"/>
        <v>11.436999999999999</v>
      </c>
      <c r="N37" s="156">
        <f t="shared" si="49"/>
        <v>0.129</v>
      </c>
      <c r="O37" s="156">
        <f t="shared" si="50"/>
        <v>9.6259999999999994</v>
      </c>
      <c r="P37" s="157">
        <f t="shared" si="51"/>
        <v>0.15666666666666668</v>
      </c>
      <c r="Q37" s="158">
        <f t="shared" si="52"/>
        <v>83</v>
      </c>
      <c r="R37" s="159">
        <f t="shared" si="53"/>
        <v>22.296240101387902</v>
      </c>
      <c r="S37" s="144">
        <f t="shared" si="54"/>
        <v>7</v>
      </c>
      <c r="T37" s="144">
        <f t="shared" si="55"/>
        <v>521</v>
      </c>
      <c r="U37" t="s">
        <v>117</v>
      </c>
      <c r="V37" t="s">
        <v>120</v>
      </c>
      <c r="W37" t="s">
        <v>117</v>
      </c>
      <c r="X37" s="4" t="s">
        <v>120</v>
      </c>
      <c r="Y37" s="4" t="s">
        <v>231</v>
      </c>
      <c r="Z37" s="4" t="s">
        <v>188</v>
      </c>
      <c r="AA37" s="4" t="s">
        <v>48</v>
      </c>
      <c r="AB37" s="4">
        <v>524</v>
      </c>
      <c r="AC37" s="4">
        <v>5412.2730000000001</v>
      </c>
      <c r="AD37" s="4">
        <v>2071.9749999999999</v>
      </c>
      <c r="AE37" s="4">
        <v>2.6120000000000001</v>
      </c>
      <c r="AF37" s="4">
        <v>3.1</v>
      </c>
      <c r="AG37" s="4">
        <v>11.436999999999999</v>
      </c>
      <c r="AH37" s="4">
        <v>376.37734699999999</v>
      </c>
      <c r="AI37" s="4">
        <v>5.4812479999999999</v>
      </c>
      <c r="AJ37" s="4">
        <v>128.15234599999999</v>
      </c>
      <c r="AK37" s="4">
        <v>807</v>
      </c>
      <c r="AL37" s="4">
        <v>7</v>
      </c>
      <c r="AM37" s="4">
        <v>521</v>
      </c>
      <c r="AN37" s="4">
        <v>83</v>
      </c>
      <c r="AO37" s="4">
        <v>14.379911</v>
      </c>
      <c r="AP37" s="4">
        <v>87.9</v>
      </c>
      <c r="AQ37" s="4">
        <v>9.4</v>
      </c>
      <c r="AR37" s="4">
        <v>5</v>
      </c>
      <c r="AS37" s="4">
        <v>596</v>
      </c>
      <c r="AT37" s="4">
        <v>0.129</v>
      </c>
      <c r="AU37" s="4">
        <v>9.6259999999999994</v>
      </c>
      <c r="AV37" s="4">
        <v>26784</v>
      </c>
      <c r="AW37" s="4">
        <v>0</v>
      </c>
      <c r="AX37" s="4">
        <v>0.72</v>
      </c>
      <c r="AY37">
        <v>0.88583333333333336</v>
      </c>
      <c r="AZ37" t="s">
        <v>69</v>
      </c>
      <c r="BA37" t="s">
        <v>193</v>
      </c>
      <c r="BB37">
        <v>6</v>
      </c>
      <c r="BC37" t="s">
        <v>416</v>
      </c>
      <c r="BD37">
        <v>5</v>
      </c>
      <c r="BE37">
        <v>123278.86599999999</v>
      </c>
      <c r="BF37">
        <v>1.5045263313827044E-2</v>
      </c>
      <c r="BG37">
        <v>1.3327595752165123E-2</v>
      </c>
      <c r="BH37">
        <v>230876.24499999997</v>
      </c>
      <c r="BI37">
        <v>8.033580934236003E-3</v>
      </c>
      <c r="BJ37">
        <v>7.1164137775773925E-3</v>
      </c>
      <c r="BK37">
        <v>1</v>
      </c>
      <c r="BL37" t="s">
        <v>69</v>
      </c>
      <c r="BM37">
        <v>0</v>
      </c>
      <c r="BN37" t="s">
        <v>428</v>
      </c>
    </row>
    <row r="38" spans="1:66">
      <c r="A38" s="139" t="str">
        <f t="shared" si="36"/>
        <v>신화여객</v>
      </c>
      <c r="B38" s="139" t="str">
        <f t="shared" si="37"/>
        <v>526</v>
      </c>
      <c r="C38" s="140" t="str">
        <f t="shared" si="38"/>
        <v>72바1111</v>
      </c>
      <c r="D38" s="115" t="str">
        <f t="shared" si="39"/>
        <v>중형</v>
      </c>
      <c r="E38" s="111" t="str">
        <f t="shared" si="40"/>
        <v>D</v>
      </c>
      <c r="F38" s="160">
        <f t="shared" si="41"/>
        <v>0.80580645161290332</v>
      </c>
      <c r="G38" s="161">
        <f t="shared" si="42"/>
        <v>2.4980000000000002</v>
      </c>
      <c r="H38" s="162">
        <f t="shared" si="43"/>
        <v>3.1</v>
      </c>
      <c r="I38" s="163">
        <f t="shared" si="44"/>
        <v>3978.2130000000002</v>
      </c>
      <c r="J38" s="164">
        <f t="shared" si="45"/>
        <v>1.8576236776423671E-2</v>
      </c>
      <c r="K38" s="164">
        <f t="shared" si="46"/>
        <v>0.3273640282374371</v>
      </c>
      <c r="L38" s="164">
        <f t="shared" si="47"/>
        <v>0.13297427764677255</v>
      </c>
      <c r="M38" s="165">
        <f t="shared" si="48"/>
        <v>10.522</v>
      </c>
      <c r="N38" s="166">
        <f t="shared" si="49"/>
        <v>7.4999999999999997E-2</v>
      </c>
      <c r="O38" s="166">
        <f t="shared" si="50"/>
        <v>5.6310000000000002</v>
      </c>
      <c r="P38" s="167">
        <f t="shared" si="51"/>
        <v>0</v>
      </c>
      <c r="Q38" s="168">
        <f t="shared" si="52"/>
        <v>70</v>
      </c>
      <c r="R38" s="169">
        <f t="shared" si="53"/>
        <v>22.108984119896974</v>
      </c>
      <c r="S38" s="141">
        <f t="shared" si="54"/>
        <v>3</v>
      </c>
      <c r="T38" s="141">
        <f t="shared" si="55"/>
        <v>224</v>
      </c>
      <c r="U38" t="s">
        <v>117</v>
      </c>
      <c r="V38" t="s">
        <v>120</v>
      </c>
      <c r="W38" t="s">
        <v>117</v>
      </c>
      <c r="X38" s="4" t="s">
        <v>120</v>
      </c>
      <c r="Y38" s="4" t="s">
        <v>458</v>
      </c>
      <c r="Z38" s="4" t="s">
        <v>188</v>
      </c>
      <c r="AA38" s="4" t="s">
        <v>48</v>
      </c>
      <c r="AB38" s="4">
        <v>524</v>
      </c>
      <c r="AC38" s="4">
        <v>3978.2130000000002</v>
      </c>
      <c r="AD38" s="4">
        <v>1592.258</v>
      </c>
      <c r="AE38" s="4">
        <v>2.4980000000000002</v>
      </c>
      <c r="AF38" s="4">
        <v>3.1</v>
      </c>
      <c r="AG38" s="4">
        <v>10.522</v>
      </c>
      <c r="AH38" s="4">
        <v>275.10712000000001</v>
      </c>
      <c r="AI38" s="4">
        <v>5.110455</v>
      </c>
      <c r="AJ38" s="4">
        <v>90.060175000000001</v>
      </c>
      <c r="AK38" s="4">
        <v>529</v>
      </c>
      <c r="AL38" s="4">
        <v>3</v>
      </c>
      <c r="AM38" s="4">
        <v>224</v>
      </c>
      <c r="AN38" s="4">
        <v>70</v>
      </c>
      <c r="AO38" s="4">
        <v>14.460596000000001</v>
      </c>
      <c r="AP38" s="4">
        <v>96.7</v>
      </c>
      <c r="AQ38" s="4">
        <v>0</v>
      </c>
      <c r="AR38" s="4">
        <v>7</v>
      </c>
      <c r="AS38" s="4">
        <v>2082</v>
      </c>
      <c r="AT38" s="4">
        <v>7.4999999999999997E-2</v>
      </c>
      <c r="AU38" s="4">
        <v>5.6310000000000002</v>
      </c>
      <c r="AV38" s="4">
        <v>24931</v>
      </c>
      <c r="AW38" s="4">
        <v>0</v>
      </c>
      <c r="AX38" s="4">
        <v>0.66</v>
      </c>
      <c r="AY38">
        <v>0.82319999999999993</v>
      </c>
      <c r="AZ38" t="s">
        <v>67</v>
      </c>
      <c r="BA38" t="s">
        <v>193</v>
      </c>
      <c r="BB38">
        <v>3</v>
      </c>
      <c r="BC38" t="s">
        <v>413</v>
      </c>
      <c r="BD38">
        <v>1</v>
      </c>
      <c r="BE38">
        <v>123278.86599999999</v>
      </c>
      <c r="BF38">
        <v>5.3601863923699623E-2</v>
      </c>
      <c r="BG38">
        <v>4.4125054381989527E-2</v>
      </c>
      <c r="BH38">
        <v>230876.24499999997</v>
      </c>
      <c r="BI38">
        <v>2.8621294494806084E-2</v>
      </c>
      <c r="BJ38">
        <v>2.3561049628124366E-2</v>
      </c>
      <c r="BK38">
        <v>1</v>
      </c>
      <c r="BL38" t="s">
        <v>68</v>
      </c>
      <c r="BM38">
        <v>-2</v>
      </c>
      <c r="BN38" t="s">
        <v>432</v>
      </c>
    </row>
    <row r="39" spans="1:66">
      <c r="A39" s="142" t="str">
        <f t="shared" si="36"/>
        <v>신화여객</v>
      </c>
      <c r="B39" s="142" t="str">
        <f t="shared" si="37"/>
        <v>526</v>
      </c>
      <c r="C39" s="143" t="str">
        <f t="shared" si="38"/>
        <v>72바1112</v>
      </c>
      <c r="D39" s="131" t="str">
        <f t="shared" si="39"/>
        <v>중형</v>
      </c>
      <c r="E39" s="127" t="str">
        <f t="shared" si="40"/>
        <v>B</v>
      </c>
      <c r="F39" s="150">
        <f t="shared" si="41"/>
        <v>0.79709677419354841</v>
      </c>
      <c r="G39" s="151">
        <f t="shared" si="42"/>
        <v>2.4710000000000001</v>
      </c>
      <c r="H39" s="152">
        <f t="shared" si="43"/>
        <v>3.1</v>
      </c>
      <c r="I39" s="153">
        <f t="shared" si="44"/>
        <v>5784.07</v>
      </c>
      <c r="J39" s="154">
        <f t="shared" si="45"/>
        <v>4.6070219973611028E-2</v>
      </c>
      <c r="K39" s="154">
        <f t="shared" si="46"/>
        <v>0.34607561651235308</v>
      </c>
      <c r="L39" s="154">
        <f t="shared" si="47"/>
        <v>0.15266066973601633</v>
      </c>
      <c r="M39" s="155">
        <f t="shared" si="48"/>
        <v>13.558</v>
      </c>
      <c r="N39" s="156">
        <f t="shared" si="49"/>
        <v>0.22500000000000001</v>
      </c>
      <c r="O39" s="156">
        <f t="shared" si="50"/>
        <v>16.579999999999998</v>
      </c>
      <c r="P39" s="157">
        <f t="shared" si="51"/>
        <v>0</v>
      </c>
      <c r="Q39" s="158">
        <f t="shared" si="52"/>
        <v>67</v>
      </c>
      <c r="R39" s="159">
        <f t="shared" si="53"/>
        <v>24.189110957676419</v>
      </c>
      <c r="S39" s="144">
        <f t="shared" si="54"/>
        <v>13</v>
      </c>
      <c r="T39" s="144">
        <f t="shared" si="55"/>
        <v>959</v>
      </c>
      <c r="U39" t="s">
        <v>117</v>
      </c>
      <c r="V39" t="s">
        <v>120</v>
      </c>
      <c r="W39" t="s">
        <v>117</v>
      </c>
      <c r="X39" s="4" t="s">
        <v>120</v>
      </c>
      <c r="Y39" s="4" t="s">
        <v>232</v>
      </c>
      <c r="Z39" s="4" t="s">
        <v>188</v>
      </c>
      <c r="AA39" s="4" t="s">
        <v>48</v>
      </c>
      <c r="AB39" s="4">
        <v>524</v>
      </c>
      <c r="AC39" s="4">
        <v>5784.07</v>
      </c>
      <c r="AD39" s="4">
        <v>2340.944</v>
      </c>
      <c r="AE39" s="4">
        <v>2.4710000000000001</v>
      </c>
      <c r="AF39" s="4">
        <v>3.1</v>
      </c>
      <c r="AG39" s="4">
        <v>13.558</v>
      </c>
      <c r="AH39" s="4">
        <v>393.381777</v>
      </c>
      <c r="AI39" s="4">
        <v>18.123184999999999</v>
      </c>
      <c r="AJ39" s="4">
        <v>136.13984099999999</v>
      </c>
      <c r="AK39" s="4">
        <v>883</v>
      </c>
      <c r="AL39" s="4">
        <v>13</v>
      </c>
      <c r="AM39" s="4">
        <v>959</v>
      </c>
      <c r="AN39" s="4">
        <v>67</v>
      </c>
      <c r="AO39" s="4">
        <v>14.703450999999999</v>
      </c>
      <c r="AP39" s="4">
        <v>37.200000000000003</v>
      </c>
      <c r="AQ39" s="4">
        <v>0</v>
      </c>
      <c r="AR39" s="4">
        <v>6</v>
      </c>
      <c r="AS39" s="4">
        <v>283</v>
      </c>
      <c r="AT39" s="4">
        <v>0.22500000000000001</v>
      </c>
      <c r="AU39" s="4">
        <v>16.579999999999998</v>
      </c>
      <c r="AV39" s="4">
        <v>40939</v>
      </c>
      <c r="AW39" s="4">
        <v>0</v>
      </c>
      <c r="AX39" s="4">
        <v>0.7</v>
      </c>
      <c r="AY39">
        <v>0.92680000000000007</v>
      </c>
      <c r="AZ39" t="s">
        <v>68</v>
      </c>
      <c r="BA39" t="s">
        <v>193</v>
      </c>
      <c r="BB39">
        <v>1</v>
      </c>
      <c r="BC39" t="s">
        <v>196</v>
      </c>
      <c r="BD39">
        <v>9</v>
      </c>
      <c r="BE39">
        <v>123278.86599999999</v>
      </c>
      <c r="BF39">
        <v>5.6948041686236794E-2</v>
      </c>
      <c r="BG39">
        <v>5.2779445034804265E-2</v>
      </c>
      <c r="BH39">
        <v>230876.24499999997</v>
      </c>
      <c r="BI39">
        <v>3.0408022271845251E-2</v>
      </c>
      <c r="BJ39">
        <v>2.818215504154618E-2</v>
      </c>
      <c r="BK39">
        <v>1</v>
      </c>
      <c r="BL39" t="s">
        <v>66</v>
      </c>
      <c r="BM39">
        <v>-1</v>
      </c>
      <c r="BN39" t="s">
        <v>432</v>
      </c>
    </row>
    <row r="40" spans="1:66">
      <c r="A40" s="139" t="str">
        <f t="shared" si="36"/>
        <v>신화여객</v>
      </c>
      <c r="B40" s="139" t="str">
        <f t="shared" si="37"/>
        <v>555</v>
      </c>
      <c r="C40" s="140" t="str">
        <f t="shared" si="38"/>
        <v>71바6151</v>
      </c>
      <c r="D40" s="115" t="str">
        <f t="shared" si="39"/>
        <v>중형</v>
      </c>
      <c r="E40" s="111" t="str">
        <f t="shared" si="40"/>
        <v>D</v>
      </c>
      <c r="F40" s="160">
        <f t="shared" si="41"/>
        <v>0.84370370370370362</v>
      </c>
      <c r="G40" s="161">
        <f t="shared" si="42"/>
        <v>2.278</v>
      </c>
      <c r="H40" s="162">
        <f t="shared" si="43"/>
        <v>2.7</v>
      </c>
      <c r="I40" s="163">
        <f t="shared" si="44"/>
        <v>4852.6670000000004</v>
      </c>
      <c r="J40" s="164">
        <f t="shared" si="45"/>
        <v>2.2439567432850381E-2</v>
      </c>
      <c r="K40" s="164">
        <f t="shared" si="46"/>
        <v>0.40514426483958971</v>
      </c>
      <c r="L40" s="164">
        <f t="shared" si="47"/>
        <v>0.15084488591531212</v>
      </c>
      <c r="M40" s="165">
        <f t="shared" si="48"/>
        <v>13.451000000000001</v>
      </c>
      <c r="N40" s="166">
        <f t="shared" si="49"/>
        <v>0.41199999999999998</v>
      </c>
      <c r="O40" s="166">
        <f t="shared" si="50"/>
        <v>18.608000000000001</v>
      </c>
      <c r="P40" s="167">
        <f t="shared" si="51"/>
        <v>5.6666666666666664E-2</v>
      </c>
      <c r="Q40" s="168">
        <f t="shared" si="52"/>
        <v>82</v>
      </c>
      <c r="R40" s="169">
        <f t="shared" si="53"/>
        <v>23.529364589229662</v>
      </c>
      <c r="S40" s="141">
        <f t="shared" si="54"/>
        <v>20</v>
      </c>
      <c r="T40" s="141">
        <f t="shared" si="55"/>
        <v>903</v>
      </c>
      <c r="U40" t="s">
        <v>117</v>
      </c>
      <c r="V40" t="s">
        <v>121</v>
      </c>
      <c r="W40" t="s">
        <v>117</v>
      </c>
      <c r="X40" s="4" t="s">
        <v>121</v>
      </c>
      <c r="Y40" s="4" t="s">
        <v>233</v>
      </c>
      <c r="Z40" s="4" t="s">
        <v>188</v>
      </c>
      <c r="AA40" s="4" t="s">
        <v>48</v>
      </c>
      <c r="AB40" s="4">
        <v>524</v>
      </c>
      <c r="AC40" s="4">
        <v>4852.6670000000004</v>
      </c>
      <c r="AD40" s="4">
        <v>2129.8490000000002</v>
      </c>
      <c r="AE40" s="4">
        <v>2.278</v>
      </c>
      <c r="AF40" s="4">
        <v>2.7</v>
      </c>
      <c r="AG40" s="4">
        <v>13.451000000000001</v>
      </c>
      <c r="AH40" s="4">
        <v>360.29513600000001</v>
      </c>
      <c r="AI40" s="4">
        <v>8.0848669999999991</v>
      </c>
      <c r="AJ40" s="4">
        <v>145.971508</v>
      </c>
      <c r="AK40" s="4">
        <v>732</v>
      </c>
      <c r="AL40" s="4">
        <v>20</v>
      </c>
      <c r="AM40" s="4">
        <v>903</v>
      </c>
      <c r="AN40" s="4">
        <v>82</v>
      </c>
      <c r="AO40" s="4">
        <v>13.468588</v>
      </c>
      <c r="AP40" s="4">
        <v>304</v>
      </c>
      <c r="AQ40" s="4">
        <v>3.4</v>
      </c>
      <c r="AR40" s="4">
        <v>100</v>
      </c>
      <c r="AS40" s="4">
        <v>35137</v>
      </c>
      <c r="AT40" s="4">
        <v>0.41199999999999998</v>
      </c>
      <c r="AU40" s="4">
        <v>18.608000000000001</v>
      </c>
      <c r="AV40" s="4">
        <v>512</v>
      </c>
      <c r="AW40" s="4">
        <v>0</v>
      </c>
      <c r="AX40" s="4">
        <v>0.66</v>
      </c>
      <c r="AY40">
        <v>0.81359999999999988</v>
      </c>
      <c r="AZ40" t="s">
        <v>67</v>
      </c>
      <c r="BA40" t="s">
        <v>193</v>
      </c>
      <c r="BB40">
        <v>6</v>
      </c>
      <c r="BC40" t="s">
        <v>414</v>
      </c>
      <c r="BD40">
        <v>8</v>
      </c>
      <c r="BE40">
        <v>123278.86599999999</v>
      </c>
      <c r="BF40">
        <v>5.8424856049535699E-2</v>
      </c>
      <c r="BG40">
        <v>4.7534462881902238E-2</v>
      </c>
      <c r="BH40">
        <v>230876.24499999997</v>
      </c>
      <c r="BI40">
        <v>3.1196583260438948E-2</v>
      </c>
      <c r="BJ40">
        <v>2.5381540140693125E-2</v>
      </c>
      <c r="BK40">
        <v>1</v>
      </c>
      <c r="BL40" t="s">
        <v>69</v>
      </c>
      <c r="BM40">
        <v>-1</v>
      </c>
      <c r="BN40" t="s">
        <v>432</v>
      </c>
    </row>
    <row r="41" spans="1:66">
      <c r="A41" s="142" t="str">
        <f t="shared" si="36"/>
        <v>신화여객</v>
      </c>
      <c r="B41" s="142" t="str">
        <f t="shared" si="37"/>
        <v>555</v>
      </c>
      <c r="C41" s="143" t="str">
        <f t="shared" si="38"/>
        <v>71바6153</v>
      </c>
      <c r="D41" s="131" t="str">
        <f t="shared" si="39"/>
        <v>중형</v>
      </c>
      <c r="E41" s="127" t="str">
        <f t="shared" si="40"/>
        <v>C</v>
      </c>
      <c r="F41" s="150">
        <f t="shared" si="41"/>
        <v>0.96037037037037032</v>
      </c>
      <c r="G41" s="151">
        <f t="shared" si="42"/>
        <v>2.593</v>
      </c>
      <c r="H41" s="152">
        <f t="shared" si="43"/>
        <v>2.7</v>
      </c>
      <c r="I41" s="153">
        <f t="shared" si="44"/>
        <v>2814.971</v>
      </c>
      <c r="J41" s="154">
        <f t="shared" si="45"/>
        <v>1.7749834860026077E-2</v>
      </c>
      <c r="K41" s="154">
        <f t="shared" si="46"/>
        <v>0.35802291394273433</v>
      </c>
      <c r="L41" s="154">
        <f t="shared" si="47"/>
        <v>0.1261114235279866</v>
      </c>
      <c r="M41" s="155">
        <f t="shared" si="48"/>
        <v>11.943</v>
      </c>
      <c r="N41" s="156">
        <f t="shared" si="49"/>
        <v>0.39100000000000001</v>
      </c>
      <c r="O41" s="156">
        <f t="shared" si="50"/>
        <v>18.331</v>
      </c>
      <c r="P41" s="157">
        <f t="shared" si="51"/>
        <v>7.0000000000000007E-2</v>
      </c>
      <c r="Q41" s="158">
        <f t="shared" si="52"/>
        <v>82</v>
      </c>
      <c r="R41" s="159">
        <f t="shared" si="53"/>
        <v>22.734873918641732</v>
      </c>
      <c r="S41" s="144">
        <f t="shared" si="54"/>
        <v>11</v>
      </c>
      <c r="T41" s="144">
        <f t="shared" si="55"/>
        <v>516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234</v>
      </c>
      <c r="Z41" s="4" t="s">
        <v>188</v>
      </c>
      <c r="AA41" s="4" t="s">
        <v>48</v>
      </c>
      <c r="AB41" s="4">
        <v>524</v>
      </c>
      <c r="AC41" s="4">
        <v>2814.971</v>
      </c>
      <c r="AD41" s="4">
        <v>1085.7850000000001</v>
      </c>
      <c r="AE41" s="4">
        <v>2.593</v>
      </c>
      <c r="AF41" s="4">
        <v>2.7</v>
      </c>
      <c r="AG41" s="4">
        <v>11.943</v>
      </c>
      <c r="AH41" s="4">
        <v>198.35294400000001</v>
      </c>
      <c r="AI41" s="4">
        <v>3.5207320000000002</v>
      </c>
      <c r="AJ41" s="4">
        <v>71.014899</v>
      </c>
      <c r="AK41" s="4">
        <v>355</v>
      </c>
      <c r="AL41" s="4">
        <v>11</v>
      </c>
      <c r="AM41" s="4">
        <v>516</v>
      </c>
      <c r="AN41" s="4">
        <v>82</v>
      </c>
      <c r="AO41" s="4">
        <v>14.191727</v>
      </c>
      <c r="AP41" s="4">
        <v>256.60000000000002</v>
      </c>
      <c r="AQ41" s="4">
        <v>4.2</v>
      </c>
      <c r="AR41" s="4">
        <v>11</v>
      </c>
      <c r="AS41" s="4">
        <v>2991</v>
      </c>
      <c r="AT41" s="4">
        <v>0.39100000000000001</v>
      </c>
      <c r="AU41" s="4">
        <v>18.331</v>
      </c>
      <c r="AV41" s="4">
        <v>20975</v>
      </c>
      <c r="AW41" s="4">
        <v>0</v>
      </c>
      <c r="AX41" s="4">
        <v>0.72</v>
      </c>
      <c r="AY41">
        <v>0.89839999999999998</v>
      </c>
      <c r="AZ41" t="s">
        <v>69</v>
      </c>
      <c r="BA41" t="s">
        <v>193</v>
      </c>
      <c r="BB41">
        <v>1</v>
      </c>
      <c r="BC41" t="s">
        <v>207</v>
      </c>
      <c r="BD41">
        <v>13</v>
      </c>
      <c r="BE41">
        <v>123278.86599999999</v>
      </c>
      <c r="BF41">
        <v>5.9989949940000266E-2</v>
      </c>
      <c r="BG41">
        <v>5.3894971026096236E-2</v>
      </c>
      <c r="BH41">
        <v>230876.24499999997</v>
      </c>
      <c r="BI41">
        <v>3.2032282056562389E-2</v>
      </c>
      <c r="BJ41">
        <v>2.8777802199615649E-2</v>
      </c>
      <c r="BK41">
        <v>1</v>
      </c>
      <c r="BL41" t="s">
        <v>66</v>
      </c>
      <c r="BM41">
        <v>-2</v>
      </c>
      <c r="BN41" t="s">
        <v>432</v>
      </c>
    </row>
    <row r="42" spans="1:66">
      <c r="A42" s="139" t="str">
        <f t="shared" si="36"/>
        <v>신화여객</v>
      </c>
      <c r="B42" s="139" t="str">
        <f t="shared" si="37"/>
        <v>555</v>
      </c>
      <c r="C42" s="140" t="str">
        <f t="shared" si="38"/>
        <v>71바6157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0.90666666666666662</v>
      </c>
      <c r="G42" s="161">
        <f t="shared" si="42"/>
        <v>2.448</v>
      </c>
      <c r="H42" s="162">
        <f t="shared" si="43"/>
        <v>2.7</v>
      </c>
      <c r="I42" s="163">
        <f t="shared" si="44"/>
        <v>4669.2950000000001</v>
      </c>
      <c r="J42" s="164">
        <f t="shared" si="45"/>
        <v>6.2309295064265609E-3</v>
      </c>
      <c r="K42" s="164">
        <f t="shared" si="46"/>
        <v>0.36240517061267064</v>
      </c>
      <c r="L42" s="164">
        <f t="shared" si="47"/>
        <v>0.13963564092652103</v>
      </c>
      <c r="M42" s="165">
        <f t="shared" si="48"/>
        <v>10.157999999999999</v>
      </c>
      <c r="N42" s="166">
        <f t="shared" si="49"/>
        <v>0.193</v>
      </c>
      <c r="O42" s="166">
        <f t="shared" si="50"/>
        <v>8.5449999999999999</v>
      </c>
      <c r="P42" s="167">
        <f t="shared" si="51"/>
        <v>0.11333333333333333</v>
      </c>
      <c r="Q42" s="168">
        <f t="shared" si="52"/>
        <v>85</v>
      </c>
      <c r="R42" s="169">
        <f t="shared" si="53"/>
        <v>22.223851053918231</v>
      </c>
      <c r="S42" s="141">
        <f t="shared" si="54"/>
        <v>9</v>
      </c>
      <c r="T42" s="141">
        <f t="shared" si="55"/>
        <v>399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235</v>
      </c>
      <c r="Z42" s="4" t="s">
        <v>188</v>
      </c>
      <c r="AA42" s="4" t="s">
        <v>48</v>
      </c>
      <c r="AB42" s="4">
        <v>524</v>
      </c>
      <c r="AC42" s="4">
        <v>4669.2950000000001</v>
      </c>
      <c r="AD42" s="4">
        <v>1907.38</v>
      </c>
      <c r="AE42" s="4">
        <v>2.448</v>
      </c>
      <c r="AF42" s="4">
        <v>2.7</v>
      </c>
      <c r="AG42" s="4">
        <v>10.157999999999999</v>
      </c>
      <c r="AH42" s="4">
        <v>332.77619299999998</v>
      </c>
      <c r="AI42" s="4">
        <v>2.0735049999999999</v>
      </c>
      <c r="AJ42" s="4">
        <v>120.599813</v>
      </c>
      <c r="AK42" s="4">
        <v>652</v>
      </c>
      <c r="AL42" s="4">
        <v>9</v>
      </c>
      <c r="AM42" s="4">
        <v>399</v>
      </c>
      <c r="AN42" s="4">
        <v>85</v>
      </c>
      <c r="AO42" s="4">
        <v>14.031337000000001</v>
      </c>
      <c r="AP42" s="4">
        <v>153.19999999999999</v>
      </c>
      <c r="AQ42" s="4">
        <v>6.8</v>
      </c>
      <c r="AR42" s="4">
        <v>2</v>
      </c>
      <c r="AS42" s="4">
        <v>198</v>
      </c>
      <c r="AT42" s="4">
        <v>0.193</v>
      </c>
      <c r="AU42" s="4">
        <v>8.5449999999999999</v>
      </c>
      <c r="AV42" s="4">
        <v>34880</v>
      </c>
      <c r="AW42" s="4">
        <v>0</v>
      </c>
      <c r="AX42" s="4">
        <v>0.63</v>
      </c>
      <c r="AY42">
        <v>0.89760000000000006</v>
      </c>
      <c r="AZ42" t="s">
        <v>69</v>
      </c>
      <c r="BA42" t="s">
        <v>193</v>
      </c>
      <c r="BB42">
        <v>2</v>
      </c>
      <c r="BC42" t="s">
        <v>202</v>
      </c>
      <c r="BD42">
        <v>9</v>
      </c>
      <c r="BE42">
        <v>123278.86599999999</v>
      </c>
      <c r="BF42">
        <v>4.0917207982753508E-2</v>
      </c>
      <c r="BG42">
        <v>3.6727285885319552E-2</v>
      </c>
      <c r="BH42">
        <v>230876.24499999997</v>
      </c>
      <c r="BI42">
        <v>2.1848185377408579E-2</v>
      </c>
      <c r="BJ42">
        <v>1.9610931194761941E-2</v>
      </c>
      <c r="BK42">
        <v>1</v>
      </c>
      <c r="BL42" t="s">
        <v>222</v>
      </c>
      <c r="BM42" t="s">
        <v>223</v>
      </c>
      <c r="BN42" t="s">
        <v>222</v>
      </c>
    </row>
    <row r="43" spans="1:66">
      <c r="A43" s="142" t="str">
        <f t="shared" ref="A43:A46" si="56">W43</f>
        <v>신화여객</v>
      </c>
      <c r="B43" s="142" t="str">
        <f t="shared" ref="B43:B46" si="57">V43</f>
        <v>555</v>
      </c>
      <c r="C43" s="143" t="str">
        <f t="shared" ref="C43:C46" si="58">Y43</f>
        <v>71바6159</v>
      </c>
      <c r="D43" s="131" t="str">
        <f t="shared" ref="D43:D46" si="59">Z43</f>
        <v>중형</v>
      </c>
      <c r="E43" s="127" t="str">
        <f t="shared" ref="E43:E46" si="60">AZ43</f>
        <v>C</v>
      </c>
      <c r="F43" s="150">
        <f t="shared" ref="F43:F46" si="61">G43/H43</f>
        <v>0.91925925925925922</v>
      </c>
      <c r="G43" s="151">
        <f t="shared" ref="G43:G46" si="62">AE43</f>
        <v>2.4820000000000002</v>
      </c>
      <c r="H43" s="152">
        <f t="shared" ref="H43:H46" si="63">AF43</f>
        <v>2.7</v>
      </c>
      <c r="I43" s="153">
        <f t="shared" ref="I43:I46" si="64">AC43</f>
        <v>3041.7710000000002</v>
      </c>
      <c r="J43" s="154">
        <f t="shared" ref="J43:J46" si="65">AI43/AH43</f>
        <v>1.2505723102998998E-2</v>
      </c>
      <c r="K43" s="154">
        <f t="shared" ref="K43:K46" si="66">AJ43/AH43</f>
        <v>0.35274179388302801</v>
      </c>
      <c r="L43" s="154">
        <f t="shared" ref="L43:L46" si="67">AK43/AC43</f>
        <v>0.17851442465589945</v>
      </c>
      <c r="M43" s="155">
        <f t="shared" ref="M43:M46" si="68">AG43</f>
        <v>9.5280000000000005</v>
      </c>
      <c r="N43" s="156">
        <f t="shared" ref="N43:N46" si="69">IF(AW43=0,AT43,"속도계이상")</f>
        <v>9.9000000000000005E-2</v>
      </c>
      <c r="O43" s="156">
        <f t="shared" ref="O43:O46" si="70">IF(AW43=0,AU43,"속도계이상")</f>
        <v>3.3860000000000001</v>
      </c>
      <c r="P43" s="157">
        <f t="shared" ref="P43:P46" si="71">AQ43/60</f>
        <v>0</v>
      </c>
      <c r="Q43" s="158">
        <f t="shared" ref="Q43:Q46" si="72">AN43</f>
        <v>81</v>
      </c>
      <c r="R43" s="159">
        <f t="shared" ref="R43:R46" si="73">AC43/(AH43-AI43-AJ43)</f>
        <v>21.369782088319727</v>
      </c>
      <c r="S43" s="144">
        <f t="shared" ref="S43:S46" si="74">IF(AW43=0,AL43,"속도계이상")</f>
        <v>3</v>
      </c>
      <c r="T43" s="144">
        <f t="shared" ref="T43:T46" si="75">IF(AW43=0,AM43,"속도계이상")</f>
        <v>103</v>
      </c>
      <c r="U43" t="s">
        <v>117</v>
      </c>
      <c r="V43" t="s">
        <v>121</v>
      </c>
      <c r="W43" t="s">
        <v>117</v>
      </c>
      <c r="X43" s="4" t="s">
        <v>121</v>
      </c>
      <c r="Y43" s="4" t="s">
        <v>236</v>
      </c>
      <c r="Z43" s="4" t="s">
        <v>188</v>
      </c>
      <c r="AA43" s="4" t="s">
        <v>48</v>
      </c>
      <c r="AB43" s="4">
        <v>524</v>
      </c>
      <c r="AC43" s="4">
        <v>3041.7710000000002</v>
      </c>
      <c r="AD43" s="4">
        <v>1225.356</v>
      </c>
      <c r="AE43" s="4">
        <v>2.4820000000000002</v>
      </c>
      <c r="AF43" s="4">
        <v>2.7</v>
      </c>
      <c r="AG43" s="4">
        <v>9.5280000000000005</v>
      </c>
      <c r="AH43" s="4">
        <v>224.24460999999999</v>
      </c>
      <c r="AI43" s="4">
        <v>2.804341</v>
      </c>
      <c r="AJ43" s="4">
        <v>79.100446000000005</v>
      </c>
      <c r="AK43" s="4">
        <v>543</v>
      </c>
      <c r="AL43" s="4">
        <v>3</v>
      </c>
      <c r="AM43" s="4">
        <v>103</v>
      </c>
      <c r="AN43" s="4">
        <v>81</v>
      </c>
      <c r="AO43" s="4">
        <v>13.564522</v>
      </c>
      <c r="AP43" s="4">
        <v>88.9</v>
      </c>
      <c r="AQ43" s="4">
        <v>0</v>
      </c>
      <c r="AR43" s="4">
        <v>8</v>
      </c>
      <c r="AS43" s="4">
        <v>2238</v>
      </c>
      <c r="AT43" s="4">
        <v>9.9000000000000005E-2</v>
      </c>
      <c r="AU43" s="4">
        <v>3.3860000000000001</v>
      </c>
      <c r="AV43" s="4">
        <v>21978</v>
      </c>
      <c r="AW43" s="4">
        <v>0</v>
      </c>
      <c r="AX43" s="4">
        <v>0.64</v>
      </c>
      <c r="AY43">
        <v>0.88880000000000003</v>
      </c>
      <c r="AZ43" t="s">
        <v>69</v>
      </c>
      <c r="BA43" t="s">
        <v>193</v>
      </c>
      <c r="BB43">
        <v>4</v>
      </c>
      <c r="BC43" t="s">
        <v>396</v>
      </c>
      <c r="BD43">
        <v>8</v>
      </c>
      <c r="BE43">
        <v>123278.86599999999</v>
      </c>
      <c r="BF43">
        <v>5.2973248472288841E-2</v>
      </c>
      <c r="BG43">
        <v>4.7082623242170323E-2</v>
      </c>
      <c r="BH43">
        <v>230876.24499999997</v>
      </c>
      <c r="BI43">
        <v>2.8285638481343117E-2</v>
      </c>
      <c r="BJ43">
        <v>2.5140275482217762E-2</v>
      </c>
      <c r="BK43">
        <v>1</v>
      </c>
      <c r="BL43" t="s">
        <v>68</v>
      </c>
      <c r="BM43">
        <v>-1</v>
      </c>
      <c r="BN43" t="s">
        <v>432</v>
      </c>
    </row>
    <row r="44" spans="1:66">
      <c r="A44" s="139" t="str">
        <f t="shared" si="56"/>
        <v>신화여객</v>
      </c>
      <c r="B44" s="139" t="str">
        <f t="shared" si="57"/>
        <v>555</v>
      </c>
      <c r="C44" s="140" t="str">
        <f t="shared" si="58"/>
        <v>72바1104</v>
      </c>
      <c r="D44" s="115" t="str">
        <f t="shared" si="59"/>
        <v>중형</v>
      </c>
      <c r="E44" s="111" t="str">
        <f t="shared" si="60"/>
        <v>F</v>
      </c>
      <c r="F44" s="160">
        <f t="shared" si="61"/>
        <v>0.91740740740740734</v>
      </c>
      <c r="G44" s="161">
        <f t="shared" si="62"/>
        <v>2.4769999999999999</v>
      </c>
      <c r="H44" s="162">
        <f t="shared" si="63"/>
        <v>2.7</v>
      </c>
      <c r="I44" s="163">
        <f t="shared" si="64"/>
        <v>4882.7129999999997</v>
      </c>
      <c r="J44" s="164">
        <f t="shared" si="65"/>
        <v>1.5604703576889121E-2</v>
      </c>
      <c r="K44" s="164">
        <f t="shared" si="66"/>
        <v>0.37296657523978571</v>
      </c>
      <c r="L44" s="164">
        <f t="shared" si="67"/>
        <v>0.1789988475669162</v>
      </c>
      <c r="M44" s="165">
        <f t="shared" si="68"/>
        <v>11.215999999999999</v>
      </c>
      <c r="N44" s="166">
        <f t="shared" si="69"/>
        <v>4.1000000000000002E-2</v>
      </c>
      <c r="O44" s="166">
        <f t="shared" si="70"/>
        <v>7.9260000000000002</v>
      </c>
      <c r="P44" s="167">
        <f t="shared" si="71"/>
        <v>6.5000000000000002E-2</v>
      </c>
      <c r="Q44" s="168">
        <f t="shared" si="72"/>
        <v>85</v>
      </c>
      <c r="R44" s="169">
        <f t="shared" si="73"/>
        <v>22.450443755677455</v>
      </c>
      <c r="S44" s="141">
        <f t="shared" si="74"/>
        <v>2</v>
      </c>
      <c r="T44" s="141">
        <f t="shared" si="75"/>
        <v>387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237</v>
      </c>
      <c r="Z44" s="4" t="s">
        <v>188</v>
      </c>
      <c r="AA44" s="4" t="s">
        <v>48</v>
      </c>
      <c r="AB44" s="4">
        <v>524</v>
      </c>
      <c r="AC44" s="4">
        <v>4882.7129999999997</v>
      </c>
      <c r="AD44" s="4">
        <v>1971.1990000000001</v>
      </c>
      <c r="AE44" s="4">
        <v>2.4769999999999999</v>
      </c>
      <c r="AF44" s="4">
        <v>2.7</v>
      </c>
      <c r="AG44" s="4">
        <v>11.215999999999999</v>
      </c>
      <c r="AH44" s="4">
        <v>355.70537899999999</v>
      </c>
      <c r="AI44" s="4">
        <v>5.5506770000000003</v>
      </c>
      <c r="AJ44" s="4">
        <v>132.66621699999999</v>
      </c>
      <c r="AK44" s="4">
        <v>874</v>
      </c>
      <c r="AL44" s="4">
        <v>2</v>
      </c>
      <c r="AM44" s="4">
        <v>387</v>
      </c>
      <c r="AN44" s="4">
        <v>85</v>
      </c>
      <c r="AO44" s="4">
        <v>13.726846</v>
      </c>
      <c r="AP44" s="4">
        <v>119.5</v>
      </c>
      <c r="AQ44" s="4">
        <v>3.9</v>
      </c>
      <c r="AR44" s="4">
        <v>22</v>
      </c>
      <c r="AS44" s="4">
        <v>4409</v>
      </c>
      <c r="AT44" s="4">
        <v>4.1000000000000002E-2</v>
      </c>
      <c r="AU44" s="4">
        <v>7.9260000000000002</v>
      </c>
      <c r="AV44" s="4">
        <v>26334</v>
      </c>
      <c r="AW44" s="4">
        <v>0</v>
      </c>
      <c r="AX44" s="4">
        <v>0.67</v>
      </c>
      <c r="AY44">
        <v>0.79320000000000002</v>
      </c>
      <c r="AZ44" t="s">
        <v>70</v>
      </c>
      <c r="BA44" t="s">
        <v>193</v>
      </c>
      <c r="BB44">
        <v>1</v>
      </c>
      <c r="BC44" t="s">
        <v>412</v>
      </c>
      <c r="BD44">
        <v>10</v>
      </c>
      <c r="BE44">
        <v>123278.86599999999</v>
      </c>
      <c r="BF44">
        <v>5.6082865006237166E-2</v>
      </c>
      <c r="BG44">
        <v>4.4484928522947324E-2</v>
      </c>
      <c r="BH44">
        <v>230876.24499999997</v>
      </c>
      <c r="BI44">
        <v>2.9946051833959798E-2</v>
      </c>
      <c r="BJ44">
        <v>2.3753208314696912E-2</v>
      </c>
      <c r="BK44">
        <v>1</v>
      </c>
      <c r="BL44" t="s">
        <v>69</v>
      </c>
      <c r="BM44">
        <v>-2</v>
      </c>
      <c r="BN44" t="s">
        <v>432</v>
      </c>
    </row>
    <row r="45" spans="1:66">
      <c r="A45" s="142" t="str">
        <f t="shared" si="56"/>
        <v>신화여객</v>
      </c>
      <c r="B45" s="142" t="str">
        <f t="shared" si="57"/>
        <v>555</v>
      </c>
      <c r="C45" s="143" t="str">
        <f t="shared" si="58"/>
        <v>72바1105</v>
      </c>
      <c r="D45" s="131" t="str">
        <f t="shared" si="59"/>
        <v>중형</v>
      </c>
      <c r="E45" s="127" t="str">
        <f t="shared" si="60"/>
        <v>F</v>
      </c>
      <c r="F45" s="150">
        <f t="shared" si="61"/>
        <v>0.92037037037037028</v>
      </c>
      <c r="G45" s="151">
        <f t="shared" si="62"/>
        <v>2.4849999999999999</v>
      </c>
      <c r="H45" s="152">
        <f t="shared" si="63"/>
        <v>2.7</v>
      </c>
      <c r="I45" s="153">
        <f t="shared" si="64"/>
        <v>4891.3500000000004</v>
      </c>
      <c r="J45" s="154">
        <f t="shared" si="65"/>
        <v>1.4437825846869446E-2</v>
      </c>
      <c r="K45" s="154">
        <f t="shared" si="66"/>
        <v>0.35596780599866124</v>
      </c>
      <c r="L45" s="154">
        <f t="shared" si="67"/>
        <v>0.15108303433612397</v>
      </c>
      <c r="M45" s="155">
        <f t="shared" si="68"/>
        <v>10.342000000000001</v>
      </c>
      <c r="N45" s="156">
        <f t="shared" si="69"/>
        <v>4.1000000000000002E-2</v>
      </c>
      <c r="O45" s="156">
        <f t="shared" si="70"/>
        <v>10.875999999999999</v>
      </c>
      <c r="P45" s="157">
        <f t="shared" si="71"/>
        <v>0.25666666666666665</v>
      </c>
      <c r="Q45" s="158">
        <f t="shared" si="72"/>
        <v>84</v>
      </c>
      <c r="R45" s="159">
        <f t="shared" si="73"/>
        <v>22.096685248298378</v>
      </c>
      <c r="S45" s="144">
        <f t="shared" si="74"/>
        <v>2</v>
      </c>
      <c r="T45" s="144">
        <f t="shared" si="75"/>
        <v>532</v>
      </c>
      <c r="U45" t="s">
        <v>117</v>
      </c>
      <c r="V45" t="s">
        <v>121</v>
      </c>
      <c r="W45" t="s">
        <v>117</v>
      </c>
      <c r="X45" s="4" t="s">
        <v>121</v>
      </c>
      <c r="Y45" s="4" t="s">
        <v>238</v>
      </c>
      <c r="Z45" s="4" t="s">
        <v>188</v>
      </c>
      <c r="AA45" s="4" t="s">
        <v>48</v>
      </c>
      <c r="AB45" s="4">
        <v>524</v>
      </c>
      <c r="AC45" s="4">
        <v>4891.3500000000004</v>
      </c>
      <c r="AD45" s="4">
        <v>1968.5229999999999</v>
      </c>
      <c r="AE45" s="4">
        <v>2.4849999999999999</v>
      </c>
      <c r="AF45" s="4">
        <v>2.7</v>
      </c>
      <c r="AG45" s="4">
        <v>10.342000000000001</v>
      </c>
      <c r="AH45" s="4">
        <v>351.59345000000002</v>
      </c>
      <c r="AI45" s="4">
        <v>5.0762450000000001</v>
      </c>
      <c r="AJ45" s="4">
        <v>125.15594900000001</v>
      </c>
      <c r="AK45" s="4">
        <v>739</v>
      </c>
      <c r="AL45" s="4">
        <v>2</v>
      </c>
      <c r="AM45" s="4">
        <v>532</v>
      </c>
      <c r="AN45" s="4">
        <v>84</v>
      </c>
      <c r="AO45" s="4">
        <v>13.911948000000001</v>
      </c>
      <c r="AP45" s="4">
        <v>154.6</v>
      </c>
      <c r="AQ45" s="4">
        <v>15.4</v>
      </c>
      <c r="AR45" s="4">
        <v>35</v>
      </c>
      <c r="AS45" s="4">
        <v>12029</v>
      </c>
      <c r="AT45" s="4">
        <v>4.1000000000000002E-2</v>
      </c>
      <c r="AU45" s="4">
        <v>10.875999999999999</v>
      </c>
      <c r="AV45" s="4">
        <v>37473</v>
      </c>
      <c r="AW45" s="4">
        <v>0</v>
      </c>
      <c r="AX45" s="4">
        <v>0.65</v>
      </c>
      <c r="AY45">
        <v>0.78520000000000001</v>
      </c>
      <c r="AZ45" t="s">
        <v>70</v>
      </c>
      <c r="BA45" t="s">
        <v>193</v>
      </c>
      <c r="BB45">
        <v>2</v>
      </c>
      <c r="BC45" t="s">
        <v>417</v>
      </c>
      <c r="BD45">
        <v>9</v>
      </c>
      <c r="BE45">
        <v>123278.86599999999</v>
      </c>
      <c r="BF45">
        <v>5.4716588648698314E-2</v>
      </c>
      <c r="BG45">
        <v>4.2963465406957918E-2</v>
      </c>
      <c r="BH45">
        <v>230876.24499999997</v>
      </c>
      <c r="BI45">
        <v>2.9216513808079308E-2</v>
      </c>
      <c r="BJ45">
        <v>2.2940806642103871E-2</v>
      </c>
      <c r="BK45">
        <v>1</v>
      </c>
      <c r="BL45" t="s">
        <v>69</v>
      </c>
      <c r="BM45">
        <v>-2</v>
      </c>
      <c r="BN45" t="s">
        <v>432</v>
      </c>
    </row>
    <row r="46" spans="1:66">
      <c r="A46" s="139" t="str">
        <f t="shared" si="56"/>
        <v>신화여객</v>
      </c>
      <c r="B46" s="139" t="str">
        <f t="shared" si="57"/>
        <v>555</v>
      </c>
      <c r="C46" s="140" t="str">
        <f t="shared" si="58"/>
        <v>73아2101</v>
      </c>
      <c r="D46" s="115" t="str">
        <f t="shared" si="59"/>
        <v>중형</v>
      </c>
      <c r="E46" s="111" t="str">
        <f t="shared" si="60"/>
        <v>C</v>
      </c>
      <c r="F46" s="160">
        <f t="shared" si="61"/>
        <v>0.91538461538461535</v>
      </c>
      <c r="G46" s="161">
        <f t="shared" si="62"/>
        <v>2.38</v>
      </c>
      <c r="H46" s="162">
        <f t="shared" si="63"/>
        <v>2.6</v>
      </c>
      <c r="I46" s="163">
        <f t="shared" si="64"/>
        <v>4645.357</v>
      </c>
      <c r="J46" s="164">
        <f t="shared" si="65"/>
        <v>2.9108356372423962E-2</v>
      </c>
      <c r="K46" s="164">
        <f t="shared" si="66"/>
        <v>0.3635487359491571</v>
      </c>
      <c r="L46" s="164">
        <f t="shared" si="67"/>
        <v>0.2561697626253483</v>
      </c>
      <c r="M46" s="165">
        <f t="shared" si="68"/>
        <v>11.135999999999999</v>
      </c>
      <c r="N46" s="166">
        <f t="shared" si="69"/>
        <v>2.1999999999999999E-2</v>
      </c>
      <c r="O46" s="166">
        <f t="shared" si="70"/>
        <v>7.4050000000000002</v>
      </c>
      <c r="P46" s="167">
        <f t="shared" si="71"/>
        <v>0</v>
      </c>
      <c r="Q46" s="168">
        <f t="shared" si="72"/>
        <v>83</v>
      </c>
      <c r="R46" s="169">
        <f t="shared" si="73"/>
        <v>22.842351198829359</v>
      </c>
      <c r="S46" s="141">
        <f t="shared" si="74"/>
        <v>1</v>
      </c>
      <c r="T46" s="141">
        <f t="shared" si="75"/>
        <v>344</v>
      </c>
      <c r="U46" t="s">
        <v>117</v>
      </c>
      <c r="V46" t="s">
        <v>121</v>
      </c>
      <c r="W46" t="s">
        <v>117</v>
      </c>
      <c r="X46" s="4" t="s">
        <v>121</v>
      </c>
      <c r="Y46" s="4" t="s">
        <v>239</v>
      </c>
      <c r="Z46" s="4" t="s">
        <v>188</v>
      </c>
      <c r="AA46" s="4" t="s">
        <v>48</v>
      </c>
      <c r="AB46" s="4">
        <v>524</v>
      </c>
      <c r="AC46" s="4">
        <v>4645.357</v>
      </c>
      <c r="AD46" s="4">
        <v>1951.51</v>
      </c>
      <c r="AE46" s="4">
        <v>2.38</v>
      </c>
      <c r="AF46" s="4">
        <v>2.6</v>
      </c>
      <c r="AG46" s="4">
        <v>11.135999999999999</v>
      </c>
      <c r="AH46" s="4">
        <v>334.845392</v>
      </c>
      <c r="AI46" s="4">
        <v>9.7467989999999993</v>
      </c>
      <c r="AJ46" s="4">
        <v>121.732619</v>
      </c>
      <c r="AK46" s="4">
        <v>1190</v>
      </c>
      <c r="AL46" s="4">
        <v>1</v>
      </c>
      <c r="AM46" s="4">
        <v>344</v>
      </c>
      <c r="AN46" s="4">
        <v>83</v>
      </c>
      <c r="AO46" s="4">
        <v>13.873139</v>
      </c>
      <c r="AP46" s="4">
        <v>174.7</v>
      </c>
      <c r="AQ46" s="4">
        <v>0</v>
      </c>
      <c r="AR46" s="4">
        <v>34</v>
      </c>
      <c r="AS46" s="4">
        <v>11328</v>
      </c>
      <c r="AT46" s="4">
        <v>2.1999999999999999E-2</v>
      </c>
      <c r="AU46" s="4">
        <v>7.4050000000000002</v>
      </c>
      <c r="AV46" s="4">
        <v>27702</v>
      </c>
      <c r="AW46" s="4">
        <v>0</v>
      </c>
      <c r="AX46" s="4">
        <v>0.63</v>
      </c>
      <c r="AY46">
        <v>0.8952</v>
      </c>
      <c r="AZ46" t="s">
        <v>69</v>
      </c>
      <c r="BA46" t="s">
        <v>193</v>
      </c>
      <c r="BB46">
        <v>3</v>
      </c>
      <c r="BC46" t="s">
        <v>203</v>
      </c>
      <c r="BD46">
        <v>9</v>
      </c>
      <c r="BE46">
        <v>123278.86599999999</v>
      </c>
      <c r="BF46">
        <v>5.9294769956758045E-2</v>
      </c>
      <c r="BG46">
        <v>5.3080678065289801E-2</v>
      </c>
      <c r="BH46">
        <v>230876.24499999997</v>
      </c>
      <c r="BI46">
        <v>3.1661083191993192E-2</v>
      </c>
      <c r="BJ46">
        <v>2.8343001673472305E-2</v>
      </c>
      <c r="BK46">
        <v>1</v>
      </c>
      <c r="BL46" t="s">
        <v>66</v>
      </c>
      <c r="BM46">
        <v>-2</v>
      </c>
      <c r="BN46" t="s">
        <v>432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139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180</v>
      </c>
      <c r="Q4" s="226" t="s">
        <v>43</v>
      </c>
      <c r="R4" s="22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238" t="str">
        <f>BF5</f>
        <v>신화여객</v>
      </c>
      <c r="B5" s="126" t="str">
        <f>BH5</f>
        <v>강상규</v>
      </c>
      <c r="C5" s="127" t="str">
        <f>BN5</f>
        <v>F</v>
      </c>
      <c r="D5" s="128">
        <f>BM5</f>
        <v>0.79304070806584059</v>
      </c>
      <c r="E5" s="129">
        <f>U5</f>
        <v>6572</v>
      </c>
      <c r="F5" s="130" t="str">
        <f>BG5</f>
        <v>526</v>
      </c>
      <c r="G5" s="131" t="str">
        <f>BK5</f>
        <v>72바1102</v>
      </c>
      <c r="H5" s="132">
        <f>BJ5</f>
        <v>2</v>
      </c>
      <c r="I5" s="133">
        <f>BP5</f>
        <v>1758.404</v>
      </c>
      <c r="J5" s="134">
        <f>AB5/AA5</f>
        <v>3.9483121967813929E-2</v>
      </c>
      <c r="K5" s="134">
        <f>AC5/AA5</f>
        <v>0.34269302991558259</v>
      </c>
      <c r="L5" s="134">
        <f>AD5/I5</f>
        <v>0.21155547871820127</v>
      </c>
      <c r="M5" s="135">
        <f>Z5</f>
        <v>12.2</v>
      </c>
      <c r="N5" s="136">
        <f>AE5*100/W5</f>
        <v>0</v>
      </c>
      <c r="O5" s="136">
        <f>AF5*100/W5</f>
        <v>18.539539264014412</v>
      </c>
      <c r="P5" s="227">
        <f>AK5</f>
        <v>6</v>
      </c>
      <c r="Q5" s="228">
        <f>AE5</f>
        <v>0</v>
      </c>
      <c r="R5" s="228">
        <f>AF5</f>
        <v>326</v>
      </c>
      <c r="T5">
        <v>524</v>
      </c>
      <c r="U5">
        <v>6572</v>
      </c>
      <c r="V5" t="s">
        <v>240</v>
      </c>
      <c r="W5">
        <v>1758.404</v>
      </c>
      <c r="X5">
        <v>715.20299999999997</v>
      </c>
      <c r="Y5">
        <v>2.4590000000000001</v>
      </c>
      <c r="Z5">
        <v>12.2</v>
      </c>
      <c r="AA5">
        <v>119.381897</v>
      </c>
      <c r="AB5">
        <v>4.7135699999999998</v>
      </c>
      <c r="AC5">
        <v>40.911344</v>
      </c>
      <c r="AD5" s="1">
        <v>372</v>
      </c>
      <c r="AE5">
        <v>0</v>
      </c>
      <c r="AF5">
        <v>326</v>
      </c>
      <c r="AG5">
        <v>67</v>
      </c>
      <c r="AH5">
        <v>14.729234</v>
      </c>
      <c r="AI5">
        <v>20.6</v>
      </c>
      <c r="AJ5">
        <v>0</v>
      </c>
      <c r="AK5">
        <v>6</v>
      </c>
      <c r="AL5">
        <v>1916</v>
      </c>
      <c r="AM5" t="s">
        <v>241</v>
      </c>
      <c r="AN5" t="s">
        <v>459</v>
      </c>
      <c r="AO5">
        <v>1648.155</v>
      </c>
      <c r="AR5" t="s">
        <v>117</v>
      </c>
      <c r="AS5" t="s">
        <v>120</v>
      </c>
      <c r="AT5" t="s">
        <v>229</v>
      </c>
      <c r="AU5" t="s">
        <v>240</v>
      </c>
      <c r="AV5" t="s">
        <v>48</v>
      </c>
      <c r="AW5">
        <v>2</v>
      </c>
      <c r="BB5">
        <v>0.79304070806584059</v>
      </c>
      <c r="BC5" t="s">
        <v>70</v>
      </c>
      <c r="BF5" t="s">
        <v>117</v>
      </c>
      <c r="BG5" t="s">
        <v>120</v>
      </c>
      <c r="BH5" t="s">
        <v>240</v>
      </c>
      <c r="BI5">
        <v>6572</v>
      </c>
      <c r="BJ5">
        <v>2</v>
      </c>
      <c r="BK5" t="s">
        <v>229</v>
      </c>
      <c r="BL5" t="s">
        <v>458</v>
      </c>
      <c r="BM5">
        <v>0.79304070806584059</v>
      </c>
      <c r="BN5" t="s">
        <v>70</v>
      </c>
      <c r="BO5" t="s">
        <v>397</v>
      </c>
      <c r="BP5">
        <v>1758.404</v>
      </c>
    </row>
    <row r="6" spans="1:68" ht="16.5">
      <c r="A6" s="239" t="str">
        <f t="shared" ref="A6:A7" si="0">BF6</f>
        <v>신화여객</v>
      </c>
      <c r="B6" s="110" t="str">
        <f t="shared" ref="B6:B7" si="1">BH6</f>
        <v>강천성</v>
      </c>
      <c r="C6" s="111" t="str">
        <f t="shared" ref="C6:C7" si="2">BN6</f>
        <v>A</v>
      </c>
      <c r="D6" s="112">
        <f t="shared" ref="D6:D7" si="3">BM6</f>
        <v>0.96287732022100114</v>
      </c>
      <c r="E6" s="113">
        <f t="shared" ref="E6:E7" si="4">U6</f>
        <v>6074</v>
      </c>
      <c r="F6" s="114" t="str">
        <f t="shared" ref="F6:F7" si="5">BG6</f>
        <v>555</v>
      </c>
      <c r="G6" s="115" t="str">
        <f t="shared" ref="G6:G7" si="6">BK6</f>
        <v>71바6159</v>
      </c>
      <c r="H6" s="116">
        <f t="shared" ref="H6:H7" si="7">BJ6</f>
        <v>5</v>
      </c>
      <c r="I6" s="117">
        <f t="shared" ref="I6:I7" si="8">BP6</f>
        <v>1743.7420000000002</v>
      </c>
      <c r="J6" s="118">
        <f t="shared" ref="J6:J7" si="9">AB6/AA6</f>
        <v>1.5183390246131715E-2</v>
      </c>
      <c r="K6" s="118">
        <f t="shared" ref="K6:K7" si="10">AC6/AA6</f>
        <v>0.33431529531005622</v>
      </c>
      <c r="L6" s="118">
        <f t="shared" ref="L6:L7" si="11">AD6/I6</f>
        <v>0.18351338672808246</v>
      </c>
      <c r="M6" s="119">
        <f t="shared" ref="M6:M7" si="12">Z6</f>
        <v>9.0050000000000008</v>
      </c>
      <c r="N6" s="120">
        <f t="shared" ref="N6:N7" si="13">AE6*100/W6</f>
        <v>0</v>
      </c>
      <c r="O6" s="120">
        <f t="shared" ref="O6:O7" si="14">AF6*100/W6</f>
        <v>4.5878346682020625</v>
      </c>
      <c r="P6" s="229">
        <f t="shared" ref="P6:P7" si="15">AK6</f>
        <v>0</v>
      </c>
      <c r="Q6" s="230">
        <f t="shared" ref="Q6:Q7" si="16">AE6</f>
        <v>0</v>
      </c>
      <c r="R6" s="230">
        <f t="shared" ref="R6:R7" si="17">AF6</f>
        <v>80</v>
      </c>
      <c r="T6">
        <v>524</v>
      </c>
      <c r="U6">
        <v>6074</v>
      </c>
      <c r="V6" t="s">
        <v>460</v>
      </c>
      <c r="W6">
        <v>1743.742</v>
      </c>
      <c r="X6">
        <v>675.78700000000003</v>
      </c>
      <c r="Y6">
        <v>2.58</v>
      </c>
      <c r="Z6">
        <v>9.0050000000000008</v>
      </c>
      <c r="AA6">
        <v>126.596891</v>
      </c>
      <c r="AB6">
        <v>1.9221699999999999</v>
      </c>
      <c r="AC6">
        <v>42.323276999999997</v>
      </c>
      <c r="AD6" s="1">
        <v>320</v>
      </c>
      <c r="AE6">
        <v>0</v>
      </c>
      <c r="AF6">
        <v>80</v>
      </c>
      <c r="AG6">
        <v>64</v>
      </c>
      <c r="AH6">
        <v>13.773971</v>
      </c>
      <c r="AI6">
        <v>13.7</v>
      </c>
      <c r="AJ6">
        <v>0</v>
      </c>
      <c r="AK6">
        <v>0</v>
      </c>
      <c r="AL6">
        <v>0</v>
      </c>
      <c r="AM6" t="s">
        <v>461</v>
      </c>
      <c r="AN6" t="s">
        <v>462</v>
      </c>
      <c r="AO6">
        <v>465.298</v>
      </c>
      <c r="AR6" t="s">
        <v>117</v>
      </c>
      <c r="AS6" t="s">
        <v>121</v>
      </c>
      <c r="AT6" t="s">
        <v>236</v>
      </c>
      <c r="AU6" t="s">
        <v>460</v>
      </c>
      <c r="AV6" t="s">
        <v>48</v>
      </c>
      <c r="AW6">
        <v>5</v>
      </c>
      <c r="BB6">
        <v>0.96287732022100114</v>
      </c>
      <c r="BC6" t="s">
        <v>66</v>
      </c>
      <c r="BF6" t="s">
        <v>117</v>
      </c>
      <c r="BG6" t="s">
        <v>121</v>
      </c>
      <c r="BH6" t="s">
        <v>460</v>
      </c>
      <c r="BI6">
        <v>6074</v>
      </c>
      <c r="BJ6">
        <v>5</v>
      </c>
      <c r="BK6" t="s">
        <v>236</v>
      </c>
      <c r="BL6" t="s">
        <v>235</v>
      </c>
      <c r="BM6">
        <v>0.96287732022100114</v>
      </c>
      <c r="BN6" t="s">
        <v>66</v>
      </c>
      <c r="BO6" t="s">
        <v>177</v>
      </c>
      <c r="BP6">
        <v>1743.7420000000002</v>
      </c>
    </row>
    <row r="7" spans="1:68" ht="16.5">
      <c r="A7" s="238" t="str">
        <f t="shared" si="0"/>
        <v>신화여객</v>
      </c>
      <c r="B7" s="126" t="str">
        <f t="shared" si="1"/>
        <v>고동윤</v>
      </c>
      <c r="C7" s="127" t="str">
        <f t="shared" si="2"/>
        <v>F</v>
      </c>
      <c r="D7" s="128">
        <f t="shared" si="3"/>
        <v>0.79419354838709677</v>
      </c>
      <c r="E7" s="129">
        <f t="shared" si="4"/>
        <v>5283</v>
      </c>
      <c r="F7" s="130" t="str">
        <f t="shared" si="5"/>
        <v>526</v>
      </c>
      <c r="G7" s="131" t="str">
        <f t="shared" si="6"/>
        <v>72바1103</v>
      </c>
      <c r="H7" s="132">
        <f t="shared" si="7"/>
        <v>1</v>
      </c>
      <c r="I7" s="133">
        <f t="shared" si="8"/>
        <v>621.78800000000001</v>
      </c>
      <c r="J7" s="134">
        <f t="shared" si="9"/>
        <v>1.2734887742751911E-2</v>
      </c>
      <c r="K7" s="134">
        <f t="shared" si="10"/>
        <v>0.33673645314425432</v>
      </c>
      <c r="L7" s="134">
        <f t="shared" si="11"/>
        <v>0.20424967995522589</v>
      </c>
      <c r="M7" s="135">
        <f t="shared" si="12"/>
        <v>11.195</v>
      </c>
      <c r="N7" s="136">
        <f t="shared" si="13"/>
        <v>0</v>
      </c>
      <c r="O7" s="136">
        <f t="shared" si="14"/>
        <v>8.523805541438561</v>
      </c>
      <c r="P7" s="227">
        <f t="shared" si="15"/>
        <v>0</v>
      </c>
      <c r="Q7" s="228">
        <f t="shared" si="16"/>
        <v>0</v>
      </c>
      <c r="R7" s="228">
        <f t="shared" si="17"/>
        <v>53</v>
      </c>
      <c r="T7">
        <v>524</v>
      </c>
      <c r="U7">
        <v>5283</v>
      </c>
      <c r="V7" t="s">
        <v>463</v>
      </c>
      <c r="W7">
        <v>621.78800000000001</v>
      </c>
      <c r="X7">
        <v>252.53700000000001</v>
      </c>
      <c r="Y7">
        <v>2.4620000000000002</v>
      </c>
      <c r="Z7">
        <v>11.195</v>
      </c>
      <c r="AA7">
        <v>42.248586000000003</v>
      </c>
      <c r="AB7">
        <v>0.53803100000000004</v>
      </c>
      <c r="AC7">
        <v>14.226639</v>
      </c>
      <c r="AD7" s="1">
        <v>127</v>
      </c>
      <c r="AE7">
        <v>0</v>
      </c>
      <c r="AF7">
        <v>53</v>
      </c>
      <c r="AG7">
        <v>61</v>
      </c>
      <c r="AH7">
        <v>14.717368</v>
      </c>
      <c r="AI7">
        <v>0</v>
      </c>
      <c r="AJ7">
        <v>0</v>
      </c>
      <c r="AK7">
        <v>0</v>
      </c>
      <c r="AL7">
        <v>0</v>
      </c>
      <c r="AM7" t="s">
        <v>464</v>
      </c>
      <c r="AN7" t="s">
        <v>465</v>
      </c>
      <c r="AO7">
        <v>621.78800000000001</v>
      </c>
      <c r="AR7" t="s">
        <v>117</v>
      </c>
      <c r="AS7" t="s">
        <v>120</v>
      </c>
      <c r="AT7" t="s">
        <v>230</v>
      </c>
      <c r="AU7" t="s">
        <v>463</v>
      </c>
      <c r="AV7" t="s">
        <v>48</v>
      </c>
      <c r="AW7">
        <v>1</v>
      </c>
      <c r="BB7">
        <v>0.79419354838709677</v>
      </c>
      <c r="BC7" t="s">
        <v>70</v>
      </c>
      <c r="BF7" t="s">
        <v>117</v>
      </c>
      <c r="BG7" t="s">
        <v>120</v>
      </c>
      <c r="BH7" t="s">
        <v>463</v>
      </c>
      <c r="BI7">
        <v>5283</v>
      </c>
      <c r="BJ7">
        <v>1</v>
      </c>
      <c r="BK7" t="s">
        <v>230</v>
      </c>
      <c r="BL7" t="s">
        <v>173</v>
      </c>
      <c r="BM7">
        <v>0.79419354838709677</v>
      </c>
      <c r="BN7" t="s">
        <v>70</v>
      </c>
      <c r="BO7" t="s">
        <v>397</v>
      </c>
      <c r="BP7">
        <v>621.78800000000001</v>
      </c>
    </row>
    <row r="8" spans="1:68" ht="16.5">
      <c r="A8" s="239" t="str">
        <f t="shared" ref="A8:A66" si="18">BF8</f>
        <v>신화여객</v>
      </c>
      <c r="B8" s="110" t="str">
        <f t="shared" ref="B8:B66" si="19">BH8</f>
        <v>고성윤</v>
      </c>
      <c r="C8" s="111" t="str">
        <f t="shared" ref="C8:C66" si="20">BN8</f>
        <v>D</v>
      </c>
      <c r="D8" s="112">
        <f t="shared" ref="D8:D66" si="21">BM8</f>
        <v>0.80795580053604321</v>
      </c>
      <c r="E8" s="113">
        <f t="shared" ref="E8:E66" si="22">U8</f>
        <v>2021</v>
      </c>
      <c r="F8" s="114" t="str">
        <f t="shared" ref="F8:F66" si="23">BG8</f>
        <v>34</v>
      </c>
      <c r="G8" s="115" t="str">
        <f t="shared" ref="G8:G66" si="24">BK8</f>
        <v>72바1114</v>
      </c>
      <c r="H8" s="116">
        <f t="shared" ref="H8:H66" si="25">BJ8</f>
        <v>11</v>
      </c>
      <c r="I8" s="117">
        <f t="shared" ref="I8:I66" si="26">BP8</f>
        <v>2010.6590000000001</v>
      </c>
      <c r="J8" s="118">
        <f t="shared" ref="J8:J66" si="27">AB8/AA8</f>
        <v>2.7641910054970013E-2</v>
      </c>
      <c r="K8" s="118">
        <f t="shared" ref="K8:K66" si="28">AC8/AA8</f>
        <v>0.32866942650882602</v>
      </c>
      <c r="L8" s="118">
        <f t="shared" ref="L8:L66" si="29">AD8/I8</f>
        <v>9.3501682781615372E-2</v>
      </c>
      <c r="M8" s="119">
        <f t="shared" ref="M8:M66" si="30">Z8</f>
        <v>14.09</v>
      </c>
      <c r="N8" s="120">
        <f t="shared" ref="N8:N66" si="31">AE8*100/W8</f>
        <v>4.9734937649795412E-2</v>
      </c>
      <c r="O8" s="120">
        <f t="shared" ref="O8:O66" si="32">AF8*100/W8</f>
        <v>27.851565083885433</v>
      </c>
      <c r="P8" s="229">
        <f t="shared" ref="P8:P66" si="33">AK8</f>
        <v>2</v>
      </c>
      <c r="Q8" s="230">
        <f t="shared" ref="Q8:Q66" si="34">AE8</f>
        <v>1</v>
      </c>
      <c r="R8" s="230">
        <f t="shared" ref="R8:R66" si="35">AF8</f>
        <v>560</v>
      </c>
      <c r="T8">
        <v>524</v>
      </c>
      <c r="U8">
        <v>2021</v>
      </c>
      <c r="V8" t="s">
        <v>242</v>
      </c>
      <c r="W8">
        <v>2010.6590000000001</v>
      </c>
      <c r="X8">
        <v>1002.975</v>
      </c>
      <c r="Y8">
        <v>2.0049999999999999</v>
      </c>
      <c r="Z8">
        <v>14.09</v>
      </c>
      <c r="AA8">
        <v>123.573009</v>
      </c>
      <c r="AB8">
        <v>3.415794</v>
      </c>
      <c r="AC8">
        <v>40.614669999999997</v>
      </c>
      <c r="AD8" s="1">
        <v>188</v>
      </c>
      <c r="AE8">
        <v>1</v>
      </c>
      <c r="AF8">
        <v>560</v>
      </c>
      <c r="AG8">
        <v>86</v>
      </c>
      <c r="AH8">
        <v>16.27102</v>
      </c>
      <c r="AI8">
        <v>531.29999999999995</v>
      </c>
      <c r="AJ8">
        <v>12.6</v>
      </c>
      <c r="AK8">
        <v>2</v>
      </c>
      <c r="AL8">
        <v>228</v>
      </c>
      <c r="AM8" t="s">
        <v>243</v>
      </c>
      <c r="AN8" t="s">
        <v>466</v>
      </c>
      <c r="AO8">
        <v>392.07499999999999</v>
      </c>
      <c r="AR8" t="s">
        <v>117</v>
      </c>
      <c r="AS8" t="s">
        <v>118</v>
      </c>
      <c r="AT8" t="s">
        <v>213</v>
      </c>
      <c r="AU8" t="s">
        <v>242</v>
      </c>
      <c r="AV8" t="s">
        <v>48</v>
      </c>
      <c r="AW8">
        <v>11</v>
      </c>
      <c r="BB8">
        <v>0.80795580053604321</v>
      </c>
      <c r="BC8" t="s">
        <v>67</v>
      </c>
      <c r="BF8" t="s">
        <v>117</v>
      </c>
      <c r="BG8" t="s">
        <v>118</v>
      </c>
      <c r="BH8" t="s">
        <v>242</v>
      </c>
      <c r="BI8">
        <v>2021</v>
      </c>
      <c r="BJ8">
        <v>11</v>
      </c>
      <c r="BK8" t="s">
        <v>213</v>
      </c>
      <c r="BL8" t="s">
        <v>210</v>
      </c>
      <c r="BM8">
        <v>0.80795580053604321</v>
      </c>
      <c r="BN8" t="s">
        <v>67</v>
      </c>
      <c r="BO8" t="s">
        <v>178</v>
      </c>
      <c r="BP8">
        <v>2010.6590000000001</v>
      </c>
    </row>
    <row r="9" spans="1:68" ht="16.5">
      <c r="A9" s="238" t="str">
        <f t="shared" si="18"/>
        <v>신화여객</v>
      </c>
      <c r="B9" s="126" t="str">
        <f t="shared" si="19"/>
        <v>곽태용</v>
      </c>
      <c r="C9" s="127" t="str">
        <f t="shared" si="20"/>
        <v>B</v>
      </c>
      <c r="D9" s="128">
        <f t="shared" si="21"/>
        <v>0.91815261506058798</v>
      </c>
      <c r="E9" s="129">
        <f t="shared" si="22"/>
        <v>4181</v>
      </c>
      <c r="F9" s="130" t="str">
        <f t="shared" si="23"/>
        <v>555</v>
      </c>
      <c r="G9" s="131" t="str">
        <f t="shared" si="24"/>
        <v>71바6157</v>
      </c>
      <c r="H9" s="132">
        <f t="shared" si="25"/>
        <v>2</v>
      </c>
      <c r="I9" s="133">
        <f t="shared" si="26"/>
        <v>1793.1020000000001</v>
      </c>
      <c r="J9" s="134">
        <f t="shared" si="27"/>
        <v>7.4909217925967246E-4</v>
      </c>
      <c r="K9" s="134">
        <f t="shared" si="28"/>
        <v>0.3659752427323032</v>
      </c>
      <c r="L9" s="134">
        <f t="shared" si="29"/>
        <v>0.181250146394349</v>
      </c>
      <c r="M9" s="135">
        <f t="shared" si="30"/>
        <v>10.010999999999999</v>
      </c>
      <c r="N9" s="136">
        <f t="shared" si="31"/>
        <v>0.11153855162729169</v>
      </c>
      <c r="O9" s="136">
        <f t="shared" si="32"/>
        <v>2.6769252390550005</v>
      </c>
      <c r="P9" s="227">
        <f t="shared" si="33"/>
        <v>0</v>
      </c>
      <c r="Q9" s="228">
        <f t="shared" si="34"/>
        <v>2</v>
      </c>
      <c r="R9" s="228">
        <f t="shared" si="35"/>
        <v>48</v>
      </c>
      <c r="T9">
        <v>524</v>
      </c>
      <c r="U9">
        <v>4181</v>
      </c>
      <c r="V9" t="s">
        <v>244</v>
      </c>
      <c r="W9">
        <v>1793.1020000000001</v>
      </c>
      <c r="X9">
        <v>723.39700000000005</v>
      </c>
      <c r="Y9">
        <v>2.4790000000000001</v>
      </c>
      <c r="Z9">
        <v>10.010999999999999</v>
      </c>
      <c r="AA9">
        <v>127.16992999999999</v>
      </c>
      <c r="AB9">
        <v>9.5261999999999999E-2</v>
      </c>
      <c r="AC9">
        <v>46.541046000000001</v>
      </c>
      <c r="AD9" s="1">
        <v>325</v>
      </c>
      <c r="AE9">
        <v>2</v>
      </c>
      <c r="AF9">
        <v>48</v>
      </c>
      <c r="AG9">
        <v>70</v>
      </c>
      <c r="AH9">
        <v>14.100047</v>
      </c>
      <c r="AI9">
        <v>35.799999999999997</v>
      </c>
      <c r="AJ9">
        <v>0</v>
      </c>
      <c r="AK9">
        <v>0</v>
      </c>
      <c r="AL9">
        <v>0</v>
      </c>
      <c r="AM9" t="s">
        <v>245</v>
      </c>
      <c r="AN9" t="s">
        <v>467</v>
      </c>
      <c r="AO9">
        <v>1685.0840000000001</v>
      </c>
      <c r="AR9" t="s">
        <v>117</v>
      </c>
      <c r="AS9" t="s">
        <v>121</v>
      </c>
      <c r="AT9" t="s">
        <v>235</v>
      </c>
      <c r="AU9" t="s">
        <v>244</v>
      </c>
      <c r="AV9" t="s">
        <v>48</v>
      </c>
      <c r="AW9">
        <v>2</v>
      </c>
      <c r="BB9">
        <v>0.91815261506058798</v>
      </c>
      <c r="BC9" t="s">
        <v>68</v>
      </c>
      <c r="BF9" t="s">
        <v>117</v>
      </c>
      <c r="BG9" t="s">
        <v>121</v>
      </c>
      <c r="BH9" t="s">
        <v>244</v>
      </c>
      <c r="BI9">
        <v>4181</v>
      </c>
      <c r="BJ9">
        <v>2</v>
      </c>
      <c r="BK9" t="s">
        <v>235</v>
      </c>
      <c r="BL9" t="s">
        <v>238</v>
      </c>
      <c r="BM9">
        <v>0.91815261506058798</v>
      </c>
      <c r="BN9" t="s">
        <v>68</v>
      </c>
      <c r="BO9" t="s">
        <v>174</v>
      </c>
      <c r="BP9">
        <v>1793.1020000000001</v>
      </c>
    </row>
    <row r="10" spans="1:68" ht="16.5">
      <c r="A10" s="239" t="str">
        <f t="shared" si="18"/>
        <v>신화여객</v>
      </c>
      <c r="B10" s="110" t="str">
        <f t="shared" si="19"/>
        <v>곽현용</v>
      </c>
      <c r="C10" s="111" t="str">
        <f t="shared" si="20"/>
        <v>B</v>
      </c>
      <c r="D10" s="112">
        <f t="shared" si="21"/>
        <v>0.90228354221463758</v>
      </c>
      <c r="E10" s="113">
        <f t="shared" si="22"/>
        <v>3788</v>
      </c>
      <c r="F10" s="114" t="str">
        <f t="shared" si="23"/>
        <v>34</v>
      </c>
      <c r="G10" s="115" t="str">
        <f t="shared" si="24"/>
        <v>71바6152</v>
      </c>
      <c r="H10" s="116">
        <f t="shared" si="25"/>
        <v>4</v>
      </c>
      <c r="I10" s="117">
        <f t="shared" si="26"/>
        <v>2905.7969999999996</v>
      </c>
      <c r="J10" s="118">
        <f t="shared" si="27"/>
        <v>1.7718206058897415E-2</v>
      </c>
      <c r="K10" s="118">
        <f t="shared" si="28"/>
        <v>0.31829587542446325</v>
      </c>
      <c r="L10" s="118">
        <f t="shared" si="29"/>
        <v>0.13937656346950597</v>
      </c>
      <c r="M10" s="119">
        <f t="shared" si="30"/>
        <v>9.23</v>
      </c>
      <c r="N10" s="120">
        <f t="shared" si="31"/>
        <v>0</v>
      </c>
      <c r="O10" s="120">
        <f t="shared" si="32"/>
        <v>4.1883810190811648</v>
      </c>
      <c r="P10" s="229">
        <f t="shared" si="33"/>
        <v>6</v>
      </c>
      <c r="Q10" s="230">
        <f t="shared" si="34"/>
        <v>0</v>
      </c>
      <c r="R10" s="230">
        <f t="shared" si="35"/>
        <v>122</v>
      </c>
      <c r="T10">
        <v>524</v>
      </c>
      <c r="U10">
        <v>3788</v>
      </c>
      <c r="V10" t="s">
        <v>246</v>
      </c>
      <c r="W10">
        <v>2912.82</v>
      </c>
      <c r="X10">
        <v>1340.0050000000001</v>
      </c>
      <c r="Y10">
        <v>2.1739999999999999</v>
      </c>
      <c r="Z10">
        <v>9.23</v>
      </c>
      <c r="AA10">
        <v>189.098828</v>
      </c>
      <c r="AB10">
        <v>3.350492</v>
      </c>
      <c r="AC10">
        <v>60.189377</v>
      </c>
      <c r="AD10" s="1">
        <v>405</v>
      </c>
      <c r="AE10">
        <v>0</v>
      </c>
      <c r="AF10">
        <v>122</v>
      </c>
      <c r="AG10">
        <v>77</v>
      </c>
      <c r="AH10">
        <v>15.403691</v>
      </c>
      <c r="AI10">
        <v>557.1</v>
      </c>
      <c r="AJ10">
        <v>0</v>
      </c>
      <c r="AK10">
        <v>6</v>
      </c>
      <c r="AL10">
        <v>620</v>
      </c>
      <c r="AM10" t="s">
        <v>247</v>
      </c>
      <c r="AN10" t="s">
        <v>468</v>
      </c>
      <c r="AO10">
        <v>2537.0410000000002</v>
      </c>
      <c r="AR10" t="s">
        <v>117</v>
      </c>
      <c r="AS10" t="s">
        <v>118</v>
      </c>
      <c r="AT10" t="s">
        <v>195</v>
      </c>
      <c r="AU10" t="s">
        <v>246</v>
      </c>
      <c r="AV10" t="s">
        <v>48</v>
      </c>
      <c r="AW10">
        <v>4</v>
      </c>
      <c r="BB10">
        <v>0.90228354221463758</v>
      </c>
      <c r="BC10" t="s">
        <v>68</v>
      </c>
      <c r="BF10" t="s">
        <v>117</v>
      </c>
      <c r="BG10" t="s">
        <v>118</v>
      </c>
      <c r="BH10" t="s">
        <v>246</v>
      </c>
      <c r="BI10">
        <v>3788</v>
      </c>
      <c r="BJ10">
        <v>4</v>
      </c>
      <c r="BK10" t="s">
        <v>195</v>
      </c>
      <c r="BL10" t="s">
        <v>212</v>
      </c>
      <c r="BM10">
        <v>0.90228354221463758</v>
      </c>
      <c r="BN10" t="s">
        <v>68</v>
      </c>
      <c r="BO10" t="s">
        <v>174</v>
      </c>
      <c r="BP10">
        <v>2905.7969999999996</v>
      </c>
    </row>
    <row r="11" spans="1:68" ht="16.5">
      <c r="A11" s="238" t="str">
        <f t="shared" si="18"/>
        <v>신화여객</v>
      </c>
      <c r="B11" s="126" t="str">
        <f t="shared" si="19"/>
        <v>권기홍</v>
      </c>
      <c r="C11" s="127" t="str">
        <f t="shared" si="20"/>
        <v>F</v>
      </c>
      <c r="D11" s="128">
        <f t="shared" si="21"/>
        <v>0.79235175706532368</v>
      </c>
      <c r="E11" s="129">
        <f t="shared" si="22"/>
        <v>484</v>
      </c>
      <c r="F11" s="130" t="str">
        <f t="shared" si="23"/>
        <v>34</v>
      </c>
      <c r="G11" s="131" t="str">
        <f t="shared" si="24"/>
        <v>72바1114</v>
      </c>
      <c r="H11" s="132">
        <f t="shared" si="25"/>
        <v>5</v>
      </c>
      <c r="I11" s="133">
        <f t="shared" si="26"/>
        <v>1810.462</v>
      </c>
      <c r="J11" s="134">
        <f t="shared" si="27"/>
        <v>1.6316644915308411E-2</v>
      </c>
      <c r="K11" s="134">
        <f t="shared" si="28"/>
        <v>0.34889437111441118</v>
      </c>
      <c r="L11" s="134">
        <f t="shared" si="29"/>
        <v>0.11930656373897933</v>
      </c>
      <c r="M11" s="135">
        <f t="shared" si="30"/>
        <v>13.291</v>
      </c>
      <c r="N11" s="136">
        <f t="shared" si="31"/>
        <v>0</v>
      </c>
      <c r="O11" s="136">
        <f t="shared" si="32"/>
        <v>22.149042620060516</v>
      </c>
      <c r="P11" s="227">
        <f t="shared" si="33"/>
        <v>8</v>
      </c>
      <c r="Q11" s="228">
        <f t="shared" si="34"/>
        <v>0</v>
      </c>
      <c r="R11" s="228">
        <f t="shared" si="35"/>
        <v>401</v>
      </c>
      <c r="T11">
        <v>524</v>
      </c>
      <c r="U11">
        <v>484</v>
      </c>
      <c r="V11" t="s">
        <v>248</v>
      </c>
      <c r="W11">
        <v>1810.462</v>
      </c>
      <c r="X11">
        <v>915.73500000000001</v>
      </c>
      <c r="Y11">
        <v>1.9770000000000001</v>
      </c>
      <c r="Z11">
        <v>13.291</v>
      </c>
      <c r="AA11">
        <v>117.873865</v>
      </c>
      <c r="AB11">
        <v>1.923306</v>
      </c>
      <c r="AC11">
        <v>41.125528000000003</v>
      </c>
      <c r="AD11" s="1">
        <v>216</v>
      </c>
      <c r="AE11">
        <v>0</v>
      </c>
      <c r="AF11">
        <v>401</v>
      </c>
      <c r="AG11">
        <v>73</v>
      </c>
      <c r="AH11">
        <v>15.359316</v>
      </c>
      <c r="AI11">
        <v>540.6</v>
      </c>
      <c r="AJ11">
        <v>0</v>
      </c>
      <c r="AK11">
        <v>8</v>
      </c>
      <c r="AL11">
        <v>994</v>
      </c>
      <c r="AM11" t="s">
        <v>249</v>
      </c>
      <c r="AN11" t="s">
        <v>469</v>
      </c>
      <c r="AO11">
        <v>682.82</v>
      </c>
      <c r="AR11" t="s">
        <v>117</v>
      </c>
      <c r="AS11" t="s">
        <v>118</v>
      </c>
      <c r="AT11" t="s">
        <v>213</v>
      </c>
      <c r="AU11" t="s">
        <v>248</v>
      </c>
      <c r="AV11" t="s">
        <v>48</v>
      </c>
      <c r="AW11">
        <v>5</v>
      </c>
      <c r="BB11">
        <v>0.79235175706532368</v>
      </c>
      <c r="BC11" t="s">
        <v>70</v>
      </c>
      <c r="BF11" t="s">
        <v>117</v>
      </c>
      <c r="BG11" t="s">
        <v>118</v>
      </c>
      <c r="BH11" t="s">
        <v>248</v>
      </c>
      <c r="BI11">
        <v>484</v>
      </c>
      <c r="BJ11">
        <v>5</v>
      </c>
      <c r="BK11" t="s">
        <v>213</v>
      </c>
      <c r="BL11" t="s">
        <v>211</v>
      </c>
      <c r="BM11">
        <v>0.79235175706532368</v>
      </c>
      <c r="BN11" t="s">
        <v>70</v>
      </c>
      <c r="BO11" t="s">
        <v>397</v>
      </c>
      <c r="BP11">
        <v>1810.462</v>
      </c>
    </row>
    <row r="12" spans="1:68" ht="16.5">
      <c r="A12" s="239" t="str">
        <f t="shared" si="18"/>
        <v>신화여객</v>
      </c>
      <c r="B12" s="110" t="str">
        <f t="shared" si="19"/>
        <v>김기홍</v>
      </c>
      <c r="C12" s="111" t="str">
        <f t="shared" si="20"/>
        <v>F</v>
      </c>
      <c r="D12" s="112">
        <f t="shared" si="21"/>
        <v>0.79746375023547855</v>
      </c>
      <c r="E12" s="113">
        <f t="shared" si="22"/>
        <v>8820</v>
      </c>
      <c r="F12" s="114" t="str">
        <f t="shared" si="23"/>
        <v>526</v>
      </c>
      <c r="G12" s="115" t="str">
        <f t="shared" si="24"/>
        <v>71바5105</v>
      </c>
      <c r="H12" s="116">
        <f t="shared" si="25"/>
        <v>2</v>
      </c>
      <c r="I12" s="117">
        <f t="shared" si="26"/>
        <v>2361.0119999999997</v>
      </c>
      <c r="J12" s="118">
        <f t="shared" si="27"/>
        <v>1.07496768423999E-2</v>
      </c>
      <c r="K12" s="118">
        <f t="shared" si="28"/>
        <v>0.32950814140975754</v>
      </c>
      <c r="L12" s="118">
        <f t="shared" si="29"/>
        <v>0.24057480436355261</v>
      </c>
      <c r="M12" s="119">
        <f t="shared" si="30"/>
        <v>10.066000000000001</v>
      </c>
      <c r="N12" s="120">
        <f t="shared" si="31"/>
        <v>0.21177359539045121</v>
      </c>
      <c r="O12" s="120">
        <f t="shared" si="32"/>
        <v>11.647547746474816</v>
      </c>
      <c r="P12" s="229">
        <f t="shared" si="33"/>
        <v>0</v>
      </c>
      <c r="Q12" s="230">
        <f t="shared" si="34"/>
        <v>5</v>
      </c>
      <c r="R12" s="230">
        <f t="shared" si="35"/>
        <v>275</v>
      </c>
      <c r="T12">
        <v>524</v>
      </c>
      <c r="U12">
        <v>8820</v>
      </c>
      <c r="V12" t="s">
        <v>250</v>
      </c>
      <c r="W12">
        <v>2361.0120000000002</v>
      </c>
      <c r="X12">
        <v>955.63699999999994</v>
      </c>
      <c r="Y12">
        <v>2.4710000000000001</v>
      </c>
      <c r="Z12">
        <v>10.066000000000001</v>
      </c>
      <c r="AA12">
        <v>159.86936399999999</v>
      </c>
      <c r="AB12">
        <v>1.7185440000000001</v>
      </c>
      <c r="AC12">
        <v>52.678257000000002</v>
      </c>
      <c r="AD12" s="1">
        <v>568</v>
      </c>
      <c r="AE12">
        <v>5</v>
      </c>
      <c r="AF12">
        <v>275</v>
      </c>
      <c r="AG12">
        <v>63</v>
      </c>
      <c r="AH12">
        <v>14.768383</v>
      </c>
      <c r="AI12">
        <v>0</v>
      </c>
      <c r="AJ12">
        <v>0</v>
      </c>
      <c r="AK12">
        <v>0</v>
      </c>
      <c r="AL12">
        <v>0</v>
      </c>
      <c r="AM12" t="s">
        <v>251</v>
      </c>
      <c r="AN12" t="s">
        <v>470</v>
      </c>
      <c r="AO12">
        <v>2114.1039999999998</v>
      </c>
      <c r="AR12" t="s">
        <v>117</v>
      </c>
      <c r="AS12" t="s">
        <v>120</v>
      </c>
      <c r="AT12" t="s">
        <v>226</v>
      </c>
      <c r="AU12" t="s">
        <v>250</v>
      </c>
      <c r="AV12" t="s">
        <v>48</v>
      </c>
      <c r="AW12">
        <v>2</v>
      </c>
      <c r="BB12">
        <v>0.79746375023547855</v>
      </c>
      <c r="BC12" t="s">
        <v>70</v>
      </c>
      <c r="BF12" t="s">
        <v>117</v>
      </c>
      <c r="BG12" t="s">
        <v>120</v>
      </c>
      <c r="BH12" t="s">
        <v>250</v>
      </c>
      <c r="BI12">
        <v>8820</v>
      </c>
      <c r="BJ12">
        <v>2</v>
      </c>
      <c r="BK12" t="s">
        <v>226</v>
      </c>
      <c r="BL12" t="s">
        <v>232</v>
      </c>
      <c r="BM12">
        <v>0.79746375023547855</v>
      </c>
      <c r="BN12" t="s">
        <v>70</v>
      </c>
      <c r="BO12" t="s">
        <v>397</v>
      </c>
      <c r="BP12">
        <v>2361.0119999999997</v>
      </c>
    </row>
    <row r="13" spans="1:68" ht="16.5">
      <c r="A13" s="238" t="str">
        <f t="shared" si="18"/>
        <v>신화여객</v>
      </c>
      <c r="B13" s="126" t="str">
        <f t="shared" si="19"/>
        <v>김대원</v>
      </c>
      <c r="C13" s="127" t="str">
        <f t="shared" si="20"/>
        <v>D</v>
      </c>
      <c r="D13" s="128">
        <f t="shared" si="21"/>
        <v>0.81290322580645158</v>
      </c>
      <c r="E13" s="129">
        <f t="shared" si="22"/>
        <v>1321</v>
      </c>
      <c r="F13" s="130" t="str">
        <f t="shared" si="23"/>
        <v>526</v>
      </c>
      <c r="G13" s="131" t="str">
        <f t="shared" si="24"/>
        <v>71바5107</v>
      </c>
      <c r="H13" s="132">
        <f t="shared" si="25"/>
        <v>1</v>
      </c>
      <c r="I13" s="133">
        <f t="shared" si="26"/>
        <v>2304.3560000000002</v>
      </c>
      <c r="J13" s="134">
        <f t="shared" si="27"/>
        <v>1.5338662220614621E-2</v>
      </c>
      <c r="K13" s="134">
        <f t="shared" si="28"/>
        <v>0.34915299577841236</v>
      </c>
      <c r="L13" s="134">
        <f t="shared" si="29"/>
        <v>0.19441440471871532</v>
      </c>
      <c r="M13" s="135">
        <f t="shared" si="30"/>
        <v>11.994999999999999</v>
      </c>
      <c r="N13" s="136">
        <f t="shared" si="31"/>
        <v>8.6792144963712195E-2</v>
      </c>
      <c r="O13" s="136">
        <f t="shared" si="32"/>
        <v>3.4282897260666316</v>
      </c>
      <c r="P13" s="227">
        <f t="shared" si="33"/>
        <v>4</v>
      </c>
      <c r="Q13" s="228">
        <f t="shared" si="34"/>
        <v>2</v>
      </c>
      <c r="R13" s="228">
        <f t="shared" si="35"/>
        <v>79</v>
      </c>
      <c r="T13">
        <v>524</v>
      </c>
      <c r="U13">
        <v>1321</v>
      </c>
      <c r="V13" t="s">
        <v>252</v>
      </c>
      <c r="W13">
        <v>2304.3560000000002</v>
      </c>
      <c r="X13">
        <v>914.49300000000005</v>
      </c>
      <c r="Y13">
        <v>2.52</v>
      </c>
      <c r="Z13">
        <v>11.994999999999999</v>
      </c>
      <c r="AA13">
        <v>149.99854400000001</v>
      </c>
      <c r="AB13">
        <v>2.3007770000000001</v>
      </c>
      <c r="AC13">
        <v>52.372441000000002</v>
      </c>
      <c r="AD13" s="1">
        <v>448</v>
      </c>
      <c r="AE13">
        <v>2</v>
      </c>
      <c r="AF13">
        <v>79</v>
      </c>
      <c r="AG13">
        <v>66</v>
      </c>
      <c r="AH13">
        <v>15.362522</v>
      </c>
      <c r="AI13">
        <v>31.9</v>
      </c>
      <c r="AJ13">
        <v>0</v>
      </c>
      <c r="AK13">
        <v>4</v>
      </c>
      <c r="AL13">
        <v>279</v>
      </c>
      <c r="AM13" t="s">
        <v>253</v>
      </c>
      <c r="AN13" t="s">
        <v>471</v>
      </c>
      <c r="AO13">
        <v>2304.3560000000002</v>
      </c>
      <c r="AR13" t="s">
        <v>117</v>
      </c>
      <c r="AS13" t="s">
        <v>120</v>
      </c>
      <c r="AT13" t="s">
        <v>227</v>
      </c>
      <c r="AU13" t="s">
        <v>252</v>
      </c>
      <c r="AV13" t="s">
        <v>48</v>
      </c>
      <c r="AW13">
        <v>1</v>
      </c>
      <c r="BB13">
        <v>0.81290322580645158</v>
      </c>
      <c r="BC13" t="s">
        <v>67</v>
      </c>
      <c r="BF13" t="s">
        <v>117</v>
      </c>
      <c r="BG13" t="s">
        <v>120</v>
      </c>
      <c r="BH13" t="s">
        <v>252</v>
      </c>
      <c r="BI13">
        <v>1321</v>
      </c>
      <c r="BJ13">
        <v>1</v>
      </c>
      <c r="BK13" t="s">
        <v>227</v>
      </c>
      <c r="BL13" t="s">
        <v>173</v>
      </c>
      <c r="BM13">
        <v>0.81290322580645158</v>
      </c>
      <c r="BN13" t="s">
        <v>67</v>
      </c>
      <c r="BO13" t="s">
        <v>178</v>
      </c>
      <c r="BP13">
        <v>2304.3560000000002</v>
      </c>
    </row>
    <row r="14" spans="1:68" ht="16.5">
      <c r="A14" s="239" t="str">
        <f t="shared" si="18"/>
        <v>신화여객</v>
      </c>
      <c r="B14" s="110" t="str">
        <f t="shared" si="19"/>
        <v>김동호</v>
      </c>
      <c r="C14" s="111" t="str">
        <f t="shared" si="20"/>
        <v>C</v>
      </c>
      <c r="D14" s="112">
        <f t="shared" si="21"/>
        <v>0.89327735469449832</v>
      </c>
      <c r="E14" s="113">
        <f t="shared" si="22"/>
        <v>700</v>
      </c>
      <c r="F14" s="114" t="str">
        <f t="shared" si="23"/>
        <v>34</v>
      </c>
      <c r="G14" s="115" t="str">
        <f t="shared" si="24"/>
        <v>71바6156</v>
      </c>
      <c r="H14" s="116">
        <f t="shared" si="25"/>
        <v>2</v>
      </c>
      <c r="I14" s="117">
        <f t="shared" si="26"/>
        <v>3008.5749999999998</v>
      </c>
      <c r="J14" s="118">
        <f t="shared" si="27"/>
        <v>4.1080796171359757E-3</v>
      </c>
      <c r="K14" s="118">
        <f t="shared" si="28"/>
        <v>0.31605008786674815</v>
      </c>
      <c r="L14" s="118">
        <f t="shared" si="29"/>
        <v>0.2635799340219207</v>
      </c>
      <c r="M14" s="119">
        <f t="shared" si="30"/>
        <v>9.1140000000000008</v>
      </c>
      <c r="N14" s="120">
        <f t="shared" si="31"/>
        <v>3.3238327114996302E-2</v>
      </c>
      <c r="O14" s="120">
        <f t="shared" si="32"/>
        <v>4.0883142351445452</v>
      </c>
      <c r="P14" s="229">
        <f t="shared" si="33"/>
        <v>0</v>
      </c>
      <c r="Q14" s="230">
        <f t="shared" si="34"/>
        <v>1</v>
      </c>
      <c r="R14" s="230">
        <f t="shared" si="35"/>
        <v>123</v>
      </c>
      <c r="T14">
        <v>524</v>
      </c>
      <c r="U14">
        <v>700</v>
      </c>
      <c r="V14" t="s">
        <v>254</v>
      </c>
      <c r="W14">
        <v>3008.5749999999998</v>
      </c>
      <c r="X14">
        <v>1401.587</v>
      </c>
      <c r="Y14">
        <v>2.1469999999999998</v>
      </c>
      <c r="Z14">
        <v>9.1140000000000008</v>
      </c>
      <c r="AA14">
        <v>181.26936900000001</v>
      </c>
      <c r="AB14">
        <v>0.74466900000000003</v>
      </c>
      <c r="AC14">
        <v>57.290199999999999</v>
      </c>
      <c r="AD14" s="1">
        <v>793</v>
      </c>
      <c r="AE14">
        <v>1</v>
      </c>
      <c r="AF14">
        <v>123</v>
      </c>
      <c r="AG14">
        <v>74</v>
      </c>
      <c r="AH14">
        <v>16.597259999999999</v>
      </c>
      <c r="AI14">
        <v>1280.5</v>
      </c>
      <c r="AJ14">
        <v>0</v>
      </c>
      <c r="AK14">
        <v>0</v>
      </c>
      <c r="AL14">
        <v>0</v>
      </c>
      <c r="AM14" t="s">
        <v>255</v>
      </c>
      <c r="AN14" t="s">
        <v>472</v>
      </c>
      <c r="AO14">
        <v>2901.2069999999999</v>
      </c>
      <c r="AR14" t="s">
        <v>117</v>
      </c>
      <c r="AS14" t="s">
        <v>118</v>
      </c>
      <c r="AT14" t="s">
        <v>198</v>
      </c>
      <c r="AU14" t="s">
        <v>254</v>
      </c>
      <c r="AV14" t="s">
        <v>48</v>
      </c>
      <c r="AW14">
        <v>2</v>
      </c>
      <c r="BB14">
        <v>0.89327735469449832</v>
      </c>
      <c r="BC14" t="s">
        <v>69</v>
      </c>
      <c r="BF14" t="s">
        <v>117</v>
      </c>
      <c r="BG14" t="s">
        <v>118</v>
      </c>
      <c r="BH14" t="s">
        <v>254</v>
      </c>
      <c r="BI14">
        <v>700</v>
      </c>
      <c r="BJ14">
        <v>2</v>
      </c>
      <c r="BK14" t="s">
        <v>198</v>
      </c>
      <c r="BL14" t="s">
        <v>214</v>
      </c>
      <c r="BM14">
        <v>0.89327735469449832</v>
      </c>
      <c r="BN14" t="s">
        <v>69</v>
      </c>
      <c r="BO14" t="s">
        <v>176</v>
      </c>
      <c r="BP14">
        <v>3008.5749999999998</v>
      </c>
    </row>
    <row r="15" spans="1:68" ht="16.5">
      <c r="A15" s="238" t="str">
        <f t="shared" si="18"/>
        <v>신화여객</v>
      </c>
      <c r="B15" s="126" t="str">
        <f t="shared" si="19"/>
        <v>김명규</v>
      </c>
      <c r="C15" s="127" t="str">
        <f t="shared" si="20"/>
        <v>D</v>
      </c>
      <c r="D15" s="128">
        <f t="shared" si="21"/>
        <v>0.84084814172410027</v>
      </c>
      <c r="E15" s="129">
        <f t="shared" si="22"/>
        <v>9573</v>
      </c>
      <c r="F15" s="130" t="str">
        <f t="shared" si="23"/>
        <v>37</v>
      </c>
      <c r="G15" s="131" t="str">
        <f t="shared" si="24"/>
        <v>71바6171</v>
      </c>
      <c r="H15" s="132">
        <f t="shared" si="25"/>
        <v>3</v>
      </c>
      <c r="I15" s="133">
        <f t="shared" si="26"/>
        <v>2482.5700000000002</v>
      </c>
      <c r="J15" s="134">
        <f t="shared" si="27"/>
        <v>1.0587700694189052E-2</v>
      </c>
      <c r="K15" s="134">
        <f t="shared" si="28"/>
        <v>0.38123724227098904</v>
      </c>
      <c r="L15" s="134">
        <f t="shared" si="29"/>
        <v>0.13776046596873401</v>
      </c>
      <c r="M15" s="135">
        <f t="shared" si="30"/>
        <v>13.417999999999999</v>
      </c>
      <c r="N15" s="136">
        <f t="shared" si="31"/>
        <v>0.24168502801532282</v>
      </c>
      <c r="O15" s="136">
        <f t="shared" si="32"/>
        <v>32.587197944066027</v>
      </c>
      <c r="P15" s="227">
        <f t="shared" si="33"/>
        <v>19</v>
      </c>
      <c r="Q15" s="228">
        <f t="shared" si="34"/>
        <v>6</v>
      </c>
      <c r="R15" s="228">
        <f t="shared" si="35"/>
        <v>809</v>
      </c>
      <c r="T15">
        <v>524</v>
      </c>
      <c r="U15">
        <v>9573</v>
      </c>
      <c r="V15" t="s">
        <v>256</v>
      </c>
      <c r="W15">
        <v>2482.5700000000002</v>
      </c>
      <c r="X15">
        <v>1181.817</v>
      </c>
      <c r="Y15">
        <v>2.101</v>
      </c>
      <c r="Z15">
        <v>13.417999999999999</v>
      </c>
      <c r="AA15">
        <v>153.26689400000001</v>
      </c>
      <c r="AB15">
        <v>1.622744</v>
      </c>
      <c r="AC15">
        <v>58.431047999999997</v>
      </c>
      <c r="AD15" s="1">
        <v>342</v>
      </c>
      <c r="AE15">
        <v>6</v>
      </c>
      <c r="AF15">
        <v>809</v>
      </c>
      <c r="AG15">
        <v>75</v>
      </c>
      <c r="AH15">
        <v>16.197692</v>
      </c>
      <c r="AI15">
        <v>521.1</v>
      </c>
      <c r="AJ15">
        <v>0</v>
      </c>
      <c r="AK15">
        <v>19</v>
      </c>
      <c r="AL15">
        <v>8236</v>
      </c>
      <c r="AM15" t="s">
        <v>257</v>
      </c>
      <c r="AN15" t="s">
        <v>473</v>
      </c>
      <c r="AO15">
        <v>1683.5029999999999</v>
      </c>
      <c r="AR15" t="s">
        <v>117</v>
      </c>
      <c r="AS15" t="s">
        <v>119</v>
      </c>
      <c r="AT15" t="s">
        <v>221</v>
      </c>
      <c r="AU15" t="s">
        <v>256</v>
      </c>
      <c r="AV15" t="s">
        <v>48</v>
      </c>
      <c r="AW15">
        <v>3</v>
      </c>
      <c r="BB15">
        <v>0.84084814172410027</v>
      </c>
      <c r="BC15" t="s">
        <v>67</v>
      </c>
      <c r="BF15" t="s">
        <v>117</v>
      </c>
      <c r="BG15" t="s">
        <v>119</v>
      </c>
      <c r="BH15" t="s">
        <v>256</v>
      </c>
      <c r="BI15">
        <v>9573</v>
      </c>
      <c r="BJ15">
        <v>3</v>
      </c>
      <c r="BK15" t="s">
        <v>221</v>
      </c>
      <c r="BL15" t="s">
        <v>224</v>
      </c>
      <c r="BM15">
        <v>0.84084814172410027</v>
      </c>
      <c r="BN15" t="s">
        <v>67</v>
      </c>
      <c r="BO15" t="s">
        <v>178</v>
      </c>
      <c r="BP15">
        <v>2482.5700000000002</v>
      </c>
    </row>
    <row r="16" spans="1:68" ht="16.5">
      <c r="A16" s="239" t="str">
        <f t="shared" si="18"/>
        <v>신화여객</v>
      </c>
      <c r="B16" s="110" t="str">
        <f t="shared" si="19"/>
        <v>김상식</v>
      </c>
      <c r="C16" s="111" t="str">
        <f t="shared" si="20"/>
        <v>C</v>
      </c>
      <c r="D16" s="112">
        <f t="shared" si="21"/>
        <v>0.85151678016289711</v>
      </c>
      <c r="E16" s="113">
        <f t="shared" si="22"/>
        <v>5244</v>
      </c>
      <c r="F16" s="114" t="str">
        <f t="shared" si="23"/>
        <v>526</v>
      </c>
      <c r="G16" s="115" t="str">
        <f t="shared" si="24"/>
        <v>71바5108</v>
      </c>
      <c r="H16" s="116">
        <f t="shared" si="25"/>
        <v>3</v>
      </c>
      <c r="I16" s="117">
        <f t="shared" si="26"/>
        <v>1073.6420000000001</v>
      </c>
      <c r="J16" s="118">
        <f t="shared" si="27"/>
        <v>3.6481993489663835E-2</v>
      </c>
      <c r="K16" s="118">
        <f t="shared" si="28"/>
        <v>0.33885325527292287</v>
      </c>
      <c r="L16" s="118">
        <f t="shared" si="29"/>
        <v>0.11735755493916966</v>
      </c>
      <c r="M16" s="119">
        <f t="shared" si="30"/>
        <v>11.948</v>
      </c>
      <c r="N16" s="120">
        <f t="shared" si="31"/>
        <v>0</v>
      </c>
      <c r="O16" s="120">
        <f t="shared" si="32"/>
        <v>32.785602649672796</v>
      </c>
      <c r="P16" s="229">
        <f t="shared" si="33"/>
        <v>5</v>
      </c>
      <c r="Q16" s="230">
        <f t="shared" si="34"/>
        <v>0</v>
      </c>
      <c r="R16" s="230">
        <f t="shared" si="35"/>
        <v>352</v>
      </c>
      <c r="T16">
        <v>524</v>
      </c>
      <c r="U16">
        <v>5244</v>
      </c>
      <c r="V16" t="s">
        <v>258</v>
      </c>
      <c r="W16">
        <v>1073.6420000000001</v>
      </c>
      <c r="X16">
        <v>426.49</v>
      </c>
      <c r="Y16">
        <v>2.5169999999999999</v>
      </c>
      <c r="Z16">
        <v>11.948</v>
      </c>
      <c r="AA16">
        <v>70.581916000000007</v>
      </c>
      <c r="AB16">
        <v>2.5749689999999998</v>
      </c>
      <c r="AC16">
        <v>23.916912</v>
      </c>
      <c r="AD16" s="1">
        <v>126</v>
      </c>
      <c r="AE16">
        <v>0</v>
      </c>
      <c r="AF16">
        <v>352</v>
      </c>
      <c r="AG16">
        <v>65</v>
      </c>
      <c r="AH16">
        <v>15.21129</v>
      </c>
      <c r="AI16">
        <v>13.2</v>
      </c>
      <c r="AJ16">
        <v>0</v>
      </c>
      <c r="AK16">
        <v>5</v>
      </c>
      <c r="AL16">
        <v>2183</v>
      </c>
      <c r="AM16" t="s">
        <v>259</v>
      </c>
      <c r="AN16" t="s">
        <v>474</v>
      </c>
      <c r="AO16">
        <v>760.20500000000004</v>
      </c>
      <c r="AR16" t="s">
        <v>117</v>
      </c>
      <c r="AS16" t="s">
        <v>120</v>
      </c>
      <c r="AT16" t="s">
        <v>228</v>
      </c>
      <c r="AU16" t="s">
        <v>258</v>
      </c>
      <c r="AV16" t="s">
        <v>48</v>
      </c>
      <c r="AW16">
        <v>3</v>
      </c>
      <c r="BB16">
        <v>0.85151678016289711</v>
      </c>
      <c r="BC16" t="s">
        <v>69</v>
      </c>
      <c r="BF16" t="s">
        <v>117</v>
      </c>
      <c r="BG16" t="s">
        <v>120</v>
      </c>
      <c r="BH16" t="s">
        <v>258</v>
      </c>
      <c r="BI16">
        <v>5244</v>
      </c>
      <c r="BJ16">
        <v>3</v>
      </c>
      <c r="BK16" t="s">
        <v>228</v>
      </c>
      <c r="BL16" t="s">
        <v>226</v>
      </c>
      <c r="BM16">
        <v>0.85151678016289711</v>
      </c>
      <c r="BN16" t="s">
        <v>69</v>
      </c>
      <c r="BO16" t="s">
        <v>176</v>
      </c>
      <c r="BP16">
        <v>1073.6420000000001</v>
      </c>
    </row>
    <row r="17" spans="1:68" ht="16.5">
      <c r="A17" s="238" t="str">
        <f t="shared" si="18"/>
        <v>신화여객</v>
      </c>
      <c r="B17" s="126" t="str">
        <f t="shared" si="19"/>
        <v>김석준</v>
      </c>
      <c r="C17" s="127" t="str">
        <f t="shared" si="20"/>
        <v>B</v>
      </c>
      <c r="D17" s="128">
        <f t="shared" si="21"/>
        <v>0.92920000000000003</v>
      </c>
      <c r="E17" s="129">
        <f t="shared" si="22"/>
        <v>4040</v>
      </c>
      <c r="F17" s="130" t="str">
        <f t="shared" si="23"/>
        <v>34</v>
      </c>
      <c r="G17" s="131" t="str">
        <f t="shared" si="24"/>
        <v>72바1098</v>
      </c>
      <c r="H17" s="132">
        <f t="shared" si="25"/>
        <v>1</v>
      </c>
      <c r="I17" s="133">
        <f t="shared" si="26"/>
        <v>2787.0160000000001</v>
      </c>
      <c r="J17" s="134">
        <f t="shared" si="27"/>
        <v>6.333097293171156E-3</v>
      </c>
      <c r="K17" s="134">
        <f t="shared" si="28"/>
        <v>0.35120552861389004</v>
      </c>
      <c r="L17" s="134">
        <f t="shared" si="29"/>
        <v>9.0778093846608704E-2</v>
      </c>
      <c r="M17" s="135">
        <f t="shared" si="30"/>
        <v>11.445</v>
      </c>
      <c r="N17" s="136">
        <f t="shared" si="31"/>
        <v>0.25116468653211893</v>
      </c>
      <c r="O17" s="136">
        <f t="shared" si="32"/>
        <v>7.857866621504864</v>
      </c>
      <c r="P17" s="227">
        <f t="shared" si="33"/>
        <v>10</v>
      </c>
      <c r="Q17" s="228">
        <f t="shared" si="34"/>
        <v>7</v>
      </c>
      <c r="R17" s="228">
        <f t="shared" si="35"/>
        <v>219</v>
      </c>
      <c r="T17">
        <v>524</v>
      </c>
      <c r="U17">
        <v>4040</v>
      </c>
      <c r="V17" t="s">
        <v>420</v>
      </c>
      <c r="W17">
        <v>2787.0160000000001</v>
      </c>
      <c r="X17">
        <v>1199.798</v>
      </c>
      <c r="Y17">
        <v>2.323</v>
      </c>
      <c r="Z17">
        <v>11.445</v>
      </c>
      <c r="AA17">
        <v>176.181882</v>
      </c>
      <c r="AB17">
        <v>1.115777</v>
      </c>
      <c r="AC17">
        <v>61.876050999999997</v>
      </c>
      <c r="AD17" s="1">
        <v>253</v>
      </c>
      <c r="AE17">
        <v>7</v>
      </c>
      <c r="AF17">
        <v>219</v>
      </c>
      <c r="AG17">
        <v>76</v>
      </c>
      <c r="AH17">
        <v>15.81897</v>
      </c>
      <c r="AI17">
        <v>1115.4000000000001</v>
      </c>
      <c r="AJ17">
        <v>0</v>
      </c>
      <c r="AK17">
        <v>10</v>
      </c>
      <c r="AL17">
        <v>3448</v>
      </c>
      <c r="AM17" t="s">
        <v>421</v>
      </c>
      <c r="AN17" t="s">
        <v>475</v>
      </c>
      <c r="AO17">
        <v>2787.0160000000001</v>
      </c>
      <c r="AR17" t="s">
        <v>117</v>
      </c>
      <c r="AS17" t="s">
        <v>118</v>
      </c>
      <c r="AT17" t="s">
        <v>415</v>
      </c>
      <c r="AU17" t="s">
        <v>420</v>
      </c>
      <c r="AV17" t="s">
        <v>48</v>
      </c>
      <c r="AW17">
        <v>1</v>
      </c>
      <c r="BB17">
        <v>0.92920000000000003</v>
      </c>
      <c r="BC17" t="s">
        <v>68</v>
      </c>
      <c r="BF17" t="s">
        <v>117</v>
      </c>
      <c r="BG17" t="s">
        <v>118</v>
      </c>
      <c r="BH17" t="s">
        <v>420</v>
      </c>
      <c r="BI17">
        <v>4040</v>
      </c>
      <c r="BJ17">
        <v>1</v>
      </c>
      <c r="BK17" t="s">
        <v>415</v>
      </c>
      <c r="BL17" t="s">
        <v>173</v>
      </c>
      <c r="BM17">
        <v>0.92920000000000003</v>
      </c>
      <c r="BN17" t="s">
        <v>68</v>
      </c>
      <c r="BO17" t="s">
        <v>174</v>
      </c>
      <c r="BP17">
        <v>2787.0160000000001</v>
      </c>
    </row>
    <row r="18" spans="1:68" ht="16.5">
      <c r="A18" s="239" t="str">
        <f t="shared" si="18"/>
        <v>신화여객</v>
      </c>
      <c r="B18" s="110" t="str">
        <f t="shared" si="19"/>
        <v>김석호</v>
      </c>
      <c r="C18" s="111" t="str">
        <f t="shared" si="20"/>
        <v>C</v>
      </c>
      <c r="D18" s="112">
        <f t="shared" si="21"/>
        <v>0.88354838709677408</v>
      </c>
      <c r="E18" s="113">
        <f t="shared" si="22"/>
        <v>9318</v>
      </c>
      <c r="F18" s="114" t="str">
        <f t="shared" si="23"/>
        <v>526</v>
      </c>
      <c r="G18" s="115" t="str">
        <f t="shared" si="24"/>
        <v>72바1102</v>
      </c>
      <c r="H18" s="116">
        <f t="shared" si="25"/>
        <v>1</v>
      </c>
      <c r="I18" s="117">
        <f t="shared" si="26"/>
        <v>2066.0259999999998</v>
      </c>
      <c r="J18" s="118">
        <f t="shared" si="27"/>
        <v>3.2775390135661255E-3</v>
      </c>
      <c r="K18" s="118">
        <f t="shared" si="28"/>
        <v>0.32773620425283634</v>
      </c>
      <c r="L18" s="118">
        <f t="shared" si="29"/>
        <v>0.11810112747855062</v>
      </c>
      <c r="M18" s="119">
        <f t="shared" si="30"/>
        <v>8.8049999999999997</v>
      </c>
      <c r="N18" s="120">
        <f t="shared" si="31"/>
        <v>0</v>
      </c>
      <c r="O18" s="120">
        <f t="shared" si="32"/>
        <v>6.2438710839069795</v>
      </c>
      <c r="P18" s="229">
        <f t="shared" si="33"/>
        <v>0</v>
      </c>
      <c r="Q18" s="230">
        <f t="shared" si="34"/>
        <v>0</v>
      </c>
      <c r="R18" s="230">
        <f t="shared" si="35"/>
        <v>129</v>
      </c>
      <c r="T18">
        <v>524</v>
      </c>
      <c r="U18">
        <v>9318</v>
      </c>
      <c r="V18" t="s">
        <v>260</v>
      </c>
      <c r="W18">
        <v>2066.0259999999998</v>
      </c>
      <c r="X18">
        <v>754.37</v>
      </c>
      <c r="Y18">
        <v>2.7389999999999999</v>
      </c>
      <c r="Z18">
        <v>8.8049999999999997</v>
      </c>
      <c r="AA18">
        <v>141.266053</v>
      </c>
      <c r="AB18">
        <v>0.463005</v>
      </c>
      <c r="AC18">
        <v>46.298000000000002</v>
      </c>
      <c r="AD18" s="1">
        <v>244</v>
      </c>
      <c r="AE18">
        <v>0</v>
      </c>
      <c r="AF18">
        <v>129</v>
      </c>
      <c r="AG18">
        <v>64</v>
      </c>
      <c r="AH18">
        <v>14.625069999999999</v>
      </c>
      <c r="AI18">
        <v>11</v>
      </c>
      <c r="AJ18">
        <v>0</v>
      </c>
      <c r="AK18">
        <v>0</v>
      </c>
      <c r="AL18">
        <v>0</v>
      </c>
      <c r="AM18" t="s">
        <v>261</v>
      </c>
      <c r="AN18" t="s">
        <v>476</v>
      </c>
      <c r="AO18">
        <v>2066.0259999999998</v>
      </c>
      <c r="AR18" t="s">
        <v>117</v>
      </c>
      <c r="AS18" t="s">
        <v>120</v>
      </c>
      <c r="AT18" t="s">
        <v>229</v>
      </c>
      <c r="AU18" t="s">
        <v>260</v>
      </c>
      <c r="AV18" t="s">
        <v>48</v>
      </c>
      <c r="AW18">
        <v>1</v>
      </c>
      <c r="BB18">
        <v>0.88354838709677408</v>
      </c>
      <c r="BC18" t="s">
        <v>69</v>
      </c>
      <c r="BF18" t="s">
        <v>117</v>
      </c>
      <c r="BG18" t="s">
        <v>120</v>
      </c>
      <c r="BH18" t="s">
        <v>260</v>
      </c>
      <c r="BI18">
        <v>9318</v>
      </c>
      <c r="BJ18">
        <v>1</v>
      </c>
      <c r="BK18" t="s">
        <v>229</v>
      </c>
      <c r="BL18" t="s">
        <v>173</v>
      </c>
      <c r="BM18">
        <v>0.88354838709677408</v>
      </c>
      <c r="BN18" t="s">
        <v>69</v>
      </c>
      <c r="BO18" t="s">
        <v>176</v>
      </c>
      <c r="BP18">
        <v>2066.0259999999998</v>
      </c>
    </row>
    <row r="19" spans="1:68" ht="16.5">
      <c r="A19" s="238" t="str">
        <f t="shared" si="18"/>
        <v>신화여객</v>
      </c>
      <c r="B19" s="126" t="str">
        <f t="shared" si="19"/>
        <v>김성윤</v>
      </c>
      <c r="C19" s="127" t="str">
        <f t="shared" si="20"/>
        <v>F</v>
      </c>
      <c r="D19" s="128">
        <f t="shared" si="21"/>
        <v>0.79257411508942566</v>
      </c>
      <c r="E19" s="129">
        <f t="shared" si="22"/>
        <v>3596</v>
      </c>
      <c r="F19" s="130" t="str">
        <f t="shared" si="23"/>
        <v>34</v>
      </c>
      <c r="G19" s="131" t="str">
        <f t="shared" si="24"/>
        <v>72바1096</v>
      </c>
      <c r="H19" s="132">
        <f t="shared" si="25"/>
        <v>3</v>
      </c>
      <c r="I19" s="133">
        <f t="shared" si="26"/>
        <v>2864.7809999999999</v>
      </c>
      <c r="J19" s="134">
        <f t="shared" si="27"/>
        <v>5.8887460956232422E-2</v>
      </c>
      <c r="K19" s="134">
        <f t="shared" si="28"/>
        <v>0.35573974413158638</v>
      </c>
      <c r="L19" s="134">
        <f t="shared" si="29"/>
        <v>7.0511498086590213E-2</v>
      </c>
      <c r="M19" s="135">
        <f t="shared" si="30"/>
        <v>17.013000000000002</v>
      </c>
      <c r="N19" s="136">
        <f t="shared" si="31"/>
        <v>6.9813364442168527E-2</v>
      </c>
      <c r="O19" s="136">
        <f t="shared" si="32"/>
        <v>33.999108483336073</v>
      </c>
      <c r="P19" s="227">
        <f t="shared" si="33"/>
        <v>28</v>
      </c>
      <c r="Q19" s="228">
        <f t="shared" si="34"/>
        <v>2</v>
      </c>
      <c r="R19" s="228">
        <f t="shared" si="35"/>
        <v>974</v>
      </c>
      <c r="T19">
        <v>524</v>
      </c>
      <c r="U19">
        <v>3596</v>
      </c>
      <c r="V19" t="s">
        <v>262</v>
      </c>
      <c r="W19">
        <v>2864.7809999999999</v>
      </c>
      <c r="X19">
        <v>1446.097</v>
      </c>
      <c r="Y19">
        <v>1.9810000000000001</v>
      </c>
      <c r="Z19">
        <v>17.013000000000002</v>
      </c>
      <c r="AA19">
        <v>183.89522700000001</v>
      </c>
      <c r="AB19">
        <v>10.829122999999999</v>
      </c>
      <c r="AC19">
        <v>65.418841</v>
      </c>
      <c r="AD19" s="1">
        <v>202</v>
      </c>
      <c r="AE19">
        <v>2</v>
      </c>
      <c r="AF19">
        <v>974</v>
      </c>
      <c r="AG19">
        <v>82</v>
      </c>
      <c r="AH19">
        <v>15.578332</v>
      </c>
      <c r="AI19">
        <v>1895.5</v>
      </c>
      <c r="AJ19">
        <v>0</v>
      </c>
      <c r="AK19">
        <v>28</v>
      </c>
      <c r="AL19">
        <v>11792</v>
      </c>
      <c r="AM19" t="s">
        <v>263</v>
      </c>
      <c r="AN19" t="s">
        <v>477</v>
      </c>
      <c r="AO19">
        <v>2671.8209999999999</v>
      </c>
      <c r="AR19" t="s">
        <v>117</v>
      </c>
      <c r="AS19" t="s">
        <v>118</v>
      </c>
      <c r="AT19" t="s">
        <v>206</v>
      </c>
      <c r="AU19" t="s">
        <v>262</v>
      </c>
      <c r="AV19" t="s">
        <v>48</v>
      </c>
      <c r="AW19">
        <v>3</v>
      </c>
      <c r="BB19">
        <v>0.79257411508942566</v>
      </c>
      <c r="BC19" t="s">
        <v>70</v>
      </c>
      <c r="BF19" t="s">
        <v>117</v>
      </c>
      <c r="BG19" t="s">
        <v>118</v>
      </c>
      <c r="BH19" t="s">
        <v>262</v>
      </c>
      <c r="BI19">
        <v>3596</v>
      </c>
      <c r="BJ19">
        <v>3</v>
      </c>
      <c r="BK19" t="s">
        <v>206</v>
      </c>
      <c r="BL19" t="s">
        <v>205</v>
      </c>
      <c r="BM19">
        <v>0.79257411508942566</v>
      </c>
      <c r="BN19" t="s">
        <v>70</v>
      </c>
      <c r="BO19" t="s">
        <v>397</v>
      </c>
      <c r="BP19">
        <v>2864.7809999999999</v>
      </c>
    </row>
    <row r="20" spans="1:68" ht="16.5">
      <c r="A20" s="239" t="str">
        <f t="shared" si="18"/>
        <v>신화여객</v>
      </c>
      <c r="B20" s="110" t="str">
        <f t="shared" si="19"/>
        <v>김성주</v>
      </c>
      <c r="C20" s="111" t="str">
        <f t="shared" si="20"/>
        <v>C</v>
      </c>
      <c r="D20" s="112">
        <f t="shared" si="21"/>
        <v>0.89800000000000002</v>
      </c>
      <c r="E20" s="113">
        <f t="shared" si="22"/>
        <v>6098</v>
      </c>
      <c r="F20" s="114" t="str">
        <f t="shared" si="23"/>
        <v>34</v>
      </c>
      <c r="G20" s="115" t="str">
        <f t="shared" si="24"/>
        <v>72바1097</v>
      </c>
      <c r="H20" s="116">
        <f t="shared" si="25"/>
        <v>1</v>
      </c>
      <c r="I20" s="117">
        <f t="shared" si="26"/>
        <v>2857.5219999999999</v>
      </c>
      <c r="J20" s="118">
        <f t="shared" si="27"/>
        <v>2.0308561473600682E-2</v>
      </c>
      <c r="K20" s="118">
        <f t="shared" si="28"/>
        <v>0.29774189413728525</v>
      </c>
      <c r="L20" s="118">
        <f t="shared" si="29"/>
        <v>0.17392691989772957</v>
      </c>
      <c r="M20" s="119">
        <f t="shared" si="30"/>
        <v>10.909000000000001</v>
      </c>
      <c r="N20" s="120">
        <f t="shared" si="31"/>
        <v>0</v>
      </c>
      <c r="O20" s="120">
        <f t="shared" si="32"/>
        <v>23.516879310115549</v>
      </c>
      <c r="P20" s="229">
        <f t="shared" si="33"/>
        <v>19</v>
      </c>
      <c r="Q20" s="230">
        <f t="shared" si="34"/>
        <v>0</v>
      </c>
      <c r="R20" s="230">
        <f t="shared" si="35"/>
        <v>672</v>
      </c>
      <c r="T20">
        <v>524</v>
      </c>
      <c r="U20">
        <v>6098</v>
      </c>
      <c r="V20" t="s">
        <v>264</v>
      </c>
      <c r="W20">
        <v>2857.5219999999999</v>
      </c>
      <c r="X20">
        <v>1272.8679999999999</v>
      </c>
      <c r="Y20">
        <v>2.2450000000000001</v>
      </c>
      <c r="Z20">
        <v>10.909000000000001</v>
      </c>
      <c r="AA20">
        <v>181.338841</v>
      </c>
      <c r="AB20">
        <v>3.682731</v>
      </c>
      <c r="AC20">
        <v>53.992170000000002</v>
      </c>
      <c r="AD20" s="1">
        <v>497</v>
      </c>
      <c r="AE20">
        <v>0</v>
      </c>
      <c r="AF20">
        <v>672</v>
      </c>
      <c r="AG20">
        <v>75</v>
      </c>
      <c r="AH20">
        <v>15.757914</v>
      </c>
      <c r="AI20">
        <v>1218.3</v>
      </c>
      <c r="AJ20">
        <v>0</v>
      </c>
      <c r="AK20">
        <v>19</v>
      </c>
      <c r="AL20">
        <v>4716</v>
      </c>
      <c r="AM20" t="s">
        <v>265</v>
      </c>
      <c r="AN20" t="s">
        <v>478</v>
      </c>
      <c r="AO20">
        <v>2857.5219999999999</v>
      </c>
      <c r="AR20" t="s">
        <v>117</v>
      </c>
      <c r="AS20" t="s">
        <v>118</v>
      </c>
      <c r="AT20" t="s">
        <v>208</v>
      </c>
      <c r="AU20" t="s">
        <v>264</v>
      </c>
      <c r="AV20" t="s">
        <v>48</v>
      </c>
      <c r="AW20">
        <v>1</v>
      </c>
      <c r="BB20">
        <v>0.89800000000000002</v>
      </c>
      <c r="BC20" t="s">
        <v>69</v>
      </c>
      <c r="BF20" t="s">
        <v>117</v>
      </c>
      <c r="BG20" t="s">
        <v>118</v>
      </c>
      <c r="BH20" t="s">
        <v>264</v>
      </c>
      <c r="BI20">
        <v>6098</v>
      </c>
      <c r="BJ20">
        <v>1</v>
      </c>
      <c r="BK20" t="s">
        <v>208</v>
      </c>
      <c r="BL20" t="s">
        <v>173</v>
      </c>
      <c r="BM20">
        <v>0.89800000000000002</v>
      </c>
      <c r="BN20" t="s">
        <v>69</v>
      </c>
      <c r="BO20" t="s">
        <v>176</v>
      </c>
      <c r="BP20">
        <v>2857.5219999999999</v>
      </c>
    </row>
    <row r="21" spans="1:68" ht="16.5">
      <c r="A21" s="238" t="str">
        <f t="shared" si="18"/>
        <v>신화여객</v>
      </c>
      <c r="B21" s="126" t="str">
        <f t="shared" si="19"/>
        <v>김순길</v>
      </c>
      <c r="C21" s="127" t="str">
        <f t="shared" si="20"/>
        <v>F</v>
      </c>
      <c r="D21" s="128">
        <f t="shared" si="21"/>
        <v>0.79299509942894308</v>
      </c>
      <c r="E21" s="129">
        <f t="shared" si="22"/>
        <v>3718</v>
      </c>
      <c r="F21" s="130" t="str">
        <f t="shared" si="23"/>
        <v>34</v>
      </c>
      <c r="G21" s="131" t="str">
        <f t="shared" si="24"/>
        <v>72바1100</v>
      </c>
      <c r="H21" s="132">
        <f t="shared" si="25"/>
        <v>12</v>
      </c>
      <c r="I21" s="133">
        <f t="shared" si="26"/>
        <v>3038.4010000000003</v>
      </c>
      <c r="J21" s="134">
        <f t="shared" si="27"/>
        <v>2.881324452906724E-2</v>
      </c>
      <c r="K21" s="134">
        <f t="shared" si="28"/>
        <v>0.34842747030404242</v>
      </c>
      <c r="L21" s="134">
        <f t="shared" si="29"/>
        <v>0.15106630099187038</v>
      </c>
      <c r="M21" s="135">
        <f t="shared" si="30"/>
        <v>14.819000000000001</v>
      </c>
      <c r="N21" s="136">
        <f t="shared" si="31"/>
        <v>0.59241686663478588</v>
      </c>
      <c r="O21" s="136">
        <f t="shared" si="32"/>
        <v>26.724583094858119</v>
      </c>
      <c r="P21" s="227">
        <f t="shared" si="33"/>
        <v>23</v>
      </c>
      <c r="Q21" s="228">
        <f t="shared" si="34"/>
        <v>18</v>
      </c>
      <c r="R21" s="228">
        <f t="shared" si="35"/>
        <v>812</v>
      </c>
      <c r="T21">
        <v>524</v>
      </c>
      <c r="U21">
        <v>3718</v>
      </c>
      <c r="V21" t="s">
        <v>266</v>
      </c>
      <c r="W21">
        <v>3038.4009999999998</v>
      </c>
      <c r="X21">
        <v>1553.6859999999999</v>
      </c>
      <c r="Y21">
        <v>1.956</v>
      </c>
      <c r="Z21">
        <v>14.819000000000001</v>
      </c>
      <c r="AA21">
        <v>186.843276</v>
      </c>
      <c r="AB21">
        <v>5.3835610000000003</v>
      </c>
      <c r="AC21">
        <v>65.101330000000004</v>
      </c>
      <c r="AD21" s="1">
        <v>459</v>
      </c>
      <c r="AE21">
        <v>18</v>
      </c>
      <c r="AF21">
        <v>812</v>
      </c>
      <c r="AG21">
        <v>92</v>
      </c>
      <c r="AH21">
        <v>16.261762000000001</v>
      </c>
      <c r="AI21">
        <v>2184.1999999999998</v>
      </c>
      <c r="AJ21">
        <v>46.5</v>
      </c>
      <c r="AK21">
        <v>23</v>
      </c>
      <c r="AL21">
        <v>5736</v>
      </c>
      <c r="AM21" t="s">
        <v>267</v>
      </c>
      <c r="AN21" t="s">
        <v>479</v>
      </c>
      <c r="AO21">
        <v>513.01700000000005</v>
      </c>
      <c r="AR21" t="s">
        <v>117</v>
      </c>
      <c r="AS21" t="s">
        <v>118</v>
      </c>
      <c r="AT21" t="s">
        <v>209</v>
      </c>
      <c r="AU21" t="s">
        <v>266</v>
      </c>
      <c r="AV21" t="s">
        <v>48</v>
      </c>
      <c r="AW21">
        <v>12</v>
      </c>
      <c r="BB21">
        <v>0.79299509942894308</v>
      </c>
      <c r="BC21" t="s">
        <v>70</v>
      </c>
      <c r="BF21" t="s">
        <v>117</v>
      </c>
      <c r="BG21" t="s">
        <v>118</v>
      </c>
      <c r="BH21" t="s">
        <v>266</v>
      </c>
      <c r="BI21">
        <v>3718</v>
      </c>
      <c r="BJ21">
        <v>12</v>
      </c>
      <c r="BK21" t="s">
        <v>209</v>
      </c>
      <c r="BL21" t="s">
        <v>205</v>
      </c>
      <c r="BM21">
        <v>0.79299509942894308</v>
      </c>
      <c r="BN21" t="s">
        <v>70</v>
      </c>
      <c r="BO21" t="s">
        <v>397</v>
      </c>
      <c r="BP21">
        <v>3038.4010000000003</v>
      </c>
    </row>
    <row r="22" spans="1:68" ht="16.5">
      <c r="A22" s="239" t="str">
        <f t="shared" si="18"/>
        <v>신화여객</v>
      </c>
      <c r="B22" s="110" t="str">
        <f t="shared" si="19"/>
        <v>김정철</v>
      </c>
      <c r="C22" s="111" t="str">
        <f t="shared" si="20"/>
        <v>D</v>
      </c>
      <c r="D22" s="112">
        <f t="shared" si="21"/>
        <v>0.81510934435399873</v>
      </c>
      <c r="E22" s="113">
        <f t="shared" si="22"/>
        <v>8220</v>
      </c>
      <c r="F22" s="114" t="str">
        <f t="shared" si="23"/>
        <v>37</v>
      </c>
      <c r="G22" s="115" t="str">
        <f t="shared" si="24"/>
        <v>71바6167</v>
      </c>
      <c r="H22" s="116">
        <f t="shared" si="25"/>
        <v>4</v>
      </c>
      <c r="I22" s="117">
        <f t="shared" si="26"/>
        <v>1986.087</v>
      </c>
      <c r="J22" s="118">
        <f t="shared" si="27"/>
        <v>5.0949521616491994E-2</v>
      </c>
      <c r="K22" s="118">
        <f t="shared" si="28"/>
        <v>0.31858216669820999</v>
      </c>
      <c r="L22" s="118">
        <f t="shared" si="29"/>
        <v>0.18176444435717065</v>
      </c>
      <c r="M22" s="119">
        <f t="shared" si="30"/>
        <v>13.141</v>
      </c>
      <c r="N22" s="120">
        <f t="shared" si="31"/>
        <v>0</v>
      </c>
      <c r="O22" s="120">
        <f t="shared" si="32"/>
        <v>4.8336251130992753</v>
      </c>
      <c r="P22" s="229">
        <f t="shared" si="33"/>
        <v>1</v>
      </c>
      <c r="Q22" s="230">
        <f t="shared" si="34"/>
        <v>0</v>
      </c>
      <c r="R22" s="230">
        <f t="shared" si="35"/>
        <v>96</v>
      </c>
      <c r="T22">
        <v>524</v>
      </c>
      <c r="U22">
        <v>8220</v>
      </c>
      <c r="V22" t="s">
        <v>268</v>
      </c>
      <c r="W22">
        <v>1986.087</v>
      </c>
      <c r="X22">
        <v>975.702</v>
      </c>
      <c r="Y22">
        <v>2.036</v>
      </c>
      <c r="Z22">
        <v>13.141</v>
      </c>
      <c r="AA22">
        <v>128.24689599999999</v>
      </c>
      <c r="AB22">
        <v>6.5341180000000003</v>
      </c>
      <c r="AC22">
        <v>40.857174000000001</v>
      </c>
      <c r="AD22" s="1">
        <v>361</v>
      </c>
      <c r="AE22">
        <v>0</v>
      </c>
      <c r="AF22">
        <v>96</v>
      </c>
      <c r="AG22">
        <v>69</v>
      </c>
      <c r="AH22">
        <v>15.486433</v>
      </c>
      <c r="AI22">
        <v>78.5</v>
      </c>
      <c r="AJ22">
        <v>0</v>
      </c>
      <c r="AK22">
        <v>1</v>
      </c>
      <c r="AL22">
        <v>116</v>
      </c>
      <c r="AM22" t="s">
        <v>269</v>
      </c>
      <c r="AN22" t="s">
        <v>480</v>
      </c>
      <c r="AO22">
        <v>1400.3710000000001</v>
      </c>
      <c r="AR22" t="s">
        <v>117</v>
      </c>
      <c r="AS22" t="s">
        <v>119</v>
      </c>
      <c r="AT22" t="s">
        <v>218</v>
      </c>
      <c r="AU22" t="s">
        <v>268</v>
      </c>
      <c r="AV22" t="s">
        <v>48</v>
      </c>
      <c r="AW22">
        <v>4</v>
      </c>
      <c r="BB22">
        <v>0.81510934435399873</v>
      </c>
      <c r="BC22" t="s">
        <v>67</v>
      </c>
      <c r="BF22" t="s">
        <v>117</v>
      </c>
      <c r="BG22" t="s">
        <v>119</v>
      </c>
      <c r="BH22" t="s">
        <v>268</v>
      </c>
      <c r="BI22">
        <v>8220</v>
      </c>
      <c r="BJ22">
        <v>4</v>
      </c>
      <c r="BK22" t="s">
        <v>218</v>
      </c>
      <c r="BL22" t="s">
        <v>221</v>
      </c>
      <c r="BM22">
        <v>0.81510934435399873</v>
      </c>
      <c r="BN22" t="s">
        <v>67</v>
      </c>
      <c r="BO22" t="s">
        <v>178</v>
      </c>
      <c r="BP22">
        <v>1986.087</v>
      </c>
    </row>
    <row r="23" spans="1:68" ht="16.5">
      <c r="A23" s="238" t="str">
        <f t="shared" si="18"/>
        <v>신화여객</v>
      </c>
      <c r="B23" s="126" t="str">
        <f t="shared" si="19"/>
        <v>김지훈</v>
      </c>
      <c r="C23" s="127" t="str">
        <f t="shared" si="20"/>
        <v>B</v>
      </c>
      <c r="D23" s="128">
        <f t="shared" si="21"/>
        <v>0.94784126259884383</v>
      </c>
      <c r="E23" s="129">
        <f t="shared" si="22"/>
        <v>7466</v>
      </c>
      <c r="F23" s="130" t="str">
        <f t="shared" si="23"/>
        <v>37</v>
      </c>
      <c r="G23" s="131" t="str">
        <f t="shared" si="24"/>
        <v>71바6169</v>
      </c>
      <c r="H23" s="132">
        <f t="shared" si="25"/>
        <v>2</v>
      </c>
      <c r="I23" s="133">
        <f t="shared" si="26"/>
        <v>2459.0550000000003</v>
      </c>
      <c r="J23" s="134">
        <f t="shared" si="27"/>
        <v>6.7370689958954153E-3</v>
      </c>
      <c r="K23" s="134">
        <f t="shared" si="28"/>
        <v>0.31652143616841677</v>
      </c>
      <c r="L23" s="134">
        <f t="shared" si="29"/>
        <v>8.6618640087350623E-2</v>
      </c>
      <c r="M23" s="135">
        <f t="shared" si="30"/>
        <v>9.1609999999999996</v>
      </c>
      <c r="N23" s="136">
        <f t="shared" si="31"/>
        <v>4.0666028210023769E-2</v>
      </c>
      <c r="O23" s="136">
        <f t="shared" si="32"/>
        <v>1.8706372976610934</v>
      </c>
      <c r="P23" s="227">
        <f t="shared" si="33"/>
        <v>0</v>
      </c>
      <c r="Q23" s="228">
        <f t="shared" si="34"/>
        <v>1</v>
      </c>
      <c r="R23" s="228">
        <f t="shared" si="35"/>
        <v>46</v>
      </c>
      <c r="T23">
        <v>524</v>
      </c>
      <c r="U23">
        <v>7466</v>
      </c>
      <c r="V23" t="s">
        <v>270</v>
      </c>
      <c r="W23">
        <v>2459.0549999999998</v>
      </c>
      <c r="X23">
        <v>1038.146</v>
      </c>
      <c r="Y23">
        <v>2.3690000000000002</v>
      </c>
      <c r="Z23">
        <v>9.1609999999999996</v>
      </c>
      <c r="AA23">
        <v>158.77438699999999</v>
      </c>
      <c r="AB23">
        <v>1.069674</v>
      </c>
      <c r="AC23">
        <v>50.255496999999998</v>
      </c>
      <c r="AD23" s="1">
        <v>213</v>
      </c>
      <c r="AE23">
        <v>1</v>
      </c>
      <c r="AF23">
        <v>46</v>
      </c>
      <c r="AG23">
        <v>70</v>
      </c>
      <c r="AH23">
        <v>15.487731</v>
      </c>
      <c r="AI23">
        <v>95.4</v>
      </c>
      <c r="AJ23">
        <v>0</v>
      </c>
      <c r="AK23">
        <v>0</v>
      </c>
      <c r="AL23">
        <v>0</v>
      </c>
      <c r="AM23" t="s">
        <v>271</v>
      </c>
      <c r="AN23" t="s">
        <v>481</v>
      </c>
      <c r="AO23">
        <v>2139.8150000000001</v>
      </c>
      <c r="AR23" t="s">
        <v>117</v>
      </c>
      <c r="AS23" t="s">
        <v>119</v>
      </c>
      <c r="AT23" t="s">
        <v>220</v>
      </c>
      <c r="AU23" t="s">
        <v>270</v>
      </c>
      <c r="AV23" t="s">
        <v>48</v>
      </c>
      <c r="AW23">
        <v>2</v>
      </c>
      <c r="BB23">
        <v>0.94784126259884383</v>
      </c>
      <c r="BC23" t="s">
        <v>68</v>
      </c>
      <c r="BF23" t="s">
        <v>117</v>
      </c>
      <c r="BG23" t="s">
        <v>119</v>
      </c>
      <c r="BH23" t="s">
        <v>270</v>
      </c>
      <c r="BI23">
        <v>7466</v>
      </c>
      <c r="BJ23">
        <v>2</v>
      </c>
      <c r="BK23" t="s">
        <v>220</v>
      </c>
      <c r="BL23" t="s">
        <v>224</v>
      </c>
      <c r="BM23">
        <v>0.94784126259884383</v>
      </c>
      <c r="BN23" t="s">
        <v>68</v>
      </c>
      <c r="BO23" t="s">
        <v>174</v>
      </c>
      <c r="BP23">
        <v>2459.0550000000003</v>
      </c>
    </row>
    <row r="24" spans="1:68" ht="16.5">
      <c r="A24" s="239" t="str">
        <f t="shared" si="18"/>
        <v>신화여객</v>
      </c>
      <c r="B24" s="110" t="str">
        <f t="shared" si="19"/>
        <v>김진수B</v>
      </c>
      <c r="C24" s="111" t="str">
        <f t="shared" si="20"/>
        <v>S</v>
      </c>
      <c r="D24" s="112">
        <f t="shared" si="21"/>
        <v>1.0348000000000002</v>
      </c>
      <c r="E24" s="113">
        <f t="shared" si="22"/>
        <v>6853</v>
      </c>
      <c r="F24" s="114" t="str">
        <f t="shared" si="23"/>
        <v>34</v>
      </c>
      <c r="G24" s="115" t="str">
        <f t="shared" si="24"/>
        <v>72바1113</v>
      </c>
      <c r="H24" s="116">
        <f t="shared" si="25"/>
        <v>1</v>
      </c>
      <c r="I24" s="117">
        <f t="shared" si="26"/>
        <v>3079.6979999999999</v>
      </c>
      <c r="J24" s="118">
        <f t="shared" si="27"/>
        <v>1.4319538348865013E-2</v>
      </c>
      <c r="K24" s="118">
        <f t="shared" si="28"/>
        <v>0.2999226328932314</v>
      </c>
      <c r="L24" s="118">
        <f t="shared" si="29"/>
        <v>2.1430672747782414E-2</v>
      </c>
      <c r="M24" s="119">
        <f t="shared" si="30"/>
        <v>8.6560000000000006</v>
      </c>
      <c r="N24" s="120">
        <f t="shared" si="31"/>
        <v>3.2470716284518808E-2</v>
      </c>
      <c r="O24" s="120">
        <f t="shared" si="32"/>
        <v>20.034431947548104</v>
      </c>
      <c r="P24" s="229">
        <f t="shared" si="33"/>
        <v>2</v>
      </c>
      <c r="Q24" s="230">
        <f t="shared" si="34"/>
        <v>1</v>
      </c>
      <c r="R24" s="230">
        <f t="shared" si="35"/>
        <v>617</v>
      </c>
      <c r="T24">
        <v>524</v>
      </c>
      <c r="U24">
        <v>6853</v>
      </c>
      <c r="V24" t="s">
        <v>272</v>
      </c>
      <c r="W24">
        <v>3079.6979999999999</v>
      </c>
      <c r="X24">
        <v>1190.4349999999999</v>
      </c>
      <c r="Y24">
        <v>2.5870000000000002</v>
      </c>
      <c r="Z24">
        <v>8.6560000000000006</v>
      </c>
      <c r="AA24">
        <v>182.982156</v>
      </c>
      <c r="AB24">
        <v>2.6202200000000002</v>
      </c>
      <c r="AC24">
        <v>54.880490000000002</v>
      </c>
      <c r="AD24" s="1">
        <v>66</v>
      </c>
      <c r="AE24">
        <v>1</v>
      </c>
      <c r="AF24">
        <v>617</v>
      </c>
      <c r="AG24">
        <v>87</v>
      </c>
      <c r="AH24">
        <v>16.830590999999998</v>
      </c>
      <c r="AI24">
        <v>1443.1</v>
      </c>
      <c r="AJ24">
        <v>27.1</v>
      </c>
      <c r="AK24">
        <v>2</v>
      </c>
      <c r="AL24">
        <v>361</v>
      </c>
      <c r="AM24" t="s">
        <v>273</v>
      </c>
      <c r="AN24" t="s">
        <v>482</v>
      </c>
      <c r="AO24">
        <v>3079.6979999999999</v>
      </c>
      <c r="AR24" t="s">
        <v>117</v>
      </c>
      <c r="AS24" t="s">
        <v>118</v>
      </c>
      <c r="AT24" t="s">
        <v>212</v>
      </c>
      <c r="AU24" t="s">
        <v>272</v>
      </c>
      <c r="AV24" t="s">
        <v>48</v>
      </c>
      <c r="AW24">
        <v>1</v>
      </c>
      <c r="BB24">
        <v>1.0348000000000002</v>
      </c>
      <c r="BC24" t="s">
        <v>71</v>
      </c>
      <c r="BF24" t="s">
        <v>117</v>
      </c>
      <c r="BG24" t="s">
        <v>118</v>
      </c>
      <c r="BH24" t="s">
        <v>272</v>
      </c>
      <c r="BI24">
        <v>6853</v>
      </c>
      <c r="BJ24">
        <v>1</v>
      </c>
      <c r="BK24" t="s">
        <v>212</v>
      </c>
      <c r="BL24" t="s">
        <v>173</v>
      </c>
      <c r="BM24">
        <v>1.0348000000000002</v>
      </c>
      <c r="BN24" t="s">
        <v>71</v>
      </c>
      <c r="BO24" t="s">
        <v>175</v>
      </c>
      <c r="BP24">
        <v>3079.6979999999999</v>
      </c>
    </row>
    <row r="25" spans="1:68" ht="16.5">
      <c r="A25" s="238" t="str">
        <f t="shared" si="18"/>
        <v>신화여객</v>
      </c>
      <c r="B25" s="126" t="str">
        <f t="shared" si="19"/>
        <v>김창일</v>
      </c>
      <c r="C25" s="127" t="str">
        <f t="shared" si="20"/>
        <v>D</v>
      </c>
      <c r="D25" s="128">
        <f t="shared" si="21"/>
        <v>0.80225806451612902</v>
      </c>
      <c r="E25" s="129">
        <f t="shared" si="22"/>
        <v>7670</v>
      </c>
      <c r="F25" s="130" t="str">
        <f t="shared" si="23"/>
        <v>526</v>
      </c>
      <c r="G25" s="131" t="str">
        <f t="shared" si="24"/>
        <v>72바1112</v>
      </c>
      <c r="H25" s="132">
        <f t="shared" si="25"/>
        <v>1</v>
      </c>
      <c r="I25" s="133">
        <f t="shared" si="26"/>
        <v>2413.1799999999998</v>
      </c>
      <c r="J25" s="134">
        <f t="shared" si="27"/>
        <v>5.0085969179231617E-2</v>
      </c>
      <c r="K25" s="134">
        <f t="shared" si="28"/>
        <v>0.33875306110808967</v>
      </c>
      <c r="L25" s="134">
        <f t="shared" si="29"/>
        <v>0.1558110045665885</v>
      </c>
      <c r="M25" s="135">
        <f t="shared" si="30"/>
        <v>13.162000000000001</v>
      </c>
      <c r="N25" s="136">
        <f t="shared" si="31"/>
        <v>8.2878193918398138E-2</v>
      </c>
      <c r="O25" s="136">
        <f t="shared" si="32"/>
        <v>23.123016103233081</v>
      </c>
      <c r="P25" s="227">
        <f t="shared" si="33"/>
        <v>4</v>
      </c>
      <c r="Q25" s="228">
        <f t="shared" si="34"/>
        <v>2</v>
      </c>
      <c r="R25" s="228">
        <f t="shared" si="35"/>
        <v>558</v>
      </c>
      <c r="T25">
        <v>524</v>
      </c>
      <c r="U25">
        <v>7670</v>
      </c>
      <c r="V25" t="s">
        <v>274</v>
      </c>
      <c r="W25">
        <v>2413.1799999999998</v>
      </c>
      <c r="X25">
        <v>970.38599999999997</v>
      </c>
      <c r="Y25">
        <v>2.4870000000000001</v>
      </c>
      <c r="Z25">
        <v>13.162000000000001</v>
      </c>
      <c r="AA25">
        <v>165.38659699999999</v>
      </c>
      <c r="AB25">
        <v>8.2835479999999997</v>
      </c>
      <c r="AC25">
        <v>56.025216</v>
      </c>
      <c r="AD25" s="1">
        <v>376</v>
      </c>
      <c r="AE25">
        <v>2</v>
      </c>
      <c r="AF25">
        <v>558</v>
      </c>
      <c r="AG25">
        <v>67</v>
      </c>
      <c r="AH25">
        <v>14.591146</v>
      </c>
      <c r="AI25">
        <v>12.2</v>
      </c>
      <c r="AJ25">
        <v>0</v>
      </c>
      <c r="AK25">
        <v>4</v>
      </c>
      <c r="AL25">
        <v>230</v>
      </c>
      <c r="AM25" t="s">
        <v>275</v>
      </c>
      <c r="AN25" t="s">
        <v>483</v>
      </c>
      <c r="AO25">
        <v>2413.1799999999998</v>
      </c>
      <c r="AR25" t="s">
        <v>117</v>
      </c>
      <c r="AS25" t="s">
        <v>120</v>
      </c>
      <c r="AT25" t="s">
        <v>232</v>
      </c>
      <c r="AU25" t="s">
        <v>274</v>
      </c>
      <c r="AV25" t="s">
        <v>48</v>
      </c>
      <c r="AW25">
        <v>1</v>
      </c>
      <c r="BB25">
        <v>0.80225806451612902</v>
      </c>
      <c r="BC25" t="s">
        <v>67</v>
      </c>
      <c r="BF25" t="s">
        <v>117</v>
      </c>
      <c r="BG25" t="s">
        <v>120</v>
      </c>
      <c r="BH25" t="s">
        <v>274</v>
      </c>
      <c r="BI25">
        <v>7670</v>
      </c>
      <c r="BJ25">
        <v>1</v>
      </c>
      <c r="BK25" t="s">
        <v>232</v>
      </c>
      <c r="BL25" t="s">
        <v>173</v>
      </c>
      <c r="BM25">
        <v>0.80225806451612902</v>
      </c>
      <c r="BN25" t="s">
        <v>67</v>
      </c>
      <c r="BO25" t="s">
        <v>178</v>
      </c>
      <c r="BP25">
        <v>2413.1799999999998</v>
      </c>
    </row>
    <row r="26" spans="1:68" ht="16.5">
      <c r="A26" s="239" t="str">
        <f t="shared" si="18"/>
        <v>신화여객</v>
      </c>
      <c r="B26" s="110" t="str">
        <f t="shared" si="19"/>
        <v>김철모</v>
      </c>
      <c r="C26" s="111" t="str">
        <f t="shared" si="20"/>
        <v>C</v>
      </c>
      <c r="D26" s="112">
        <f t="shared" si="21"/>
        <v>0.85350417140100909</v>
      </c>
      <c r="E26" s="113">
        <f t="shared" si="22"/>
        <v>5539</v>
      </c>
      <c r="F26" s="114" t="str">
        <f t="shared" si="23"/>
        <v>526</v>
      </c>
      <c r="G26" s="115" t="str">
        <f t="shared" si="24"/>
        <v>71바5108</v>
      </c>
      <c r="H26" s="116">
        <f t="shared" si="25"/>
        <v>3</v>
      </c>
      <c r="I26" s="117">
        <f t="shared" si="26"/>
        <v>1469.154</v>
      </c>
      <c r="J26" s="118">
        <f t="shared" si="27"/>
        <v>2.1808135300571359E-2</v>
      </c>
      <c r="K26" s="118">
        <f t="shared" si="28"/>
        <v>0.35874265167038921</v>
      </c>
      <c r="L26" s="118">
        <f t="shared" si="29"/>
        <v>0.19398919378091065</v>
      </c>
      <c r="M26" s="119">
        <f t="shared" si="30"/>
        <v>10.967000000000001</v>
      </c>
      <c r="N26" s="120">
        <f t="shared" si="31"/>
        <v>0</v>
      </c>
      <c r="O26" s="120">
        <f t="shared" si="32"/>
        <v>12.047749929551292</v>
      </c>
      <c r="P26" s="229">
        <f t="shared" si="33"/>
        <v>2</v>
      </c>
      <c r="Q26" s="230">
        <f t="shared" si="34"/>
        <v>0</v>
      </c>
      <c r="R26" s="230">
        <f t="shared" si="35"/>
        <v>177</v>
      </c>
      <c r="T26">
        <v>524</v>
      </c>
      <c r="U26">
        <v>5539</v>
      </c>
      <c r="V26" t="s">
        <v>276</v>
      </c>
      <c r="W26">
        <v>1469.154</v>
      </c>
      <c r="X26">
        <v>582.74800000000005</v>
      </c>
      <c r="Y26">
        <v>2.5209999999999999</v>
      </c>
      <c r="Z26">
        <v>10.967000000000001</v>
      </c>
      <c r="AA26">
        <v>103.234686</v>
      </c>
      <c r="AB26">
        <v>2.2513559999999999</v>
      </c>
      <c r="AC26">
        <v>37.034685000000003</v>
      </c>
      <c r="AD26" s="1">
        <v>285</v>
      </c>
      <c r="AE26">
        <v>0</v>
      </c>
      <c r="AF26">
        <v>177</v>
      </c>
      <c r="AG26">
        <v>78</v>
      </c>
      <c r="AH26">
        <v>14.231204999999999</v>
      </c>
      <c r="AI26">
        <v>11.2</v>
      </c>
      <c r="AJ26">
        <v>0</v>
      </c>
      <c r="AK26">
        <v>2</v>
      </c>
      <c r="AL26">
        <v>12</v>
      </c>
      <c r="AM26" t="s">
        <v>277</v>
      </c>
      <c r="AN26" t="s">
        <v>484</v>
      </c>
      <c r="AO26">
        <v>1053.7349999999999</v>
      </c>
      <c r="AR26" t="s">
        <v>117</v>
      </c>
      <c r="AS26" t="s">
        <v>120</v>
      </c>
      <c r="AT26" t="s">
        <v>228</v>
      </c>
      <c r="AU26" t="s">
        <v>276</v>
      </c>
      <c r="AV26" t="s">
        <v>48</v>
      </c>
      <c r="AW26">
        <v>3</v>
      </c>
      <c r="BB26">
        <v>0.85350417140100909</v>
      </c>
      <c r="BC26" t="s">
        <v>69</v>
      </c>
      <c r="BF26" t="s">
        <v>117</v>
      </c>
      <c r="BG26" t="s">
        <v>120</v>
      </c>
      <c r="BH26" t="s">
        <v>276</v>
      </c>
      <c r="BI26">
        <v>5539</v>
      </c>
      <c r="BJ26">
        <v>3</v>
      </c>
      <c r="BK26" t="s">
        <v>228</v>
      </c>
      <c r="BL26" t="s">
        <v>229</v>
      </c>
      <c r="BM26">
        <v>0.85350417140100909</v>
      </c>
      <c r="BN26" t="s">
        <v>69</v>
      </c>
      <c r="BO26" t="s">
        <v>176</v>
      </c>
      <c r="BP26">
        <v>1469.154</v>
      </c>
    </row>
    <row r="27" spans="1:68" ht="16.5">
      <c r="A27" s="238" t="str">
        <f t="shared" si="18"/>
        <v>신화여객</v>
      </c>
      <c r="B27" s="126" t="str">
        <f t="shared" si="19"/>
        <v>김춘길</v>
      </c>
      <c r="C27" s="127" t="str">
        <f t="shared" si="20"/>
        <v>C</v>
      </c>
      <c r="D27" s="128">
        <f t="shared" si="21"/>
        <v>0.87555114057364114</v>
      </c>
      <c r="E27" s="129">
        <f t="shared" si="22"/>
        <v>3287</v>
      </c>
      <c r="F27" s="130" t="str">
        <f t="shared" si="23"/>
        <v>526</v>
      </c>
      <c r="G27" s="131" t="str">
        <f t="shared" si="24"/>
        <v>72바1109</v>
      </c>
      <c r="H27" s="132">
        <f t="shared" si="25"/>
        <v>6</v>
      </c>
      <c r="I27" s="133">
        <f t="shared" si="26"/>
        <v>1164.2160000000001</v>
      </c>
      <c r="J27" s="134">
        <f t="shared" si="27"/>
        <v>2.5525420571301392E-2</v>
      </c>
      <c r="K27" s="134">
        <f t="shared" si="28"/>
        <v>0.32324106723350954</v>
      </c>
      <c r="L27" s="134">
        <f t="shared" si="29"/>
        <v>0.18295574017192684</v>
      </c>
      <c r="M27" s="135">
        <f t="shared" si="30"/>
        <v>9.5090000000000003</v>
      </c>
      <c r="N27" s="136">
        <f t="shared" si="31"/>
        <v>8.5894713695740324E-2</v>
      </c>
      <c r="O27" s="136">
        <f t="shared" si="32"/>
        <v>1.5461048465233258</v>
      </c>
      <c r="P27" s="227">
        <f t="shared" si="33"/>
        <v>4</v>
      </c>
      <c r="Q27" s="228">
        <f t="shared" si="34"/>
        <v>1</v>
      </c>
      <c r="R27" s="228">
        <f t="shared" si="35"/>
        <v>18</v>
      </c>
      <c r="T27">
        <v>524</v>
      </c>
      <c r="U27">
        <v>3287</v>
      </c>
      <c r="V27" t="s">
        <v>278</v>
      </c>
      <c r="W27">
        <v>1164.2159999999999</v>
      </c>
      <c r="X27">
        <v>432.61500000000001</v>
      </c>
      <c r="Y27">
        <v>2.6909999999999998</v>
      </c>
      <c r="Z27">
        <v>9.5090000000000003</v>
      </c>
      <c r="AA27">
        <v>82.160801000000006</v>
      </c>
      <c r="AB27">
        <v>2.0971890000000002</v>
      </c>
      <c r="AC27">
        <v>26.557745000000001</v>
      </c>
      <c r="AD27" s="1">
        <v>213</v>
      </c>
      <c r="AE27">
        <v>1</v>
      </c>
      <c r="AF27">
        <v>18</v>
      </c>
      <c r="AG27">
        <v>69</v>
      </c>
      <c r="AH27">
        <v>14.169968000000001</v>
      </c>
      <c r="AI27">
        <v>5.9</v>
      </c>
      <c r="AJ27">
        <v>0</v>
      </c>
      <c r="AK27">
        <v>4</v>
      </c>
      <c r="AL27">
        <v>362</v>
      </c>
      <c r="AM27" t="s">
        <v>279</v>
      </c>
      <c r="AN27" t="s">
        <v>485</v>
      </c>
      <c r="AO27">
        <v>339.68700000000001</v>
      </c>
      <c r="AR27" t="s">
        <v>117</v>
      </c>
      <c r="AS27" t="s">
        <v>120</v>
      </c>
      <c r="AT27" t="s">
        <v>231</v>
      </c>
      <c r="AU27" t="s">
        <v>278</v>
      </c>
      <c r="AV27" t="s">
        <v>48</v>
      </c>
      <c r="AW27">
        <v>6</v>
      </c>
      <c r="BB27">
        <v>0.87555114057364114</v>
      </c>
      <c r="BC27" t="s">
        <v>69</v>
      </c>
      <c r="BF27" t="s">
        <v>117</v>
      </c>
      <c r="BG27" t="s">
        <v>120</v>
      </c>
      <c r="BH27" t="s">
        <v>278</v>
      </c>
      <c r="BI27">
        <v>3287</v>
      </c>
      <c r="BJ27">
        <v>6</v>
      </c>
      <c r="BK27" t="s">
        <v>231</v>
      </c>
      <c r="BL27" t="s">
        <v>229</v>
      </c>
      <c r="BM27">
        <v>0.87555114057364114</v>
      </c>
      <c r="BN27" t="s">
        <v>69</v>
      </c>
      <c r="BO27" t="s">
        <v>176</v>
      </c>
      <c r="BP27">
        <v>1164.2160000000001</v>
      </c>
    </row>
    <row r="28" spans="1:68" ht="16.5">
      <c r="A28" s="239" t="str">
        <f t="shared" si="18"/>
        <v>신화여객</v>
      </c>
      <c r="B28" s="110" t="str">
        <f t="shared" si="19"/>
        <v>김학광</v>
      </c>
      <c r="C28" s="111" t="str">
        <f t="shared" si="20"/>
        <v>C</v>
      </c>
      <c r="D28" s="112">
        <f t="shared" si="21"/>
        <v>0.85408169709646142</v>
      </c>
      <c r="E28" s="113">
        <f t="shared" si="22"/>
        <v>9732</v>
      </c>
      <c r="F28" s="114" t="str">
        <f t="shared" si="23"/>
        <v>37</v>
      </c>
      <c r="G28" s="115" t="str">
        <f t="shared" si="24"/>
        <v>71바6165</v>
      </c>
      <c r="H28" s="116">
        <f t="shared" si="25"/>
        <v>9</v>
      </c>
      <c r="I28" s="117">
        <f t="shared" si="26"/>
        <v>1291.8259999999998</v>
      </c>
      <c r="J28" s="118">
        <f t="shared" si="27"/>
        <v>2.7331410330245179E-2</v>
      </c>
      <c r="K28" s="118">
        <f t="shared" si="28"/>
        <v>0.32756833074135322</v>
      </c>
      <c r="L28" s="118">
        <f t="shared" si="29"/>
        <v>0.17726845565888907</v>
      </c>
      <c r="M28" s="119">
        <f t="shared" si="30"/>
        <v>12.571999999999999</v>
      </c>
      <c r="N28" s="120">
        <f t="shared" si="31"/>
        <v>0</v>
      </c>
      <c r="O28" s="120">
        <f t="shared" si="32"/>
        <v>7.1217021487413934</v>
      </c>
      <c r="P28" s="229">
        <f t="shared" si="33"/>
        <v>1</v>
      </c>
      <c r="Q28" s="230">
        <f t="shared" si="34"/>
        <v>0</v>
      </c>
      <c r="R28" s="230">
        <f t="shared" si="35"/>
        <v>92</v>
      </c>
      <c r="T28">
        <v>524</v>
      </c>
      <c r="U28">
        <v>9732</v>
      </c>
      <c r="V28" t="s">
        <v>280</v>
      </c>
      <c r="W28">
        <v>1291.826</v>
      </c>
      <c r="X28">
        <v>610.55700000000002</v>
      </c>
      <c r="Y28">
        <v>2.1160000000000001</v>
      </c>
      <c r="Z28">
        <v>12.571999999999999</v>
      </c>
      <c r="AA28">
        <v>80.116355999999996</v>
      </c>
      <c r="AB28">
        <v>2.1896930000000001</v>
      </c>
      <c r="AC28">
        <v>26.243580999999999</v>
      </c>
      <c r="AD28" s="1">
        <v>229</v>
      </c>
      <c r="AE28">
        <v>0</v>
      </c>
      <c r="AF28">
        <v>92</v>
      </c>
      <c r="AG28">
        <v>80</v>
      </c>
      <c r="AH28">
        <v>16.124372000000001</v>
      </c>
      <c r="AI28">
        <v>244.2</v>
      </c>
      <c r="AJ28">
        <v>0</v>
      </c>
      <c r="AK28">
        <v>1</v>
      </c>
      <c r="AL28">
        <v>50</v>
      </c>
      <c r="AM28" t="s">
        <v>281</v>
      </c>
      <c r="AN28" t="s">
        <v>486</v>
      </c>
      <c r="AO28">
        <v>438.83300000000003</v>
      </c>
      <c r="AR28" t="s">
        <v>117</v>
      </c>
      <c r="AS28" t="s">
        <v>119</v>
      </c>
      <c r="AT28" t="s">
        <v>217</v>
      </c>
      <c r="AU28" t="s">
        <v>280</v>
      </c>
      <c r="AV28" t="s">
        <v>48</v>
      </c>
      <c r="AW28">
        <v>9</v>
      </c>
      <c r="BB28">
        <v>0.85408169709646142</v>
      </c>
      <c r="BC28" t="s">
        <v>69</v>
      </c>
      <c r="BF28" t="s">
        <v>117</v>
      </c>
      <c r="BG28" t="s">
        <v>119</v>
      </c>
      <c r="BH28" t="s">
        <v>280</v>
      </c>
      <c r="BI28">
        <v>9732</v>
      </c>
      <c r="BJ28">
        <v>9</v>
      </c>
      <c r="BK28" t="s">
        <v>217</v>
      </c>
      <c r="BL28" t="s">
        <v>216</v>
      </c>
      <c r="BM28">
        <v>0.85408169709646142</v>
      </c>
      <c r="BN28" t="s">
        <v>69</v>
      </c>
      <c r="BO28" t="s">
        <v>176</v>
      </c>
      <c r="BP28">
        <v>1291.8259999999998</v>
      </c>
    </row>
    <row r="29" spans="1:68" ht="16.5">
      <c r="A29" s="238" t="str">
        <f t="shared" si="18"/>
        <v>신화여객</v>
      </c>
      <c r="B29" s="126" t="str">
        <f t="shared" si="19"/>
        <v>김학순</v>
      </c>
      <c r="C29" s="127" t="str">
        <f t="shared" si="20"/>
        <v>A</v>
      </c>
      <c r="D29" s="128">
        <f t="shared" si="21"/>
        <v>0.96851851851851856</v>
      </c>
      <c r="E29" s="129">
        <f t="shared" si="22"/>
        <v>6753</v>
      </c>
      <c r="F29" s="130" t="str">
        <f t="shared" si="23"/>
        <v>555</v>
      </c>
      <c r="G29" s="131" t="str">
        <f t="shared" si="24"/>
        <v>72바1104</v>
      </c>
      <c r="H29" s="132">
        <f t="shared" si="25"/>
        <v>1</v>
      </c>
      <c r="I29" s="133">
        <f t="shared" si="26"/>
        <v>2076.5479999999998</v>
      </c>
      <c r="J29" s="134">
        <f t="shared" si="27"/>
        <v>1.6497186154832665E-2</v>
      </c>
      <c r="K29" s="134">
        <f t="shared" si="28"/>
        <v>0.35153447085380274</v>
      </c>
      <c r="L29" s="134">
        <f t="shared" si="29"/>
        <v>0.20466659089989736</v>
      </c>
      <c r="M29" s="135">
        <f t="shared" si="30"/>
        <v>9.99</v>
      </c>
      <c r="N29" s="136">
        <f t="shared" si="31"/>
        <v>0</v>
      </c>
      <c r="O29" s="136">
        <f t="shared" si="32"/>
        <v>3.5636065239040953</v>
      </c>
      <c r="P29" s="227">
        <f t="shared" si="33"/>
        <v>0</v>
      </c>
      <c r="Q29" s="228">
        <f t="shared" si="34"/>
        <v>0</v>
      </c>
      <c r="R29" s="228">
        <f t="shared" si="35"/>
        <v>74</v>
      </c>
      <c r="T29">
        <v>524</v>
      </c>
      <c r="U29">
        <v>6753</v>
      </c>
      <c r="V29" t="s">
        <v>282</v>
      </c>
      <c r="W29">
        <v>2076.5479999999998</v>
      </c>
      <c r="X29">
        <v>794.04399999999998</v>
      </c>
      <c r="Y29">
        <v>2.6150000000000002</v>
      </c>
      <c r="Z29">
        <v>9.99</v>
      </c>
      <c r="AA29">
        <v>148.640197</v>
      </c>
      <c r="AB29">
        <v>2.4521449999999998</v>
      </c>
      <c r="AC29">
        <v>52.252153</v>
      </c>
      <c r="AD29" s="1">
        <v>425</v>
      </c>
      <c r="AE29">
        <v>0</v>
      </c>
      <c r="AF29">
        <v>74</v>
      </c>
      <c r="AG29">
        <v>69</v>
      </c>
      <c r="AH29">
        <v>13.970299000000001</v>
      </c>
      <c r="AI29">
        <v>50.6</v>
      </c>
      <c r="AJ29">
        <v>0</v>
      </c>
      <c r="AK29">
        <v>0</v>
      </c>
      <c r="AL29">
        <v>0</v>
      </c>
      <c r="AM29" t="s">
        <v>283</v>
      </c>
      <c r="AN29" t="s">
        <v>487</v>
      </c>
      <c r="AO29">
        <v>2076.5479999999998</v>
      </c>
      <c r="AR29" t="s">
        <v>117</v>
      </c>
      <c r="AS29" t="s">
        <v>121</v>
      </c>
      <c r="AT29" t="s">
        <v>237</v>
      </c>
      <c r="AU29" t="s">
        <v>282</v>
      </c>
      <c r="AV29" t="s">
        <v>48</v>
      </c>
      <c r="AW29">
        <v>1</v>
      </c>
      <c r="BB29">
        <v>0.96851851851851856</v>
      </c>
      <c r="BC29" t="s">
        <v>66</v>
      </c>
      <c r="BF29" t="s">
        <v>117</v>
      </c>
      <c r="BG29" t="s">
        <v>121</v>
      </c>
      <c r="BH29" t="s">
        <v>282</v>
      </c>
      <c r="BI29">
        <v>6753</v>
      </c>
      <c r="BJ29">
        <v>1</v>
      </c>
      <c r="BK29" t="s">
        <v>237</v>
      </c>
      <c r="BL29" t="s">
        <v>173</v>
      </c>
      <c r="BM29">
        <v>0.96851851851851856</v>
      </c>
      <c r="BN29" t="s">
        <v>66</v>
      </c>
      <c r="BO29" t="s">
        <v>177</v>
      </c>
      <c r="BP29">
        <v>2076.5479999999998</v>
      </c>
    </row>
    <row r="30" spans="1:68" ht="16.5">
      <c r="A30" s="239" t="str">
        <f t="shared" si="18"/>
        <v>신화여객</v>
      </c>
      <c r="B30" s="110" t="str">
        <f t="shared" si="19"/>
        <v>김현배</v>
      </c>
      <c r="C30" s="111" t="str">
        <f t="shared" si="20"/>
        <v>D</v>
      </c>
      <c r="D30" s="112">
        <f t="shared" si="21"/>
        <v>0.84468997422482217</v>
      </c>
      <c r="E30" s="113">
        <f t="shared" si="22"/>
        <v>715</v>
      </c>
      <c r="F30" s="114" t="str">
        <f t="shared" si="23"/>
        <v>34</v>
      </c>
      <c r="G30" s="115" t="str">
        <f t="shared" si="24"/>
        <v>71바6152</v>
      </c>
      <c r="H30" s="116">
        <f t="shared" si="25"/>
        <v>2</v>
      </c>
      <c r="I30" s="117">
        <f t="shared" si="26"/>
        <v>2942.8829999999998</v>
      </c>
      <c r="J30" s="118">
        <f t="shared" si="27"/>
        <v>1.1417935987283552E-2</v>
      </c>
      <c r="K30" s="118">
        <f t="shared" si="28"/>
        <v>0.33868797915992555</v>
      </c>
      <c r="L30" s="118">
        <f t="shared" si="29"/>
        <v>0.10907671151044741</v>
      </c>
      <c r="M30" s="119">
        <f t="shared" si="30"/>
        <v>11.111000000000001</v>
      </c>
      <c r="N30" s="120">
        <f t="shared" si="31"/>
        <v>0.1348632671907678</v>
      </c>
      <c r="O30" s="120">
        <f t="shared" si="32"/>
        <v>1.0114745039307584</v>
      </c>
      <c r="P30" s="229">
        <f t="shared" si="33"/>
        <v>2</v>
      </c>
      <c r="Q30" s="230">
        <f t="shared" si="34"/>
        <v>4</v>
      </c>
      <c r="R30" s="230">
        <f t="shared" si="35"/>
        <v>30</v>
      </c>
      <c r="T30">
        <v>524</v>
      </c>
      <c r="U30">
        <v>715</v>
      </c>
      <c r="V30" t="s">
        <v>284</v>
      </c>
      <c r="W30">
        <v>2965.9670000000001</v>
      </c>
      <c r="X30">
        <v>1463.15</v>
      </c>
      <c r="Y30">
        <v>2.0270000000000001</v>
      </c>
      <c r="Z30">
        <v>11.111000000000001</v>
      </c>
      <c r="AA30">
        <v>186.106053</v>
      </c>
      <c r="AB30">
        <v>2.1249470000000001</v>
      </c>
      <c r="AC30">
        <v>63.031883000000001</v>
      </c>
      <c r="AD30" s="1">
        <v>321</v>
      </c>
      <c r="AE30">
        <v>4</v>
      </c>
      <c r="AF30">
        <v>30</v>
      </c>
      <c r="AG30">
        <v>86</v>
      </c>
      <c r="AH30">
        <v>15.936972000000001</v>
      </c>
      <c r="AI30">
        <v>1257.5999999999999</v>
      </c>
      <c r="AJ30">
        <v>47.4</v>
      </c>
      <c r="AK30">
        <v>2</v>
      </c>
      <c r="AL30">
        <v>57</v>
      </c>
      <c r="AM30" t="s">
        <v>285</v>
      </c>
      <c r="AN30" t="s">
        <v>488</v>
      </c>
      <c r="AO30">
        <v>2830.451</v>
      </c>
      <c r="AR30" t="s">
        <v>117</v>
      </c>
      <c r="AS30" t="s">
        <v>118</v>
      </c>
      <c r="AT30" t="s">
        <v>195</v>
      </c>
      <c r="AU30" t="s">
        <v>284</v>
      </c>
      <c r="AV30" t="s">
        <v>48</v>
      </c>
      <c r="AW30">
        <v>2</v>
      </c>
      <c r="BB30">
        <v>0.84468997422482217</v>
      </c>
      <c r="BC30" t="s">
        <v>67</v>
      </c>
      <c r="BF30" t="s">
        <v>117</v>
      </c>
      <c r="BG30" t="s">
        <v>118</v>
      </c>
      <c r="BH30" t="s">
        <v>284</v>
      </c>
      <c r="BI30">
        <v>715</v>
      </c>
      <c r="BJ30">
        <v>2</v>
      </c>
      <c r="BK30" t="s">
        <v>195</v>
      </c>
      <c r="BL30" t="s">
        <v>198</v>
      </c>
      <c r="BM30">
        <v>0.84468997422482217</v>
      </c>
      <c r="BN30" t="s">
        <v>67</v>
      </c>
      <c r="BO30" t="s">
        <v>178</v>
      </c>
      <c r="BP30">
        <v>2942.8829999999998</v>
      </c>
    </row>
    <row r="31" spans="1:68" ht="16.5">
      <c r="A31" s="238" t="str">
        <f t="shared" si="18"/>
        <v>신화여객</v>
      </c>
      <c r="B31" s="126" t="str">
        <f t="shared" si="19"/>
        <v>김형기</v>
      </c>
      <c r="C31" s="127" t="str">
        <f t="shared" si="20"/>
        <v>D</v>
      </c>
      <c r="D31" s="128">
        <f t="shared" si="21"/>
        <v>0.81319999999999992</v>
      </c>
      <c r="E31" s="129">
        <f t="shared" si="22"/>
        <v>3435</v>
      </c>
      <c r="F31" s="130" t="str">
        <f t="shared" si="23"/>
        <v>34</v>
      </c>
      <c r="G31" s="131" t="str">
        <f t="shared" si="24"/>
        <v>71바5106</v>
      </c>
      <c r="H31" s="132">
        <f t="shared" si="25"/>
        <v>1</v>
      </c>
      <c r="I31" s="133">
        <f t="shared" si="26"/>
        <v>2478.9090000000001</v>
      </c>
      <c r="J31" s="134">
        <f t="shared" si="27"/>
        <v>6.5489513332116656E-3</v>
      </c>
      <c r="K31" s="134">
        <f t="shared" si="28"/>
        <v>0.3485315616651547</v>
      </c>
      <c r="L31" s="134">
        <f t="shared" si="29"/>
        <v>0.18274168192539539</v>
      </c>
      <c r="M31" s="135">
        <f t="shared" si="30"/>
        <v>12.48</v>
      </c>
      <c r="N31" s="136">
        <f t="shared" si="31"/>
        <v>0.1613613085433955</v>
      </c>
      <c r="O31" s="136">
        <f t="shared" si="32"/>
        <v>7.7050024829471351</v>
      </c>
      <c r="P31" s="227">
        <f t="shared" si="33"/>
        <v>2</v>
      </c>
      <c r="Q31" s="228">
        <f t="shared" si="34"/>
        <v>4</v>
      </c>
      <c r="R31" s="228">
        <f t="shared" si="35"/>
        <v>191</v>
      </c>
      <c r="T31">
        <v>524</v>
      </c>
      <c r="U31">
        <v>3435</v>
      </c>
      <c r="V31" t="s">
        <v>286</v>
      </c>
      <c r="W31">
        <v>2478.9090000000001</v>
      </c>
      <c r="X31">
        <v>1219.2049999999999</v>
      </c>
      <c r="Y31">
        <v>2.0329999999999999</v>
      </c>
      <c r="Z31">
        <v>12.48</v>
      </c>
      <c r="AA31">
        <v>163.041065</v>
      </c>
      <c r="AB31">
        <v>1.0677479999999999</v>
      </c>
      <c r="AC31">
        <v>56.824956999999998</v>
      </c>
      <c r="AD31" s="1">
        <v>453</v>
      </c>
      <c r="AE31">
        <v>4</v>
      </c>
      <c r="AF31">
        <v>191</v>
      </c>
      <c r="AG31">
        <v>82</v>
      </c>
      <c r="AH31">
        <v>15.2042</v>
      </c>
      <c r="AI31">
        <v>815.2</v>
      </c>
      <c r="AJ31">
        <v>5.4</v>
      </c>
      <c r="AK31">
        <v>2</v>
      </c>
      <c r="AL31">
        <v>430</v>
      </c>
      <c r="AM31" t="s">
        <v>287</v>
      </c>
      <c r="AN31" t="s">
        <v>489</v>
      </c>
      <c r="AO31">
        <v>2478.9090000000001</v>
      </c>
      <c r="AR31" t="s">
        <v>117</v>
      </c>
      <c r="AS31" t="s">
        <v>118</v>
      </c>
      <c r="AT31" t="s">
        <v>194</v>
      </c>
      <c r="AU31" t="s">
        <v>286</v>
      </c>
      <c r="AV31" t="s">
        <v>48</v>
      </c>
      <c r="AW31">
        <v>1</v>
      </c>
      <c r="BB31">
        <v>0.81319999999999992</v>
      </c>
      <c r="BC31" t="s">
        <v>67</v>
      </c>
      <c r="BF31" t="s">
        <v>117</v>
      </c>
      <c r="BG31" t="s">
        <v>118</v>
      </c>
      <c r="BH31" t="s">
        <v>286</v>
      </c>
      <c r="BI31">
        <v>3435</v>
      </c>
      <c r="BJ31">
        <v>1</v>
      </c>
      <c r="BK31" t="s">
        <v>194</v>
      </c>
      <c r="BL31" t="s">
        <v>173</v>
      </c>
      <c r="BM31">
        <v>0.81319999999999992</v>
      </c>
      <c r="BN31" t="s">
        <v>67</v>
      </c>
      <c r="BO31" t="s">
        <v>178</v>
      </c>
      <c r="BP31">
        <v>2478.9090000000001</v>
      </c>
    </row>
    <row r="32" spans="1:68" ht="16.5">
      <c r="A32" s="239" t="str">
        <f t="shared" si="18"/>
        <v>신화여객</v>
      </c>
      <c r="B32" s="110" t="str">
        <f t="shared" si="19"/>
        <v>김형석</v>
      </c>
      <c r="C32" s="111" t="str">
        <f t="shared" si="20"/>
        <v>F</v>
      </c>
      <c r="D32" s="112">
        <f t="shared" si="21"/>
        <v>0.71244561626785363</v>
      </c>
      <c r="E32" s="113">
        <f t="shared" si="22"/>
        <v>3437</v>
      </c>
      <c r="F32" s="114" t="str">
        <f t="shared" si="23"/>
        <v>37</v>
      </c>
      <c r="G32" s="115" t="str">
        <f t="shared" si="24"/>
        <v>71바6165</v>
      </c>
      <c r="H32" s="116">
        <f t="shared" si="25"/>
        <v>8</v>
      </c>
      <c r="I32" s="117">
        <f t="shared" si="26"/>
        <v>2427.9539999999997</v>
      </c>
      <c r="J32" s="118">
        <f t="shared" si="27"/>
        <v>4.9632885339613575E-2</v>
      </c>
      <c r="K32" s="118">
        <f t="shared" si="28"/>
        <v>0.38494670818865484</v>
      </c>
      <c r="L32" s="118">
        <f t="shared" si="29"/>
        <v>0.18945993210744522</v>
      </c>
      <c r="M32" s="119">
        <f t="shared" si="30"/>
        <v>16.292000000000002</v>
      </c>
      <c r="N32" s="120">
        <f t="shared" si="31"/>
        <v>0.37068247586239278</v>
      </c>
      <c r="O32" s="120">
        <f t="shared" si="32"/>
        <v>22.076200784693611</v>
      </c>
      <c r="P32" s="229">
        <f t="shared" si="33"/>
        <v>64</v>
      </c>
      <c r="Q32" s="230">
        <f t="shared" si="34"/>
        <v>9</v>
      </c>
      <c r="R32" s="230">
        <f t="shared" si="35"/>
        <v>536</v>
      </c>
      <c r="T32">
        <v>524</v>
      </c>
      <c r="U32">
        <v>3437</v>
      </c>
      <c r="V32" t="s">
        <v>288</v>
      </c>
      <c r="W32">
        <v>2427.9540000000002</v>
      </c>
      <c r="X32">
        <v>1365.8489999999999</v>
      </c>
      <c r="Y32">
        <v>1.778</v>
      </c>
      <c r="Z32">
        <v>16.292000000000002</v>
      </c>
      <c r="AA32">
        <v>174.95051799999999</v>
      </c>
      <c r="AB32">
        <v>8.6832989999999999</v>
      </c>
      <c r="AC32">
        <v>67.346626000000001</v>
      </c>
      <c r="AD32" s="1">
        <v>460</v>
      </c>
      <c r="AE32">
        <v>9</v>
      </c>
      <c r="AF32">
        <v>536</v>
      </c>
      <c r="AG32">
        <v>77</v>
      </c>
      <c r="AH32">
        <v>13.877946</v>
      </c>
      <c r="AI32">
        <v>1089.8</v>
      </c>
      <c r="AJ32">
        <v>0</v>
      </c>
      <c r="AK32">
        <v>64</v>
      </c>
      <c r="AL32">
        <v>29889</v>
      </c>
      <c r="AM32" t="s">
        <v>289</v>
      </c>
      <c r="AN32" t="s">
        <v>490</v>
      </c>
      <c r="AO32">
        <v>1686.2619999999999</v>
      </c>
      <c r="AR32" t="s">
        <v>117</v>
      </c>
      <c r="AS32" t="s">
        <v>119</v>
      </c>
      <c r="AT32" t="s">
        <v>217</v>
      </c>
      <c r="AU32" t="s">
        <v>288</v>
      </c>
      <c r="AV32" t="s">
        <v>48</v>
      </c>
      <c r="AW32">
        <v>8</v>
      </c>
      <c r="BB32">
        <v>0.71244561626785363</v>
      </c>
      <c r="BC32" t="s">
        <v>70</v>
      </c>
      <c r="BF32" t="s">
        <v>117</v>
      </c>
      <c r="BG32" t="s">
        <v>119</v>
      </c>
      <c r="BH32" t="s">
        <v>288</v>
      </c>
      <c r="BI32">
        <v>3437</v>
      </c>
      <c r="BJ32">
        <v>8</v>
      </c>
      <c r="BK32" t="s">
        <v>217</v>
      </c>
      <c r="BL32" t="s">
        <v>209</v>
      </c>
      <c r="BM32">
        <v>0.71244561626785363</v>
      </c>
      <c r="BN32" t="s">
        <v>70</v>
      </c>
      <c r="BO32" t="s">
        <v>397</v>
      </c>
      <c r="BP32">
        <v>2427.9539999999997</v>
      </c>
    </row>
    <row r="33" spans="1:68" ht="16.5">
      <c r="A33" s="238" t="str">
        <f t="shared" si="18"/>
        <v>신화여객</v>
      </c>
      <c r="B33" s="126" t="str">
        <f t="shared" si="19"/>
        <v>남윤기</v>
      </c>
      <c r="C33" s="127" t="str">
        <f t="shared" si="20"/>
        <v>F</v>
      </c>
      <c r="D33" s="128">
        <f t="shared" si="21"/>
        <v>0.70519999999999994</v>
      </c>
      <c r="E33" s="129">
        <f t="shared" si="22"/>
        <v>5383</v>
      </c>
      <c r="F33" s="130" t="str">
        <f t="shared" si="23"/>
        <v>34</v>
      </c>
      <c r="G33" s="131" t="str">
        <f t="shared" si="24"/>
        <v>72바1110</v>
      </c>
      <c r="H33" s="132">
        <f t="shared" si="25"/>
        <v>1</v>
      </c>
      <c r="I33" s="133">
        <f t="shared" si="26"/>
        <v>2476.2559999999999</v>
      </c>
      <c r="J33" s="134">
        <f t="shared" si="27"/>
        <v>1.9368418324067695E-2</v>
      </c>
      <c r="K33" s="134">
        <f t="shared" si="28"/>
        <v>0.37785668739582812</v>
      </c>
      <c r="L33" s="134">
        <f t="shared" si="29"/>
        <v>0.10418955067650518</v>
      </c>
      <c r="M33" s="135">
        <f t="shared" si="30"/>
        <v>18.952999999999999</v>
      </c>
      <c r="N33" s="136">
        <f t="shared" si="31"/>
        <v>0</v>
      </c>
      <c r="O33" s="136">
        <f t="shared" si="32"/>
        <v>50.196748639882145</v>
      </c>
      <c r="P33" s="227">
        <f t="shared" si="33"/>
        <v>16</v>
      </c>
      <c r="Q33" s="228">
        <f t="shared" si="34"/>
        <v>0</v>
      </c>
      <c r="R33" s="228">
        <f t="shared" si="35"/>
        <v>1243</v>
      </c>
      <c r="T33">
        <v>524</v>
      </c>
      <c r="U33">
        <v>5383</v>
      </c>
      <c r="V33" t="s">
        <v>290</v>
      </c>
      <c r="W33">
        <v>2476.2559999999999</v>
      </c>
      <c r="X33">
        <v>1404.588</v>
      </c>
      <c r="Y33">
        <v>1.7629999999999999</v>
      </c>
      <c r="Z33">
        <v>18.952999999999999</v>
      </c>
      <c r="AA33">
        <v>153.54134500000001</v>
      </c>
      <c r="AB33">
        <v>2.9738530000000001</v>
      </c>
      <c r="AC33">
        <v>58.016624</v>
      </c>
      <c r="AD33" s="1">
        <v>258</v>
      </c>
      <c r="AE33">
        <v>0</v>
      </c>
      <c r="AF33">
        <v>1243</v>
      </c>
      <c r="AG33">
        <v>78</v>
      </c>
      <c r="AH33">
        <v>16.127616</v>
      </c>
      <c r="AI33">
        <v>3595.6</v>
      </c>
      <c r="AJ33">
        <v>0</v>
      </c>
      <c r="AK33">
        <v>16</v>
      </c>
      <c r="AL33">
        <v>4470</v>
      </c>
      <c r="AM33" t="s">
        <v>291</v>
      </c>
      <c r="AN33" t="s">
        <v>491</v>
      </c>
      <c r="AO33">
        <v>2476.2559999999999</v>
      </c>
      <c r="AR33" t="s">
        <v>117</v>
      </c>
      <c r="AS33" t="s">
        <v>118</v>
      </c>
      <c r="AT33" t="s">
        <v>211</v>
      </c>
      <c r="AU33" t="s">
        <v>290</v>
      </c>
      <c r="AV33" t="s">
        <v>48</v>
      </c>
      <c r="AW33">
        <v>1</v>
      </c>
      <c r="BB33">
        <v>0.70519999999999994</v>
      </c>
      <c r="BC33" t="s">
        <v>70</v>
      </c>
      <c r="BF33" t="s">
        <v>117</v>
      </c>
      <c r="BG33" t="s">
        <v>118</v>
      </c>
      <c r="BH33" t="s">
        <v>290</v>
      </c>
      <c r="BI33">
        <v>5383</v>
      </c>
      <c r="BJ33">
        <v>1</v>
      </c>
      <c r="BK33" t="s">
        <v>211</v>
      </c>
      <c r="BL33" t="s">
        <v>173</v>
      </c>
      <c r="BM33">
        <v>0.70519999999999994</v>
      </c>
      <c r="BN33" t="s">
        <v>70</v>
      </c>
      <c r="BO33" t="s">
        <v>397</v>
      </c>
      <c r="BP33">
        <v>2476.2559999999999</v>
      </c>
    </row>
    <row r="34" spans="1:68" ht="16.5">
      <c r="A34" s="239" t="str">
        <f t="shared" si="18"/>
        <v>신화여객</v>
      </c>
      <c r="B34" s="110" t="str">
        <f t="shared" si="19"/>
        <v>모환경</v>
      </c>
      <c r="C34" s="111" t="str">
        <f t="shared" si="20"/>
        <v>D</v>
      </c>
      <c r="D34" s="112">
        <f t="shared" si="21"/>
        <v>0.80591291146496569</v>
      </c>
      <c r="E34" s="113">
        <f t="shared" si="22"/>
        <v>2135</v>
      </c>
      <c r="F34" s="114" t="str">
        <f t="shared" si="23"/>
        <v>37</v>
      </c>
      <c r="G34" s="115" t="str">
        <f t="shared" si="24"/>
        <v>71바6169</v>
      </c>
      <c r="H34" s="116">
        <f t="shared" si="25"/>
        <v>2</v>
      </c>
      <c r="I34" s="117">
        <f t="shared" si="26"/>
        <v>2442.31</v>
      </c>
      <c r="J34" s="118">
        <f t="shared" si="27"/>
        <v>3.4024846995754761E-2</v>
      </c>
      <c r="K34" s="118">
        <f t="shared" si="28"/>
        <v>0.31657881776101765</v>
      </c>
      <c r="L34" s="118">
        <f t="shared" si="29"/>
        <v>0.16787385712706412</v>
      </c>
      <c r="M34" s="119">
        <f t="shared" si="30"/>
        <v>12.331</v>
      </c>
      <c r="N34" s="120">
        <f t="shared" si="31"/>
        <v>4.0944843201722959E-2</v>
      </c>
      <c r="O34" s="120">
        <f t="shared" si="32"/>
        <v>6.7968439714860116</v>
      </c>
      <c r="P34" s="229">
        <f t="shared" si="33"/>
        <v>3</v>
      </c>
      <c r="Q34" s="230">
        <f t="shared" si="34"/>
        <v>1</v>
      </c>
      <c r="R34" s="230">
        <f t="shared" si="35"/>
        <v>166</v>
      </c>
      <c r="T34">
        <v>524</v>
      </c>
      <c r="U34">
        <v>2135</v>
      </c>
      <c r="V34" t="s">
        <v>292</v>
      </c>
      <c r="W34">
        <v>2442.31</v>
      </c>
      <c r="X34">
        <v>1212.866</v>
      </c>
      <c r="Y34">
        <v>2.0139999999999998</v>
      </c>
      <c r="Z34">
        <v>12.331</v>
      </c>
      <c r="AA34">
        <v>161.84910400000001</v>
      </c>
      <c r="AB34">
        <v>5.5068910000000004</v>
      </c>
      <c r="AC34">
        <v>51.237997999999997</v>
      </c>
      <c r="AD34" s="1">
        <v>410</v>
      </c>
      <c r="AE34">
        <v>1</v>
      </c>
      <c r="AF34">
        <v>166</v>
      </c>
      <c r="AG34">
        <v>69</v>
      </c>
      <c r="AH34">
        <v>15.090043</v>
      </c>
      <c r="AI34">
        <v>255.2</v>
      </c>
      <c r="AJ34">
        <v>0</v>
      </c>
      <c r="AK34">
        <v>3</v>
      </c>
      <c r="AL34">
        <v>232</v>
      </c>
      <c r="AM34" t="s">
        <v>293</v>
      </c>
      <c r="AN34" t="s">
        <v>492</v>
      </c>
      <c r="AO34">
        <v>2229.3530000000001</v>
      </c>
      <c r="AR34" t="s">
        <v>117</v>
      </c>
      <c r="AS34" t="s">
        <v>119</v>
      </c>
      <c r="AT34" t="s">
        <v>220</v>
      </c>
      <c r="AU34" t="s">
        <v>292</v>
      </c>
      <c r="AV34" t="s">
        <v>48</v>
      </c>
      <c r="AW34">
        <v>2</v>
      </c>
      <c r="BB34">
        <v>0.80591291146496569</v>
      </c>
      <c r="BC34" t="s">
        <v>67</v>
      </c>
      <c r="BF34" t="s">
        <v>117</v>
      </c>
      <c r="BG34" t="s">
        <v>119</v>
      </c>
      <c r="BH34" t="s">
        <v>292</v>
      </c>
      <c r="BI34">
        <v>2135</v>
      </c>
      <c r="BJ34">
        <v>2</v>
      </c>
      <c r="BK34" t="s">
        <v>220</v>
      </c>
      <c r="BL34" t="s">
        <v>224</v>
      </c>
      <c r="BM34">
        <v>0.80591291146496569</v>
      </c>
      <c r="BN34" t="s">
        <v>67</v>
      </c>
      <c r="BO34" t="s">
        <v>178</v>
      </c>
      <c r="BP34">
        <v>2442.31</v>
      </c>
    </row>
    <row r="35" spans="1:68" ht="16.5">
      <c r="A35" s="238" t="str">
        <f t="shared" si="18"/>
        <v>신화여객</v>
      </c>
      <c r="B35" s="126" t="str">
        <f t="shared" si="19"/>
        <v>문태철</v>
      </c>
      <c r="C35" s="127" t="str">
        <f t="shared" si="20"/>
        <v>C</v>
      </c>
      <c r="D35" s="128">
        <f t="shared" si="21"/>
        <v>0.85641170248812304</v>
      </c>
      <c r="E35" s="129">
        <f t="shared" si="22"/>
        <v>3411</v>
      </c>
      <c r="F35" s="130" t="str">
        <f t="shared" si="23"/>
        <v>555</v>
      </c>
      <c r="G35" s="131" t="str">
        <f t="shared" si="24"/>
        <v>72바1105</v>
      </c>
      <c r="H35" s="132">
        <f t="shared" si="25"/>
        <v>5</v>
      </c>
      <c r="I35" s="133">
        <f t="shared" si="26"/>
        <v>1601.739</v>
      </c>
      <c r="J35" s="134">
        <f t="shared" si="27"/>
        <v>3.1567562994363162E-2</v>
      </c>
      <c r="K35" s="134">
        <f t="shared" si="28"/>
        <v>0.36357577702505373</v>
      </c>
      <c r="L35" s="134">
        <f t="shared" si="29"/>
        <v>0.20789903973119217</v>
      </c>
      <c r="M35" s="135">
        <f t="shared" si="30"/>
        <v>12.635999999999999</v>
      </c>
      <c r="N35" s="136">
        <f t="shared" si="31"/>
        <v>6.2432144063421069E-2</v>
      </c>
      <c r="O35" s="136">
        <f t="shared" si="32"/>
        <v>40.14386863277975</v>
      </c>
      <c r="P35" s="227">
        <f t="shared" si="33"/>
        <v>9</v>
      </c>
      <c r="Q35" s="228">
        <f t="shared" si="34"/>
        <v>1</v>
      </c>
      <c r="R35" s="228">
        <f t="shared" si="35"/>
        <v>643</v>
      </c>
      <c r="T35">
        <v>524</v>
      </c>
      <c r="U35">
        <v>3411</v>
      </c>
      <c r="V35" t="s">
        <v>493</v>
      </c>
      <c r="W35">
        <v>1601.739</v>
      </c>
      <c r="X35">
        <v>696.85699999999997</v>
      </c>
      <c r="Y35">
        <v>2.2989999999999999</v>
      </c>
      <c r="Z35">
        <v>12.635999999999999</v>
      </c>
      <c r="AA35">
        <v>115.975218</v>
      </c>
      <c r="AB35">
        <v>3.6610550000000002</v>
      </c>
      <c r="AC35">
        <v>42.165779999999998</v>
      </c>
      <c r="AD35" s="1">
        <v>333</v>
      </c>
      <c r="AE35">
        <v>1</v>
      </c>
      <c r="AF35">
        <v>643</v>
      </c>
      <c r="AG35">
        <v>69</v>
      </c>
      <c r="AH35">
        <v>13.811045</v>
      </c>
      <c r="AI35">
        <v>64.400000000000006</v>
      </c>
      <c r="AJ35">
        <v>0</v>
      </c>
      <c r="AK35">
        <v>9</v>
      </c>
      <c r="AL35">
        <v>1750</v>
      </c>
      <c r="AM35" t="s">
        <v>494</v>
      </c>
      <c r="AN35" t="s">
        <v>495</v>
      </c>
      <c r="AO35">
        <v>792.73</v>
      </c>
      <c r="AR35" t="s">
        <v>117</v>
      </c>
      <c r="AS35" t="s">
        <v>121</v>
      </c>
      <c r="AT35" t="s">
        <v>238</v>
      </c>
      <c r="AU35" t="s">
        <v>493</v>
      </c>
      <c r="AV35" t="s">
        <v>48</v>
      </c>
      <c r="AW35">
        <v>5</v>
      </c>
      <c r="BB35">
        <v>0.85641170248812304</v>
      </c>
      <c r="BC35" t="s">
        <v>69</v>
      </c>
      <c r="BF35" t="s">
        <v>117</v>
      </c>
      <c r="BG35" t="s">
        <v>121</v>
      </c>
      <c r="BH35" t="s">
        <v>493</v>
      </c>
      <c r="BI35">
        <v>3411</v>
      </c>
      <c r="BJ35">
        <v>5</v>
      </c>
      <c r="BK35" t="s">
        <v>238</v>
      </c>
      <c r="BL35" t="s">
        <v>237</v>
      </c>
      <c r="BM35">
        <v>0.85641170248812304</v>
      </c>
      <c r="BN35" t="s">
        <v>69</v>
      </c>
      <c r="BO35" t="s">
        <v>176</v>
      </c>
      <c r="BP35">
        <v>1601.739</v>
      </c>
    </row>
    <row r="36" spans="1:68" ht="16.5">
      <c r="A36" s="239" t="str">
        <f t="shared" si="18"/>
        <v>신화여객</v>
      </c>
      <c r="B36" s="110" t="str">
        <f t="shared" si="19"/>
        <v>박상기</v>
      </c>
      <c r="C36" s="111" t="str">
        <f t="shared" si="20"/>
        <v>C</v>
      </c>
      <c r="D36" s="112">
        <f t="shared" si="21"/>
        <v>0.86844601340139294</v>
      </c>
      <c r="E36" s="113">
        <f t="shared" si="22"/>
        <v>3129</v>
      </c>
      <c r="F36" s="114" t="str">
        <f t="shared" si="23"/>
        <v>37</v>
      </c>
      <c r="G36" s="115" t="str">
        <f t="shared" si="24"/>
        <v>71바6171</v>
      </c>
      <c r="H36" s="116">
        <f t="shared" si="25"/>
        <v>6</v>
      </c>
      <c r="I36" s="117">
        <f t="shared" si="26"/>
        <v>1963.3779999999999</v>
      </c>
      <c r="J36" s="118">
        <f t="shared" si="27"/>
        <v>3.4543559131040021E-2</v>
      </c>
      <c r="K36" s="118">
        <f t="shared" si="28"/>
        <v>0.33741579651390086</v>
      </c>
      <c r="L36" s="118">
        <f t="shared" si="29"/>
        <v>0.26128437825013828</v>
      </c>
      <c r="M36" s="119">
        <f t="shared" si="30"/>
        <v>11.907999999999999</v>
      </c>
      <c r="N36" s="120">
        <f t="shared" si="31"/>
        <v>0</v>
      </c>
      <c r="O36" s="120">
        <f t="shared" si="32"/>
        <v>7.5535494476715437</v>
      </c>
      <c r="P36" s="229">
        <f t="shared" si="33"/>
        <v>0</v>
      </c>
      <c r="Q36" s="230">
        <f t="shared" si="34"/>
        <v>0</v>
      </c>
      <c r="R36" s="230">
        <f t="shared" si="35"/>
        <v>152</v>
      </c>
      <c r="T36">
        <v>524</v>
      </c>
      <c r="U36">
        <v>3129</v>
      </c>
      <c r="V36" t="s">
        <v>294</v>
      </c>
      <c r="W36">
        <v>2012.299</v>
      </c>
      <c r="X36">
        <v>926.67899999999997</v>
      </c>
      <c r="Y36">
        <v>2.1720000000000002</v>
      </c>
      <c r="Z36">
        <v>11.907999999999999</v>
      </c>
      <c r="AA36">
        <v>127.888559</v>
      </c>
      <c r="AB36">
        <v>4.417726</v>
      </c>
      <c r="AC36">
        <v>43.151620000000001</v>
      </c>
      <c r="AD36" s="1">
        <v>513</v>
      </c>
      <c r="AE36">
        <v>0</v>
      </c>
      <c r="AF36">
        <v>152</v>
      </c>
      <c r="AG36">
        <v>73</v>
      </c>
      <c r="AH36">
        <v>15.734785</v>
      </c>
      <c r="AI36">
        <v>308.89999999999998</v>
      </c>
      <c r="AJ36">
        <v>0</v>
      </c>
      <c r="AK36">
        <v>0</v>
      </c>
      <c r="AL36">
        <v>0</v>
      </c>
      <c r="AM36" t="s">
        <v>295</v>
      </c>
      <c r="AN36" t="s">
        <v>496</v>
      </c>
      <c r="AO36">
        <v>802.18200000000002</v>
      </c>
      <c r="AR36" t="s">
        <v>117</v>
      </c>
      <c r="AS36" t="s">
        <v>119</v>
      </c>
      <c r="AT36" t="s">
        <v>221</v>
      </c>
      <c r="AU36" t="s">
        <v>294</v>
      </c>
      <c r="AV36" t="s">
        <v>48</v>
      </c>
      <c r="AW36">
        <v>6</v>
      </c>
      <c r="BB36">
        <v>0.86844601340139294</v>
      </c>
      <c r="BC36" t="s">
        <v>69</v>
      </c>
      <c r="BF36" t="s">
        <v>117</v>
      </c>
      <c r="BG36" t="s">
        <v>119</v>
      </c>
      <c r="BH36" t="s">
        <v>294</v>
      </c>
      <c r="BI36">
        <v>3129</v>
      </c>
      <c r="BJ36">
        <v>6</v>
      </c>
      <c r="BK36" t="s">
        <v>221</v>
      </c>
      <c r="BL36" t="s">
        <v>217</v>
      </c>
      <c r="BM36">
        <v>0.86844601340139294</v>
      </c>
      <c r="BN36" t="s">
        <v>69</v>
      </c>
      <c r="BO36" t="s">
        <v>176</v>
      </c>
      <c r="BP36">
        <v>1963.3779999999999</v>
      </c>
    </row>
    <row r="37" spans="1:68" ht="16.5">
      <c r="A37" s="238" t="str">
        <f t="shared" si="18"/>
        <v>신화여객</v>
      </c>
      <c r="B37" s="126" t="str">
        <f t="shared" si="19"/>
        <v>박상수</v>
      </c>
      <c r="C37" s="127" t="str">
        <f t="shared" si="20"/>
        <v>C</v>
      </c>
      <c r="D37" s="128">
        <f t="shared" si="21"/>
        <v>0.87370370370370365</v>
      </c>
      <c r="E37" s="129">
        <f t="shared" si="22"/>
        <v>1132</v>
      </c>
      <c r="F37" s="130" t="str">
        <f t="shared" si="23"/>
        <v>555</v>
      </c>
      <c r="G37" s="131" t="str">
        <f t="shared" si="24"/>
        <v>72바1104</v>
      </c>
      <c r="H37" s="132">
        <f t="shared" si="25"/>
        <v>1</v>
      </c>
      <c r="I37" s="133">
        <f t="shared" si="26"/>
        <v>1856.8009999999999</v>
      </c>
      <c r="J37" s="134">
        <f t="shared" si="27"/>
        <v>1.3818453745358479E-2</v>
      </c>
      <c r="K37" s="134">
        <f t="shared" si="28"/>
        <v>0.3972791027426319</v>
      </c>
      <c r="L37" s="134">
        <f t="shared" si="29"/>
        <v>0.14433426091433602</v>
      </c>
      <c r="M37" s="135">
        <f t="shared" si="30"/>
        <v>12.519</v>
      </c>
      <c r="N37" s="136">
        <f t="shared" si="31"/>
        <v>5.3856067505349256E-2</v>
      </c>
      <c r="O37" s="136">
        <f t="shared" si="32"/>
        <v>10.340364961027056</v>
      </c>
      <c r="P37" s="227">
        <f t="shared" si="33"/>
        <v>13</v>
      </c>
      <c r="Q37" s="228">
        <f t="shared" si="34"/>
        <v>1</v>
      </c>
      <c r="R37" s="228">
        <f t="shared" si="35"/>
        <v>192</v>
      </c>
      <c r="T37">
        <v>524</v>
      </c>
      <c r="U37">
        <v>1132</v>
      </c>
      <c r="V37" t="s">
        <v>296</v>
      </c>
      <c r="W37">
        <v>1856.8009999999999</v>
      </c>
      <c r="X37">
        <v>787.06100000000004</v>
      </c>
      <c r="Y37">
        <v>2.359</v>
      </c>
      <c r="Z37">
        <v>12.519</v>
      </c>
      <c r="AA37">
        <v>137.614384</v>
      </c>
      <c r="AB37">
        <v>1.901618</v>
      </c>
      <c r="AC37">
        <v>54.671318999999997</v>
      </c>
      <c r="AD37" s="1">
        <v>268</v>
      </c>
      <c r="AE37">
        <v>1</v>
      </c>
      <c r="AF37">
        <v>192</v>
      </c>
      <c r="AG37">
        <v>68</v>
      </c>
      <c r="AH37">
        <v>13.492782</v>
      </c>
      <c r="AI37">
        <v>40.200000000000003</v>
      </c>
      <c r="AJ37">
        <v>0</v>
      </c>
      <c r="AK37">
        <v>13</v>
      </c>
      <c r="AL37">
        <v>2010</v>
      </c>
      <c r="AM37" t="s">
        <v>297</v>
      </c>
      <c r="AN37" t="s">
        <v>497</v>
      </c>
      <c r="AO37">
        <v>1856.8009999999999</v>
      </c>
      <c r="AR37" t="s">
        <v>117</v>
      </c>
      <c r="AS37" t="s">
        <v>121</v>
      </c>
      <c r="AT37" t="s">
        <v>237</v>
      </c>
      <c r="AU37" t="s">
        <v>296</v>
      </c>
      <c r="AV37" t="s">
        <v>48</v>
      </c>
      <c r="AW37">
        <v>1</v>
      </c>
      <c r="BB37">
        <v>0.87370370370370365</v>
      </c>
      <c r="BC37" t="s">
        <v>69</v>
      </c>
      <c r="BF37" t="s">
        <v>117</v>
      </c>
      <c r="BG37" t="s">
        <v>121</v>
      </c>
      <c r="BH37" t="s">
        <v>296</v>
      </c>
      <c r="BI37">
        <v>1132</v>
      </c>
      <c r="BJ37">
        <v>1</v>
      </c>
      <c r="BK37" t="s">
        <v>237</v>
      </c>
      <c r="BL37" t="s">
        <v>173</v>
      </c>
      <c r="BM37">
        <v>0.87370370370370365</v>
      </c>
      <c r="BN37" t="s">
        <v>69</v>
      </c>
      <c r="BO37" t="s">
        <v>176</v>
      </c>
      <c r="BP37">
        <v>1856.8009999999999</v>
      </c>
    </row>
    <row r="38" spans="1:68" ht="16.5">
      <c r="A38" s="239" t="str">
        <f t="shared" si="18"/>
        <v>신화여객</v>
      </c>
      <c r="B38" s="110" t="str">
        <f t="shared" si="19"/>
        <v>박영석</v>
      </c>
      <c r="C38" s="111" t="str">
        <f t="shared" si="20"/>
        <v>C</v>
      </c>
      <c r="D38" s="112">
        <f t="shared" si="21"/>
        <v>0.86012581415847755</v>
      </c>
      <c r="E38" s="113">
        <f t="shared" si="22"/>
        <v>8946</v>
      </c>
      <c r="F38" s="114" t="str">
        <f t="shared" si="23"/>
        <v>526</v>
      </c>
      <c r="G38" s="115" t="str">
        <f t="shared" si="24"/>
        <v>71바5105</v>
      </c>
      <c r="H38" s="116">
        <f t="shared" si="25"/>
        <v>9</v>
      </c>
      <c r="I38" s="117">
        <f t="shared" si="26"/>
        <v>1597.538</v>
      </c>
      <c r="J38" s="118">
        <f t="shared" si="27"/>
        <v>3.8704956166045607E-2</v>
      </c>
      <c r="K38" s="118">
        <f t="shared" si="28"/>
        <v>0.33742599910574472</v>
      </c>
      <c r="L38" s="118">
        <f t="shared" si="29"/>
        <v>0.17339180664247111</v>
      </c>
      <c r="M38" s="119">
        <f t="shared" si="30"/>
        <v>10.313000000000001</v>
      </c>
      <c r="N38" s="120">
        <f t="shared" si="31"/>
        <v>6.2596320087534699E-2</v>
      </c>
      <c r="O38" s="120">
        <f t="shared" si="32"/>
        <v>4.1313571257772894</v>
      </c>
      <c r="P38" s="229">
        <f t="shared" si="33"/>
        <v>5</v>
      </c>
      <c r="Q38" s="230">
        <f t="shared" si="34"/>
        <v>1</v>
      </c>
      <c r="R38" s="230">
        <f t="shared" si="35"/>
        <v>66</v>
      </c>
      <c r="T38">
        <v>524</v>
      </c>
      <c r="U38">
        <v>8946</v>
      </c>
      <c r="V38" t="s">
        <v>298</v>
      </c>
      <c r="W38">
        <v>1597.538</v>
      </c>
      <c r="X38">
        <v>625.02</v>
      </c>
      <c r="Y38">
        <v>2.556</v>
      </c>
      <c r="Z38">
        <v>10.313000000000001</v>
      </c>
      <c r="AA38">
        <v>113.22717900000001</v>
      </c>
      <c r="AB38">
        <v>4.3824529999999999</v>
      </c>
      <c r="AC38">
        <v>38.205793999999997</v>
      </c>
      <c r="AD38" s="1">
        <v>277</v>
      </c>
      <c r="AE38">
        <v>1</v>
      </c>
      <c r="AF38">
        <v>66</v>
      </c>
      <c r="AG38">
        <v>67</v>
      </c>
      <c r="AH38">
        <v>14.109138</v>
      </c>
      <c r="AI38">
        <v>6</v>
      </c>
      <c r="AJ38">
        <v>0</v>
      </c>
      <c r="AK38">
        <v>5</v>
      </c>
      <c r="AL38">
        <v>1041</v>
      </c>
      <c r="AM38" t="s">
        <v>299</v>
      </c>
      <c r="AN38" t="s">
        <v>498</v>
      </c>
      <c r="AO38">
        <v>406.03300000000002</v>
      </c>
      <c r="AR38" t="s">
        <v>117</v>
      </c>
      <c r="AS38" t="s">
        <v>120</v>
      </c>
      <c r="AT38" t="s">
        <v>226</v>
      </c>
      <c r="AU38" t="s">
        <v>298</v>
      </c>
      <c r="AV38" t="s">
        <v>48</v>
      </c>
      <c r="AW38">
        <v>9</v>
      </c>
      <c r="BB38">
        <v>0.86012581415847755</v>
      </c>
      <c r="BC38" t="s">
        <v>69</v>
      </c>
      <c r="BF38" t="s">
        <v>117</v>
      </c>
      <c r="BG38" t="s">
        <v>120</v>
      </c>
      <c r="BH38" t="s">
        <v>298</v>
      </c>
      <c r="BI38">
        <v>8946</v>
      </c>
      <c r="BJ38">
        <v>9</v>
      </c>
      <c r="BK38" t="s">
        <v>226</v>
      </c>
      <c r="BL38" t="s">
        <v>232</v>
      </c>
      <c r="BM38">
        <v>0.86012581415847755</v>
      </c>
      <c r="BN38" t="s">
        <v>69</v>
      </c>
      <c r="BO38" t="s">
        <v>176</v>
      </c>
      <c r="BP38">
        <v>1597.538</v>
      </c>
    </row>
    <row r="39" spans="1:68" ht="16.5">
      <c r="A39" s="238" t="str">
        <f t="shared" si="18"/>
        <v>신화여객</v>
      </c>
      <c r="B39" s="126" t="str">
        <f t="shared" si="19"/>
        <v>박영일</v>
      </c>
      <c r="C39" s="127" t="str">
        <f t="shared" si="20"/>
        <v>F</v>
      </c>
      <c r="D39" s="128">
        <f t="shared" si="21"/>
        <v>0.76400000000000001</v>
      </c>
      <c r="E39" s="129">
        <f t="shared" si="22"/>
        <v>621</v>
      </c>
      <c r="F39" s="130" t="str">
        <f t="shared" si="23"/>
        <v>34</v>
      </c>
      <c r="G39" s="131" t="str">
        <f t="shared" si="24"/>
        <v>72바1108</v>
      </c>
      <c r="H39" s="132">
        <f t="shared" si="25"/>
        <v>1</v>
      </c>
      <c r="I39" s="133">
        <f t="shared" si="26"/>
        <v>2625.732</v>
      </c>
      <c r="J39" s="134">
        <f t="shared" si="27"/>
        <v>1.0896227459854045E-2</v>
      </c>
      <c r="K39" s="134">
        <f t="shared" si="28"/>
        <v>0.38417314246381828</v>
      </c>
      <c r="L39" s="134">
        <f t="shared" si="29"/>
        <v>0.14586408666230979</v>
      </c>
      <c r="M39" s="135">
        <f t="shared" si="30"/>
        <v>15.566000000000001</v>
      </c>
      <c r="N39" s="136">
        <f t="shared" si="31"/>
        <v>0.19042308963748014</v>
      </c>
      <c r="O39" s="136">
        <f t="shared" si="32"/>
        <v>27.687517233289611</v>
      </c>
      <c r="P39" s="227">
        <f t="shared" si="33"/>
        <v>13</v>
      </c>
      <c r="Q39" s="228">
        <f t="shared" si="34"/>
        <v>5</v>
      </c>
      <c r="R39" s="228">
        <f t="shared" si="35"/>
        <v>727</v>
      </c>
      <c r="T39">
        <v>524</v>
      </c>
      <c r="U39">
        <v>621</v>
      </c>
      <c r="V39" t="s">
        <v>300</v>
      </c>
      <c r="W39">
        <v>2625.732</v>
      </c>
      <c r="X39">
        <v>1375.02</v>
      </c>
      <c r="Y39">
        <v>1.91</v>
      </c>
      <c r="Z39">
        <v>15.566000000000001</v>
      </c>
      <c r="AA39">
        <v>169.21829199999999</v>
      </c>
      <c r="AB39">
        <v>1.8438410000000001</v>
      </c>
      <c r="AC39">
        <v>65.009123000000002</v>
      </c>
      <c r="AD39" s="1">
        <v>383</v>
      </c>
      <c r="AE39">
        <v>5</v>
      </c>
      <c r="AF39">
        <v>727</v>
      </c>
      <c r="AG39">
        <v>78</v>
      </c>
      <c r="AH39">
        <v>15.516833</v>
      </c>
      <c r="AI39">
        <v>1799.9</v>
      </c>
      <c r="AJ39">
        <v>0</v>
      </c>
      <c r="AK39">
        <v>13</v>
      </c>
      <c r="AL39">
        <v>2592</v>
      </c>
      <c r="AM39" t="s">
        <v>301</v>
      </c>
      <c r="AN39" t="s">
        <v>499</v>
      </c>
      <c r="AO39">
        <v>2625.732</v>
      </c>
      <c r="AR39" t="s">
        <v>117</v>
      </c>
      <c r="AS39" t="s">
        <v>118</v>
      </c>
      <c r="AT39" t="s">
        <v>210</v>
      </c>
      <c r="AU39" t="s">
        <v>300</v>
      </c>
      <c r="AV39" t="s">
        <v>48</v>
      </c>
      <c r="AW39">
        <v>1</v>
      </c>
      <c r="BB39">
        <v>0.76400000000000001</v>
      </c>
      <c r="BC39" t="s">
        <v>70</v>
      </c>
      <c r="BF39" t="s">
        <v>117</v>
      </c>
      <c r="BG39" t="s">
        <v>118</v>
      </c>
      <c r="BH39" t="s">
        <v>300</v>
      </c>
      <c r="BI39">
        <v>621</v>
      </c>
      <c r="BJ39">
        <v>1</v>
      </c>
      <c r="BK39" t="s">
        <v>210</v>
      </c>
      <c r="BL39" t="s">
        <v>173</v>
      </c>
      <c r="BM39">
        <v>0.76400000000000001</v>
      </c>
      <c r="BN39" t="s">
        <v>70</v>
      </c>
      <c r="BO39" t="s">
        <v>397</v>
      </c>
      <c r="BP39">
        <v>2625.732</v>
      </c>
    </row>
    <row r="40" spans="1:68" ht="16.5">
      <c r="A40" s="239" t="str">
        <f t="shared" si="18"/>
        <v>신화여객</v>
      </c>
      <c r="B40" s="110" t="str">
        <f t="shared" si="19"/>
        <v>박우열</v>
      </c>
      <c r="C40" s="111" t="str">
        <f t="shared" si="20"/>
        <v>C</v>
      </c>
      <c r="D40" s="112">
        <f t="shared" si="21"/>
        <v>0.88279999999999992</v>
      </c>
      <c r="E40" s="113">
        <f t="shared" si="22"/>
        <v>9887</v>
      </c>
      <c r="F40" s="114" t="str">
        <f t="shared" si="23"/>
        <v>34</v>
      </c>
      <c r="G40" s="115" t="str">
        <f t="shared" si="24"/>
        <v>72바1098</v>
      </c>
      <c r="H40" s="116">
        <f t="shared" si="25"/>
        <v>1</v>
      </c>
      <c r="I40" s="117">
        <f t="shared" si="26"/>
        <v>3039.192</v>
      </c>
      <c r="J40" s="118">
        <f t="shared" si="27"/>
        <v>2.4052557216749374E-2</v>
      </c>
      <c r="K40" s="118">
        <f t="shared" si="28"/>
        <v>0.33913511409206942</v>
      </c>
      <c r="L40" s="118">
        <f t="shared" si="29"/>
        <v>0.12898165038602366</v>
      </c>
      <c r="M40" s="119">
        <f t="shared" si="30"/>
        <v>12.167</v>
      </c>
      <c r="N40" s="120">
        <f t="shared" si="31"/>
        <v>1.0858149139639746</v>
      </c>
      <c r="O40" s="120">
        <f t="shared" si="32"/>
        <v>14.049786917049005</v>
      </c>
      <c r="P40" s="229">
        <f t="shared" si="33"/>
        <v>25</v>
      </c>
      <c r="Q40" s="230">
        <f t="shared" si="34"/>
        <v>33</v>
      </c>
      <c r="R40" s="230">
        <f t="shared" si="35"/>
        <v>427</v>
      </c>
      <c r="T40">
        <v>524</v>
      </c>
      <c r="U40">
        <v>9887</v>
      </c>
      <c r="V40" t="s">
        <v>422</v>
      </c>
      <c r="W40">
        <v>3039.192</v>
      </c>
      <c r="X40">
        <v>1377.116</v>
      </c>
      <c r="Y40">
        <v>2.2069999999999999</v>
      </c>
      <c r="Z40">
        <v>12.167</v>
      </c>
      <c r="AA40">
        <v>196.29243399999999</v>
      </c>
      <c r="AB40">
        <v>4.7213349999999998</v>
      </c>
      <c r="AC40">
        <v>66.569657000000007</v>
      </c>
      <c r="AD40" s="1">
        <v>392</v>
      </c>
      <c r="AE40">
        <v>33</v>
      </c>
      <c r="AF40">
        <v>427</v>
      </c>
      <c r="AG40">
        <v>81</v>
      </c>
      <c r="AH40">
        <v>15.48298</v>
      </c>
      <c r="AI40">
        <v>977.8</v>
      </c>
      <c r="AJ40">
        <v>0</v>
      </c>
      <c r="AK40">
        <v>25</v>
      </c>
      <c r="AL40">
        <v>4593</v>
      </c>
      <c r="AM40" t="s">
        <v>423</v>
      </c>
      <c r="AN40" t="s">
        <v>500</v>
      </c>
      <c r="AO40">
        <v>3039.192</v>
      </c>
      <c r="AR40" t="s">
        <v>117</v>
      </c>
      <c r="AS40" t="s">
        <v>118</v>
      </c>
      <c r="AT40" t="s">
        <v>415</v>
      </c>
      <c r="AU40" t="s">
        <v>422</v>
      </c>
      <c r="AV40" t="s">
        <v>48</v>
      </c>
      <c r="AW40">
        <v>1</v>
      </c>
      <c r="BB40">
        <v>0.88279999999999992</v>
      </c>
      <c r="BC40" t="s">
        <v>69</v>
      </c>
      <c r="BF40" t="s">
        <v>117</v>
      </c>
      <c r="BG40" t="s">
        <v>118</v>
      </c>
      <c r="BH40" t="s">
        <v>422</v>
      </c>
      <c r="BI40">
        <v>9887</v>
      </c>
      <c r="BJ40">
        <v>1</v>
      </c>
      <c r="BK40" t="s">
        <v>415</v>
      </c>
      <c r="BL40" t="s">
        <v>173</v>
      </c>
      <c r="BM40">
        <v>0.88279999999999992</v>
      </c>
      <c r="BN40" t="s">
        <v>69</v>
      </c>
      <c r="BO40" t="s">
        <v>176</v>
      </c>
      <c r="BP40">
        <v>3039.192</v>
      </c>
    </row>
    <row r="41" spans="1:68" ht="16.5">
      <c r="A41" s="238" t="str">
        <f t="shared" si="18"/>
        <v>신화여객</v>
      </c>
      <c r="B41" s="126" t="str">
        <f t="shared" si="19"/>
        <v>박종진</v>
      </c>
      <c r="C41" s="127" t="str">
        <f t="shared" si="20"/>
        <v>C</v>
      </c>
      <c r="D41" s="128">
        <f t="shared" si="21"/>
        <v>0.88869713386086013</v>
      </c>
      <c r="E41" s="129">
        <f t="shared" si="22"/>
        <v>8248</v>
      </c>
      <c r="F41" s="130" t="str">
        <f t="shared" si="23"/>
        <v>555</v>
      </c>
      <c r="G41" s="131" t="str">
        <f t="shared" si="24"/>
        <v>72바1105</v>
      </c>
      <c r="H41" s="132">
        <f t="shared" si="25"/>
        <v>5</v>
      </c>
      <c r="I41" s="133">
        <f t="shared" si="26"/>
        <v>1386.704</v>
      </c>
      <c r="J41" s="134">
        <f t="shared" si="27"/>
        <v>1.3392664340486117E-2</v>
      </c>
      <c r="K41" s="134">
        <f t="shared" si="28"/>
        <v>0.34185983142505144</v>
      </c>
      <c r="L41" s="134">
        <f t="shared" si="29"/>
        <v>0.19759083409292827</v>
      </c>
      <c r="M41" s="135">
        <f t="shared" si="30"/>
        <v>11.768000000000001</v>
      </c>
      <c r="N41" s="136">
        <f t="shared" si="31"/>
        <v>7.2113443099608862E-2</v>
      </c>
      <c r="O41" s="136">
        <f t="shared" si="32"/>
        <v>7.2113443099608858</v>
      </c>
      <c r="P41" s="227">
        <f t="shared" si="33"/>
        <v>1</v>
      </c>
      <c r="Q41" s="228">
        <f t="shared" si="34"/>
        <v>1</v>
      </c>
      <c r="R41" s="228">
        <f t="shared" si="35"/>
        <v>100</v>
      </c>
      <c r="T41">
        <v>524</v>
      </c>
      <c r="U41">
        <v>8248</v>
      </c>
      <c r="V41" t="s">
        <v>402</v>
      </c>
      <c r="W41">
        <v>1386.704</v>
      </c>
      <c r="X41">
        <v>582.74800000000005</v>
      </c>
      <c r="Y41">
        <v>2.38</v>
      </c>
      <c r="Z41">
        <v>11.768000000000001</v>
      </c>
      <c r="AA41">
        <v>94.679666999999995</v>
      </c>
      <c r="AB41">
        <v>1.2680130000000001</v>
      </c>
      <c r="AC41">
        <v>32.367175000000003</v>
      </c>
      <c r="AD41" s="1">
        <v>274</v>
      </c>
      <c r="AE41">
        <v>1</v>
      </c>
      <c r="AF41">
        <v>100</v>
      </c>
      <c r="AG41">
        <v>85</v>
      </c>
      <c r="AH41">
        <v>14.646269999999999</v>
      </c>
      <c r="AI41">
        <v>51.3</v>
      </c>
      <c r="AJ41">
        <v>3.9</v>
      </c>
      <c r="AK41">
        <v>1</v>
      </c>
      <c r="AL41">
        <v>378</v>
      </c>
      <c r="AM41" t="s">
        <v>403</v>
      </c>
      <c r="AN41" t="s">
        <v>501</v>
      </c>
      <c r="AO41">
        <v>660.98800000000006</v>
      </c>
      <c r="AR41" t="s">
        <v>117</v>
      </c>
      <c r="AS41" t="s">
        <v>121</v>
      </c>
      <c r="AT41" t="s">
        <v>238</v>
      </c>
      <c r="AU41" t="s">
        <v>402</v>
      </c>
      <c r="AV41" t="s">
        <v>48</v>
      </c>
      <c r="AW41">
        <v>5</v>
      </c>
      <c r="BB41">
        <v>0.88869713386086013</v>
      </c>
      <c r="BC41" t="s">
        <v>69</v>
      </c>
      <c r="BF41" t="s">
        <v>117</v>
      </c>
      <c r="BG41" t="s">
        <v>121</v>
      </c>
      <c r="BH41" t="s">
        <v>402</v>
      </c>
      <c r="BI41">
        <v>8248</v>
      </c>
      <c r="BJ41">
        <v>5</v>
      </c>
      <c r="BK41" t="s">
        <v>238</v>
      </c>
      <c r="BL41" t="s">
        <v>237</v>
      </c>
      <c r="BM41">
        <v>0.88869713386086013</v>
      </c>
      <c r="BN41" t="s">
        <v>69</v>
      </c>
      <c r="BO41" t="s">
        <v>176</v>
      </c>
      <c r="BP41">
        <v>1386.704</v>
      </c>
    </row>
    <row r="42" spans="1:68" ht="16.5">
      <c r="A42" s="239" t="str">
        <f t="shared" si="18"/>
        <v>신화여객</v>
      </c>
      <c r="B42" s="110" t="str">
        <f t="shared" si="19"/>
        <v>박준수</v>
      </c>
      <c r="C42" s="111" t="str">
        <f t="shared" si="20"/>
        <v>B</v>
      </c>
      <c r="D42" s="112">
        <f t="shared" si="21"/>
        <v>0.90933642849078034</v>
      </c>
      <c r="E42" s="113">
        <f t="shared" si="22"/>
        <v>4764</v>
      </c>
      <c r="F42" s="114" t="str">
        <f t="shared" si="23"/>
        <v>37</v>
      </c>
      <c r="G42" s="115" t="str">
        <f t="shared" si="24"/>
        <v>71바6165</v>
      </c>
      <c r="H42" s="116">
        <f t="shared" si="25"/>
        <v>4</v>
      </c>
      <c r="I42" s="117">
        <f t="shared" si="26"/>
        <v>2497.6219999999998</v>
      </c>
      <c r="J42" s="118">
        <f t="shared" si="27"/>
        <v>2.5700761968282988E-2</v>
      </c>
      <c r="K42" s="118">
        <f t="shared" si="28"/>
        <v>0.34802416999129981</v>
      </c>
      <c r="L42" s="118">
        <f t="shared" si="29"/>
        <v>8.9284927823345572E-2</v>
      </c>
      <c r="M42" s="119">
        <f t="shared" si="30"/>
        <v>11.178000000000001</v>
      </c>
      <c r="N42" s="120">
        <f t="shared" si="31"/>
        <v>0</v>
      </c>
      <c r="O42" s="120">
        <f t="shared" si="32"/>
        <v>6.1258268865344716</v>
      </c>
      <c r="P42" s="229">
        <f t="shared" si="33"/>
        <v>3</v>
      </c>
      <c r="Q42" s="230">
        <f t="shared" si="34"/>
        <v>0</v>
      </c>
      <c r="R42" s="230">
        <f t="shared" si="35"/>
        <v>153</v>
      </c>
      <c r="T42">
        <v>524</v>
      </c>
      <c r="U42">
        <v>4764</v>
      </c>
      <c r="V42" t="s">
        <v>302</v>
      </c>
      <c r="W42">
        <v>2497.6219999999998</v>
      </c>
      <c r="X42">
        <v>1100.068</v>
      </c>
      <c r="Y42">
        <v>2.27</v>
      </c>
      <c r="Z42">
        <v>11.178000000000001</v>
      </c>
      <c r="AA42">
        <v>164.00105199999999</v>
      </c>
      <c r="AB42">
        <v>4.2149520000000003</v>
      </c>
      <c r="AC42">
        <v>57.076329999999999</v>
      </c>
      <c r="AD42" s="1">
        <v>223</v>
      </c>
      <c r="AE42">
        <v>0</v>
      </c>
      <c r="AF42">
        <v>153</v>
      </c>
      <c r="AG42">
        <v>76</v>
      </c>
      <c r="AH42">
        <v>15.229304000000001</v>
      </c>
      <c r="AI42">
        <v>234</v>
      </c>
      <c r="AJ42">
        <v>0</v>
      </c>
      <c r="AK42">
        <v>3</v>
      </c>
      <c r="AL42">
        <v>640</v>
      </c>
      <c r="AM42" t="s">
        <v>303</v>
      </c>
      <c r="AN42" t="s">
        <v>502</v>
      </c>
      <c r="AO42">
        <v>2121.1129999999998</v>
      </c>
      <c r="AR42" t="s">
        <v>117</v>
      </c>
      <c r="AS42" t="s">
        <v>119</v>
      </c>
      <c r="AT42" t="s">
        <v>217</v>
      </c>
      <c r="AU42" t="s">
        <v>302</v>
      </c>
      <c r="AV42" t="s">
        <v>48</v>
      </c>
      <c r="AW42">
        <v>4</v>
      </c>
      <c r="BB42">
        <v>0.90933642849078034</v>
      </c>
      <c r="BC42" t="s">
        <v>68</v>
      </c>
      <c r="BF42" t="s">
        <v>117</v>
      </c>
      <c r="BG42" t="s">
        <v>119</v>
      </c>
      <c r="BH42" t="s">
        <v>302</v>
      </c>
      <c r="BI42">
        <v>4764</v>
      </c>
      <c r="BJ42">
        <v>4</v>
      </c>
      <c r="BK42" t="s">
        <v>217</v>
      </c>
      <c r="BL42" t="s">
        <v>224</v>
      </c>
      <c r="BM42">
        <v>0.90933642849078034</v>
      </c>
      <c r="BN42" t="s">
        <v>68</v>
      </c>
      <c r="BO42" t="s">
        <v>174</v>
      </c>
      <c r="BP42">
        <v>2497.6219999999998</v>
      </c>
    </row>
    <row r="43" spans="1:68" ht="16.5">
      <c r="A43" s="238" t="str">
        <f t="shared" si="18"/>
        <v>신화여객</v>
      </c>
      <c r="B43" s="126" t="str">
        <f t="shared" si="19"/>
        <v>박창수</v>
      </c>
      <c r="C43" s="127" t="str">
        <f t="shared" si="20"/>
        <v>D</v>
      </c>
      <c r="D43" s="128">
        <f t="shared" si="21"/>
        <v>0.81059703979023356</v>
      </c>
      <c r="E43" s="129">
        <f t="shared" si="22"/>
        <v>7268</v>
      </c>
      <c r="F43" s="130" t="str">
        <f t="shared" si="23"/>
        <v>555</v>
      </c>
      <c r="G43" s="131" t="str">
        <f t="shared" si="24"/>
        <v>73아2101</v>
      </c>
      <c r="H43" s="132">
        <f t="shared" si="25"/>
        <v>4</v>
      </c>
      <c r="I43" s="133">
        <f t="shared" si="26"/>
        <v>1637.0519999999999</v>
      </c>
      <c r="J43" s="134">
        <f t="shared" si="27"/>
        <v>4.6948747523715174E-2</v>
      </c>
      <c r="K43" s="134">
        <f t="shared" si="28"/>
        <v>0.39083544053275948</v>
      </c>
      <c r="L43" s="134">
        <f t="shared" si="29"/>
        <v>0.25411532437576817</v>
      </c>
      <c r="M43" s="135">
        <f t="shared" si="30"/>
        <v>14.452</v>
      </c>
      <c r="N43" s="136">
        <f t="shared" si="31"/>
        <v>0</v>
      </c>
      <c r="O43" s="136">
        <f t="shared" si="32"/>
        <v>10.140178809225365</v>
      </c>
      <c r="P43" s="227">
        <f t="shared" si="33"/>
        <v>22</v>
      </c>
      <c r="Q43" s="228">
        <f t="shared" si="34"/>
        <v>0</v>
      </c>
      <c r="R43" s="228">
        <f t="shared" si="35"/>
        <v>166</v>
      </c>
      <c r="T43">
        <v>524</v>
      </c>
      <c r="U43">
        <v>7268</v>
      </c>
      <c r="V43" t="s">
        <v>304</v>
      </c>
      <c r="W43">
        <v>1637.0519999999999</v>
      </c>
      <c r="X43">
        <v>746.22699999999998</v>
      </c>
      <c r="Y43">
        <v>2.194</v>
      </c>
      <c r="Z43">
        <v>14.452</v>
      </c>
      <c r="AA43">
        <v>118.982173</v>
      </c>
      <c r="AB43">
        <v>5.5860640000000004</v>
      </c>
      <c r="AC43">
        <v>46.502450000000003</v>
      </c>
      <c r="AD43" s="1">
        <v>416</v>
      </c>
      <c r="AE43">
        <v>0</v>
      </c>
      <c r="AF43">
        <v>166</v>
      </c>
      <c r="AG43">
        <v>77</v>
      </c>
      <c r="AH43">
        <v>13.758800000000001</v>
      </c>
      <c r="AI43">
        <v>92.9</v>
      </c>
      <c r="AJ43">
        <v>0</v>
      </c>
      <c r="AK43">
        <v>22</v>
      </c>
      <c r="AL43">
        <v>6581</v>
      </c>
      <c r="AM43" t="s">
        <v>305</v>
      </c>
      <c r="AN43" t="s">
        <v>503</v>
      </c>
      <c r="AO43">
        <v>1141.3399999999999</v>
      </c>
      <c r="AR43" t="s">
        <v>117</v>
      </c>
      <c r="AS43" t="s">
        <v>121</v>
      </c>
      <c r="AT43" t="s">
        <v>239</v>
      </c>
      <c r="AU43" t="s">
        <v>304</v>
      </c>
      <c r="AV43" t="s">
        <v>48</v>
      </c>
      <c r="AW43">
        <v>4</v>
      </c>
      <c r="BB43">
        <v>0.81059703979023356</v>
      </c>
      <c r="BC43" t="s">
        <v>67</v>
      </c>
      <c r="BF43" t="s">
        <v>117</v>
      </c>
      <c r="BG43" t="s">
        <v>121</v>
      </c>
      <c r="BH43" t="s">
        <v>304</v>
      </c>
      <c r="BI43">
        <v>7268</v>
      </c>
      <c r="BJ43">
        <v>4</v>
      </c>
      <c r="BK43" t="s">
        <v>239</v>
      </c>
      <c r="BL43" t="s">
        <v>228</v>
      </c>
      <c r="BM43">
        <v>0.81059703979023356</v>
      </c>
      <c r="BN43" t="s">
        <v>67</v>
      </c>
      <c r="BO43" t="s">
        <v>178</v>
      </c>
      <c r="BP43">
        <v>1637.0519999999999</v>
      </c>
    </row>
    <row r="44" spans="1:68" ht="16.5">
      <c r="A44" s="239" t="str">
        <f t="shared" si="18"/>
        <v>신화여객</v>
      </c>
      <c r="B44" s="110" t="str">
        <f t="shared" si="19"/>
        <v>배수민</v>
      </c>
      <c r="C44" s="111" t="str">
        <f t="shared" si="20"/>
        <v>D</v>
      </c>
      <c r="D44" s="112">
        <f t="shared" si="21"/>
        <v>0.82516129032258057</v>
      </c>
      <c r="E44" s="113">
        <f t="shared" si="22"/>
        <v>8503</v>
      </c>
      <c r="F44" s="114" t="str">
        <f t="shared" si="23"/>
        <v>526</v>
      </c>
      <c r="G44" s="115" t="str">
        <f t="shared" si="24"/>
        <v>72바1109</v>
      </c>
      <c r="H44" s="116">
        <f t="shared" si="25"/>
        <v>1</v>
      </c>
      <c r="I44" s="117">
        <f t="shared" si="26"/>
        <v>1588.9449999999999</v>
      </c>
      <c r="J44" s="118">
        <f t="shared" si="27"/>
        <v>1.3039843987131056E-2</v>
      </c>
      <c r="K44" s="118">
        <f t="shared" si="28"/>
        <v>0.32839232076765412</v>
      </c>
      <c r="L44" s="118">
        <f t="shared" si="29"/>
        <v>0.18628712762241614</v>
      </c>
      <c r="M44" s="119">
        <f t="shared" si="30"/>
        <v>12.222</v>
      </c>
      <c r="N44" s="120">
        <f t="shared" si="31"/>
        <v>0.12586968082595684</v>
      </c>
      <c r="O44" s="120">
        <f t="shared" si="32"/>
        <v>14.349143614159081</v>
      </c>
      <c r="P44" s="229">
        <f t="shared" si="33"/>
        <v>1</v>
      </c>
      <c r="Q44" s="230">
        <f t="shared" si="34"/>
        <v>2</v>
      </c>
      <c r="R44" s="230">
        <f t="shared" si="35"/>
        <v>228</v>
      </c>
      <c r="T44">
        <v>524</v>
      </c>
      <c r="U44">
        <v>8503</v>
      </c>
      <c r="V44" t="s">
        <v>306</v>
      </c>
      <c r="W44">
        <v>1588.9449999999999</v>
      </c>
      <c r="X44">
        <v>621.18200000000002</v>
      </c>
      <c r="Y44">
        <v>2.5579999999999998</v>
      </c>
      <c r="Z44">
        <v>12.222</v>
      </c>
      <c r="AA44">
        <v>105.996897</v>
      </c>
      <c r="AB44">
        <v>1.3821829999999999</v>
      </c>
      <c r="AC44">
        <v>34.808566999999996</v>
      </c>
      <c r="AD44" s="1">
        <v>296</v>
      </c>
      <c r="AE44">
        <v>2</v>
      </c>
      <c r="AF44">
        <v>228</v>
      </c>
      <c r="AG44">
        <v>67</v>
      </c>
      <c r="AH44">
        <v>14.990485</v>
      </c>
      <c r="AI44">
        <v>10.8</v>
      </c>
      <c r="AJ44">
        <v>0</v>
      </c>
      <c r="AK44">
        <v>1</v>
      </c>
      <c r="AL44">
        <v>136</v>
      </c>
      <c r="AM44" t="s">
        <v>307</v>
      </c>
      <c r="AN44" t="s">
        <v>504</v>
      </c>
      <c r="AO44">
        <v>1588.9449999999999</v>
      </c>
      <c r="AR44" t="s">
        <v>117</v>
      </c>
      <c r="AS44" t="s">
        <v>120</v>
      </c>
      <c r="AT44" t="s">
        <v>231</v>
      </c>
      <c r="AU44" t="s">
        <v>306</v>
      </c>
      <c r="AV44" t="s">
        <v>48</v>
      </c>
      <c r="AW44">
        <v>1</v>
      </c>
      <c r="BB44">
        <v>0.82516129032258057</v>
      </c>
      <c r="BC44" t="s">
        <v>67</v>
      </c>
      <c r="BF44" t="s">
        <v>117</v>
      </c>
      <c r="BG44" t="s">
        <v>120</v>
      </c>
      <c r="BH44" t="s">
        <v>306</v>
      </c>
      <c r="BI44">
        <v>8503</v>
      </c>
      <c r="BJ44">
        <v>1</v>
      </c>
      <c r="BK44" t="s">
        <v>231</v>
      </c>
      <c r="BL44" t="s">
        <v>173</v>
      </c>
      <c r="BM44">
        <v>0.82516129032258057</v>
      </c>
      <c r="BN44" t="s">
        <v>67</v>
      </c>
      <c r="BO44" t="s">
        <v>178</v>
      </c>
      <c r="BP44">
        <v>1588.9449999999999</v>
      </c>
    </row>
    <row r="45" spans="1:68" ht="16.5">
      <c r="A45" s="238" t="str">
        <f t="shared" si="18"/>
        <v>신화여객</v>
      </c>
      <c r="B45" s="126" t="str">
        <f t="shared" si="19"/>
        <v>배태용</v>
      </c>
      <c r="C45" s="127" t="str">
        <f t="shared" si="20"/>
        <v>F</v>
      </c>
      <c r="D45" s="128">
        <f t="shared" si="21"/>
        <v>0.77126391002646577</v>
      </c>
      <c r="E45" s="129">
        <f t="shared" si="22"/>
        <v>8596</v>
      </c>
      <c r="F45" s="130" t="str">
        <f t="shared" si="23"/>
        <v>34</v>
      </c>
      <c r="G45" s="131" t="str">
        <f t="shared" si="24"/>
        <v>71바1115</v>
      </c>
      <c r="H45" s="132">
        <f t="shared" si="25"/>
        <v>2</v>
      </c>
      <c r="I45" s="133">
        <f t="shared" si="26"/>
        <v>2398.5720000000001</v>
      </c>
      <c r="J45" s="134">
        <f t="shared" si="27"/>
        <v>2.9028882001855324E-2</v>
      </c>
      <c r="K45" s="134">
        <f t="shared" si="28"/>
        <v>0.33620346400748413</v>
      </c>
      <c r="L45" s="134">
        <f t="shared" si="29"/>
        <v>0.25265032694453199</v>
      </c>
      <c r="M45" s="135">
        <f t="shared" si="30"/>
        <v>11.701000000000001</v>
      </c>
      <c r="N45" s="136">
        <f t="shared" si="31"/>
        <v>0</v>
      </c>
      <c r="O45" s="136">
        <f t="shared" si="32"/>
        <v>8.1715287262587903</v>
      </c>
      <c r="P45" s="227">
        <f t="shared" si="33"/>
        <v>28</v>
      </c>
      <c r="Q45" s="228">
        <f t="shared" si="34"/>
        <v>0</v>
      </c>
      <c r="R45" s="228">
        <f t="shared" si="35"/>
        <v>196</v>
      </c>
      <c r="T45">
        <v>524</v>
      </c>
      <c r="U45">
        <v>8596</v>
      </c>
      <c r="V45" t="s">
        <v>308</v>
      </c>
      <c r="W45">
        <v>2398.5720000000001</v>
      </c>
      <c r="X45">
        <v>1243.8430000000001</v>
      </c>
      <c r="Y45">
        <v>1.9279999999999999</v>
      </c>
      <c r="Z45">
        <v>11.701000000000001</v>
      </c>
      <c r="AA45">
        <v>167.00691399999999</v>
      </c>
      <c r="AB45">
        <v>4.8480239999999997</v>
      </c>
      <c r="AC45">
        <v>56.148302999999999</v>
      </c>
      <c r="AD45" s="1">
        <v>606</v>
      </c>
      <c r="AE45">
        <v>0</v>
      </c>
      <c r="AF45">
        <v>196</v>
      </c>
      <c r="AG45">
        <v>68</v>
      </c>
      <c r="AH45">
        <v>14.362111000000001</v>
      </c>
      <c r="AI45">
        <v>253.3</v>
      </c>
      <c r="AJ45">
        <v>0</v>
      </c>
      <c r="AK45">
        <v>28</v>
      </c>
      <c r="AL45">
        <v>7735</v>
      </c>
      <c r="AM45" t="s">
        <v>309</v>
      </c>
      <c r="AN45" t="s">
        <v>505</v>
      </c>
      <c r="AO45">
        <v>2298.8490000000002</v>
      </c>
      <c r="AR45" t="s">
        <v>117</v>
      </c>
      <c r="AS45" t="s">
        <v>118</v>
      </c>
      <c r="AT45" t="s">
        <v>192</v>
      </c>
      <c r="AU45" t="s">
        <v>308</v>
      </c>
      <c r="AV45" t="s">
        <v>48</v>
      </c>
      <c r="AW45">
        <v>2</v>
      </c>
      <c r="BB45">
        <v>0.77126391002646577</v>
      </c>
      <c r="BC45" t="s">
        <v>70</v>
      </c>
      <c r="BF45" t="s">
        <v>117</v>
      </c>
      <c r="BG45" t="s">
        <v>118</v>
      </c>
      <c r="BH45" t="s">
        <v>308</v>
      </c>
      <c r="BI45">
        <v>8596</v>
      </c>
      <c r="BJ45">
        <v>2</v>
      </c>
      <c r="BK45" t="s">
        <v>192</v>
      </c>
      <c r="BL45" t="s">
        <v>194</v>
      </c>
      <c r="BM45">
        <v>0.77126391002646577</v>
      </c>
      <c r="BN45" t="s">
        <v>70</v>
      </c>
      <c r="BO45" t="s">
        <v>397</v>
      </c>
      <c r="BP45">
        <v>2398.5720000000001</v>
      </c>
    </row>
    <row r="46" spans="1:68" ht="16.5">
      <c r="A46" s="239" t="str">
        <f t="shared" si="18"/>
        <v>신화여객</v>
      </c>
      <c r="B46" s="110" t="str">
        <f t="shared" si="19"/>
        <v>변장균</v>
      </c>
      <c r="C46" s="111" t="str">
        <f t="shared" si="20"/>
        <v>C</v>
      </c>
      <c r="D46" s="112">
        <f t="shared" si="21"/>
        <v>0.88923287534106021</v>
      </c>
      <c r="E46" s="113">
        <f t="shared" si="22"/>
        <v>7114</v>
      </c>
      <c r="F46" s="114" t="str">
        <f t="shared" si="23"/>
        <v>34</v>
      </c>
      <c r="G46" s="115" t="str">
        <f t="shared" si="24"/>
        <v>71바6158</v>
      </c>
      <c r="H46" s="116">
        <f t="shared" si="25"/>
        <v>2</v>
      </c>
      <c r="I46" s="117">
        <f t="shared" si="26"/>
        <v>2917.0070000000001</v>
      </c>
      <c r="J46" s="118">
        <f t="shared" si="27"/>
        <v>1.169328315842609E-2</v>
      </c>
      <c r="K46" s="118">
        <f t="shared" si="28"/>
        <v>0.34383890888443558</v>
      </c>
      <c r="L46" s="118">
        <f t="shared" si="29"/>
        <v>0.18100745044492522</v>
      </c>
      <c r="M46" s="119">
        <f t="shared" si="30"/>
        <v>14.295</v>
      </c>
      <c r="N46" s="120">
        <f t="shared" si="31"/>
        <v>0.13712685639767061</v>
      </c>
      <c r="O46" s="120">
        <f t="shared" si="32"/>
        <v>8.1590479556614017</v>
      </c>
      <c r="P46" s="229">
        <f t="shared" si="33"/>
        <v>1</v>
      </c>
      <c r="Q46" s="230">
        <f t="shared" si="34"/>
        <v>4</v>
      </c>
      <c r="R46" s="230">
        <f t="shared" si="35"/>
        <v>238</v>
      </c>
      <c r="T46">
        <v>524</v>
      </c>
      <c r="U46">
        <v>7114</v>
      </c>
      <c r="V46" t="s">
        <v>310</v>
      </c>
      <c r="W46">
        <v>2917.0070000000001</v>
      </c>
      <c r="X46">
        <v>1312.2360000000001</v>
      </c>
      <c r="Y46">
        <v>2.2229999999999999</v>
      </c>
      <c r="Z46">
        <v>14.295</v>
      </c>
      <c r="AA46">
        <v>171.889107</v>
      </c>
      <c r="AB46">
        <v>2.0099480000000001</v>
      </c>
      <c r="AC46">
        <v>59.102162999999997</v>
      </c>
      <c r="AD46" s="1">
        <v>528</v>
      </c>
      <c r="AE46">
        <v>4</v>
      </c>
      <c r="AF46">
        <v>238</v>
      </c>
      <c r="AG46">
        <v>90</v>
      </c>
      <c r="AH46">
        <v>16.970283999999999</v>
      </c>
      <c r="AI46">
        <v>2130.5</v>
      </c>
      <c r="AJ46">
        <v>18.899999999999999</v>
      </c>
      <c r="AK46">
        <v>1</v>
      </c>
      <c r="AL46">
        <v>101</v>
      </c>
      <c r="AM46" t="s">
        <v>311</v>
      </c>
      <c r="AN46" t="s">
        <v>506</v>
      </c>
      <c r="AO46">
        <v>2804.53</v>
      </c>
      <c r="AR46" t="s">
        <v>117</v>
      </c>
      <c r="AS46" t="s">
        <v>118</v>
      </c>
      <c r="AT46" t="s">
        <v>200</v>
      </c>
      <c r="AU46" t="s">
        <v>310</v>
      </c>
      <c r="AV46" t="s">
        <v>48</v>
      </c>
      <c r="AW46">
        <v>2</v>
      </c>
      <c r="BB46">
        <v>0.88923287534106021</v>
      </c>
      <c r="BC46" t="s">
        <v>69</v>
      </c>
      <c r="BF46" t="s">
        <v>117</v>
      </c>
      <c r="BG46" t="s">
        <v>118</v>
      </c>
      <c r="BH46" t="s">
        <v>310</v>
      </c>
      <c r="BI46">
        <v>7114</v>
      </c>
      <c r="BJ46">
        <v>2</v>
      </c>
      <c r="BK46" t="s">
        <v>200</v>
      </c>
      <c r="BL46" t="s">
        <v>415</v>
      </c>
      <c r="BM46">
        <v>0.88923287534106021</v>
      </c>
      <c r="BN46" t="s">
        <v>69</v>
      </c>
      <c r="BO46" t="s">
        <v>176</v>
      </c>
      <c r="BP46">
        <v>2917.0070000000001</v>
      </c>
    </row>
    <row r="47" spans="1:68" ht="16.5">
      <c r="A47" s="238" t="str">
        <f t="shared" si="18"/>
        <v>신화여객</v>
      </c>
      <c r="B47" s="126" t="str">
        <f t="shared" si="19"/>
        <v>서낙준</v>
      </c>
      <c r="C47" s="127" t="str">
        <f t="shared" si="20"/>
        <v>D</v>
      </c>
      <c r="D47" s="128">
        <f t="shared" si="21"/>
        <v>0.81718348860084822</v>
      </c>
      <c r="E47" s="129">
        <f t="shared" si="22"/>
        <v>1859</v>
      </c>
      <c r="F47" s="130" t="str">
        <f t="shared" si="23"/>
        <v>37</v>
      </c>
      <c r="G47" s="131" t="str">
        <f t="shared" si="24"/>
        <v>71바6168</v>
      </c>
      <c r="H47" s="132">
        <f t="shared" si="25"/>
        <v>3</v>
      </c>
      <c r="I47" s="133">
        <f t="shared" si="26"/>
        <v>2534.4430000000002</v>
      </c>
      <c r="J47" s="134">
        <f t="shared" si="27"/>
        <v>1.5761010509036062E-2</v>
      </c>
      <c r="K47" s="134">
        <f t="shared" si="28"/>
        <v>0.33463720560713539</v>
      </c>
      <c r="L47" s="134">
        <f t="shared" si="29"/>
        <v>0.23476558754724408</v>
      </c>
      <c r="M47" s="135">
        <f t="shared" si="30"/>
        <v>11.817</v>
      </c>
      <c r="N47" s="136">
        <f t="shared" si="31"/>
        <v>0.51293321648977697</v>
      </c>
      <c r="O47" s="136">
        <f t="shared" si="32"/>
        <v>7.6545418460782102</v>
      </c>
      <c r="P47" s="227">
        <f t="shared" si="33"/>
        <v>0</v>
      </c>
      <c r="Q47" s="228">
        <f t="shared" si="34"/>
        <v>13</v>
      </c>
      <c r="R47" s="228">
        <f t="shared" si="35"/>
        <v>194</v>
      </c>
      <c r="T47">
        <v>524</v>
      </c>
      <c r="U47">
        <v>1859</v>
      </c>
      <c r="V47" t="s">
        <v>312</v>
      </c>
      <c r="W47">
        <v>2534.4430000000002</v>
      </c>
      <c r="X47">
        <v>1241.374</v>
      </c>
      <c r="Y47">
        <v>2.0419999999999998</v>
      </c>
      <c r="Z47">
        <v>11.817</v>
      </c>
      <c r="AA47">
        <v>164.92464100000001</v>
      </c>
      <c r="AB47">
        <v>2.5993789999999999</v>
      </c>
      <c r="AC47">
        <v>55.189920999999998</v>
      </c>
      <c r="AD47" s="1">
        <v>595</v>
      </c>
      <c r="AE47">
        <v>13</v>
      </c>
      <c r="AF47">
        <v>194</v>
      </c>
      <c r="AG47">
        <v>70</v>
      </c>
      <c r="AH47">
        <v>15.367279</v>
      </c>
      <c r="AI47">
        <v>80.599999999999994</v>
      </c>
      <c r="AJ47">
        <v>0</v>
      </c>
      <c r="AK47">
        <v>0</v>
      </c>
      <c r="AL47">
        <v>0</v>
      </c>
      <c r="AM47" t="s">
        <v>313</v>
      </c>
      <c r="AN47" t="s">
        <v>507</v>
      </c>
      <c r="AO47">
        <v>2323.3919999999998</v>
      </c>
      <c r="AR47" t="s">
        <v>117</v>
      </c>
      <c r="AS47" t="s">
        <v>119</v>
      </c>
      <c r="AT47" t="s">
        <v>219</v>
      </c>
      <c r="AU47" t="s">
        <v>312</v>
      </c>
      <c r="AV47" t="s">
        <v>48</v>
      </c>
      <c r="AW47">
        <v>3</v>
      </c>
      <c r="BB47">
        <v>0.81718348860084822</v>
      </c>
      <c r="BC47" t="s">
        <v>67</v>
      </c>
      <c r="BF47" t="s">
        <v>117</v>
      </c>
      <c r="BG47" t="s">
        <v>119</v>
      </c>
      <c r="BH47" t="s">
        <v>312</v>
      </c>
      <c r="BI47">
        <v>1859</v>
      </c>
      <c r="BJ47">
        <v>3</v>
      </c>
      <c r="BK47" t="s">
        <v>219</v>
      </c>
      <c r="BL47" t="s">
        <v>217</v>
      </c>
      <c r="BM47">
        <v>0.81718348860084822</v>
      </c>
      <c r="BN47" t="s">
        <v>67</v>
      </c>
      <c r="BO47" t="s">
        <v>178</v>
      </c>
      <c r="BP47">
        <v>2534.4430000000002</v>
      </c>
    </row>
    <row r="48" spans="1:68" ht="16.5">
      <c r="A48" s="239" t="str">
        <f t="shared" si="18"/>
        <v>신화여객</v>
      </c>
      <c r="B48" s="110" t="str">
        <f t="shared" si="19"/>
        <v>서동욱</v>
      </c>
      <c r="C48" s="111" t="str">
        <f t="shared" si="20"/>
        <v>C</v>
      </c>
      <c r="D48" s="112">
        <f t="shared" si="21"/>
        <v>0.85399999999999987</v>
      </c>
      <c r="E48" s="113">
        <f t="shared" si="22"/>
        <v>5217</v>
      </c>
      <c r="F48" s="114" t="str">
        <f t="shared" si="23"/>
        <v>34</v>
      </c>
      <c r="G48" s="115" t="str">
        <f t="shared" si="24"/>
        <v>72바1097</v>
      </c>
      <c r="H48" s="116">
        <f t="shared" si="25"/>
        <v>1</v>
      </c>
      <c r="I48" s="117">
        <f t="shared" si="26"/>
        <v>2534.0309999999999</v>
      </c>
      <c r="J48" s="118">
        <f t="shared" si="27"/>
        <v>2.8654146288950588E-2</v>
      </c>
      <c r="K48" s="118">
        <f t="shared" si="28"/>
        <v>0.35720151624207158</v>
      </c>
      <c r="L48" s="118">
        <f t="shared" si="29"/>
        <v>0.18152895524956089</v>
      </c>
      <c r="M48" s="119">
        <f t="shared" si="30"/>
        <v>13.288</v>
      </c>
      <c r="N48" s="120">
        <f t="shared" si="31"/>
        <v>3.9462816358600189E-2</v>
      </c>
      <c r="O48" s="120">
        <f t="shared" si="32"/>
        <v>5.3669430247696264</v>
      </c>
      <c r="P48" s="229">
        <f t="shared" si="33"/>
        <v>19</v>
      </c>
      <c r="Q48" s="230">
        <f t="shared" si="34"/>
        <v>1</v>
      </c>
      <c r="R48" s="230">
        <f t="shared" si="35"/>
        <v>136</v>
      </c>
      <c r="T48">
        <v>524</v>
      </c>
      <c r="U48">
        <v>5217</v>
      </c>
      <c r="V48" t="s">
        <v>314</v>
      </c>
      <c r="W48">
        <v>2534.0309999999999</v>
      </c>
      <c r="X48">
        <v>1186.7850000000001</v>
      </c>
      <c r="Y48">
        <v>2.1349999999999998</v>
      </c>
      <c r="Z48">
        <v>13.288</v>
      </c>
      <c r="AA48">
        <v>165.72023999999999</v>
      </c>
      <c r="AB48">
        <v>4.7485720000000002</v>
      </c>
      <c r="AC48">
        <v>59.195520999999999</v>
      </c>
      <c r="AD48" s="1">
        <v>460</v>
      </c>
      <c r="AE48">
        <v>1</v>
      </c>
      <c r="AF48">
        <v>136</v>
      </c>
      <c r="AG48">
        <v>84</v>
      </c>
      <c r="AH48">
        <v>15.291016000000001</v>
      </c>
      <c r="AI48">
        <v>2262.9</v>
      </c>
      <c r="AJ48">
        <v>1</v>
      </c>
      <c r="AK48">
        <v>19</v>
      </c>
      <c r="AL48">
        <v>2968</v>
      </c>
      <c r="AM48" t="s">
        <v>315</v>
      </c>
      <c r="AN48" t="s">
        <v>508</v>
      </c>
      <c r="AO48">
        <v>2534.0309999999999</v>
      </c>
      <c r="AR48" t="s">
        <v>117</v>
      </c>
      <c r="AS48" t="s">
        <v>118</v>
      </c>
      <c r="AT48" t="s">
        <v>208</v>
      </c>
      <c r="AU48" t="s">
        <v>314</v>
      </c>
      <c r="AV48" t="s">
        <v>48</v>
      </c>
      <c r="AW48">
        <v>1</v>
      </c>
      <c r="BB48">
        <v>0.85399999999999987</v>
      </c>
      <c r="BC48" t="s">
        <v>69</v>
      </c>
      <c r="BF48" t="s">
        <v>117</v>
      </c>
      <c r="BG48" t="s">
        <v>118</v>
      </c>
      <c r="BH48" t="s">
        <v>314</v>
      </c>
      <c r="BI48">
        <v>5217</v>
      </c>
      <c r="BJ48">
        <v>1</v>
      </c>
      <c r="BK48" t="s">
        <v>208</v>
      </c>
      <c r="BL48" t="s">
        <v>173</v>
      </c>
      <c r="BM48">
        <v>0.85399999999999987</v>
      </c>
      <c r="BN48" t="s">
        <v>69</v>
      </c>
      <c r="BO48" t="s">
        <v>176</v>
      </c>
      <c r="BP48">
        <v>2534.0309999999999</v>
      </c>
    </row>
    <row r="49" spans="1:68" ht="16.5">
      <c r="A49" s="238" t="str">
        <f t="shared" si="18"/>
        <v>신화여객</v>
      </c>
      <c r="B49" s="126" t="str">
        <f t="shared" si="19"/>
        <v>손철종</v>
      </c>
      <c r="C49" s="127" t="str">
        <f t="shared" si="20"/>
        <v>D</v>
      </c>
      <c r="D49" s="128">
        <f t="shared" si="21"/>
        <v>0.80114119054650645</v>
      </c>
      <c r="E49" s="129">
        <f t="shared" si="22"/>
        <v>1035</v>
      </c>
      <c r="F49" s="130" t="str">
        <f t="shared" si="23"/>
        <v>526</v>
      </c>
      <c r="G49" s="131" t="str">
        <f t="shared" si="24"/>
        <v>72바1111</v>
      </c>
      <c r="H49" s="132">
        <f t="shared" si="25"/>
        <v>2</v>
      </c>
      <c r="I49" s="133">
        <f t="shared" si="26"/>
        <v>1544.1609999999998</v>
      </c>
      <c r="J49" s="134">
        <f t="shared" si="27"/>
        <v>1.984764744524491E-2</v>
      </c>
      <c r="K49" s="134">
        <f t="shared" si="28"/>
        <v>0.32377634169978958</v>
      </c>
      <c r="L49" s="134">
        <f t="shared" si="29"/>
        <v>0.14376739213074285</v>
      </c>
      <c r="M49" s="135">
        <f t="shared" si="30"/>
        <v>11.465999999999999</v>
      </c>
      <c r="N49" s="136">
        <f t="shared" si="31"/>
        <v>0</v>
      </c>
      <c r="O49" s="136">
        <f t="shared" si="32"/>
        <v>6.5407687410833457</v>
      </c>
      <c r="P49" s="227">
        <f t="shared" si="33"/>
        <v>1</v>
      </c>
      <c r="Q49" s="228">
        <f t="shared" si="34"/>
        <v>0</v>
      </c>
      <c r="R49" s="228">
        <f t="shared" si="35"/>
        <v>101</v>
      </c>
      <c r="T49">
        <v>524</v>
      </c>
      <c r="U49">
        <v>1035</v>
      </c>
      <c r="V49" t="s">
        <v>509</v>
      </c>
      <c r="W49">
        <v>1544.1610000000001</v>
      </c>
      <c r="X49">
        <v>623.08000000000004</v>
      </c>
      <c r="Y49">
        <v>2.4780000000000002</v>
      </c>
      <c r="Z49">
        <v>11.465999999999999</v>
      </c>
      <c r="AA49">
        <v>102.23524</v>
      </c>
      <c r="AB49">
        <v>2.0291290000000002</v>
      </c>
      <c r="AC49">
        <v>33.101351999999999</v>
      </c>
      <c r="AD49" s="1">
        <v>222</v>
      </c>
      <c r="AE49">
        <v>0</v>
      </c>
      <c r="AF49">
        <v>101</v>
      </c>
      <c r="AG49">
        <v>67</v>
      </c>
      <c r="AH49">
        <v>15.103999</v>
      </c>
      <c r="AI49">
        <v>75.8</v>
      </c>
      <c r="AJ49">
        <v>0</v>
      </c>
      <c r="AK49">
        <v>1</v>
      </c>
      <c r="AL49">
        <v>193</v>
      </c>
      <c r="AM49" t="s">
        <v>510</v>
      </c>
      <c r="AN49" t="s">
        <v>511</v>
      </c>
      <c r="AO49">
        <v>1457.2829999999999</v>
      </c>
      <c r="AR49" t="s">
        <v>117</v>
      </c>
      <c r="AS49" t="s">
        <v>120</v>
      </c>
      <c r="AT49" t="s">
        <v>458</v>
      </c>
      <c r="AU49" t="s">
        <v>509</v>
      </c>
      <c r="AV49" t="s">
        <v>48</v>
      </c>
      <c r="AW49">
        <v>2</v>
      </c>
      <c r="BB49">
        <v>0.80114119054650645</v>
      </c>
      <c r="BC49" t="s">
        <v>67</v>
      </c>
      <c r="BF49" t="s">
        <v>117</v>
      </c>
      <c r="BG49" t="s">
        <v>120</v>
      </c>
      <c r="BH49" t="s">
        <v>509</v>
      </c>
      <c r="BI49">
        <v>1035</v>
      </c>
      <c r="BJ49">
        <v>2</v>
      </c>
      <c r="BK49" t="s">
        <v>458</v>
      </c>
      <c r="BL49" t="s">
        <v>231</v>
      </c>
      <c r="BM49">
        <v>0.80114119054650645</v>
      </c>
      <c r="BN49" t="s">
        <v>67</v>
      </c>
      <c r="BO49" t="s">
        <v>178</v>
      </c>
      <c r="BP49">
        <v>1544.1609999999998</v>
      </c>
    </row>
    <row r="50" spans="1:68" ht="16.5">
      <c r="A50" s="239" t="str">
        <f t="shared" si="18"/>
        <v>신화여객</v>
      </c>
      <c r="B50" s="110" t="str">
        <f t="shared" si="19"/>
        <v>송동규</v>
      </c>
      <c r="C50" s="111" t="str">
        <f t="shared" si="20"/>
        <v>D</v>
      </c>
      <c r="D50" s="112">
        <f t="shared" si="21"/>
        <v>0.8083870967741934</v>
      </c>
      <c r="E50" s="113">
        <f t="shared" si="22"/>
        <v>5612</v>
      </c>
      <c r="F50" s="114" t="str">
        <f t="shared" si="23"/>
        <v>526</v>
      </c>
      <c r="G50" s="115" t="str">
        <f t="shared" si="24"/>
        <v>71바5107</v>
      </c>
      <c r="H50" s="116">
        <f t="shared" si="25"/>
        <v>1</v>
      </c>
      <c r="I50" s="117">
        <f t="shared" si="26"/>
        <v>2305.4540000000002</v>
      </c>
      <c r="J50" s="118">
        <f t="shared" si="27"/>
        <v>2.0970883304256574E-2</v>
      </c>
      <c r="K50" s="118">
        <f t="shared" si="28"/>
        <v>0.34589695323883002</v>
      </c>
      <c r="L50" s="118">
        <f t="shared" si="29"/>
        <v>0.17610414261139021</v>
      </c>
      <c r="M50" s="119">
        <f t="shared" si="30"/>
        <v>11.177</v>
      </c>
      <c r="N50" s="120">
        <f t="shared" si="31"/>
        <v>0</v>
      </c>
      <c r="O50" s="120">
        <f t="shared" si="32"/>
        <v>11.711359237703288</v>
      </c>
      <c r="P50" s="229">
        <f t="shared" si="33"/>
        <v>3</v>
      </c>
      <c r="Q50" s="230">
        <f t="shared" si="34"/>
        <v>0</v>
      </c>
      <c r="R50" s="230">
        <f t="shared" si="35"/>
        <v>270</v>
      </c>
      <c r="T50">
        <v>524</v>
      </c>
      <c r="U50">
        <v>5612</v>
      </c>
      <c r="V50" t="s">
        <v>316</v>
      </c>
      <c r="W50">
        <v>2305.4540000000002</v>
      </c>
      <c r="X50">
        <v>919.91099999999994</v>
      </c>
      <c r="Y50">
        <v>2.5059999999999998</v>
      </c>
      <c r="Z50">
        <v>11.177</v>
      </c>
      <c r="AA50">
        <v>158.271874</v>
      </c>
      <c r="AB50">
        <v>3.3191009999999999</v>
      </c>
      <c r="AC50">
        <v>54.745759</v>
      </c>
      <c r="AD50" s="1">
        <v>406</v>
      </c>
      <c r="AE50">
        <v>0</v>
      </c>
      <c r="AF50">
        <v>270</v>
      </c>
      <c r="AG50">
        <v>61</v>
      </c>
      <c r="AH50">
        <v>14.566416</v>
      </c>
      <c r="AI50">
        <v>0</v>
      </c>
      <c r="AJ50">
        <v>0</v>
      </c>
      <c r="AK50">
        <v>3</v>
      </c>
      <c r="AL50">
        <v>268</v>
      </c>
      <c r="AM50" t="s">
        <v>317</v>
      </c>
      <c r="AN50" t="s">
        <v>512</v>
      </c>
      <c r="AO50">
        <v>2305.4540000000002</v>
      </c>
      <c r="AR50" t="s">
        <v>117</v>
      </c>
      <c r="AS50" t="s">
        <v>120</v>
      </c>
      <c r="AT50" t="s">
        <v>227</v>
      </c>
      <c r="AU50" t="s">
        <v>316</v>
      </c>
      <c r="AV50" t="s">
        <v>48</v>
      </c>
      <c r="AW50">
        <v>1</v>
      </c>
      <c r="BB50">
        <v>0.8083870967741934</v>
      </c>
      <c r="BC50" t="s">
        <v>67</v>
      </c>
      <c r="BF50" t="s">
        <v>117</v>
      </c>
      <c r="BG50" t="s">
        <v>120</v>
      </c>
      <c r="BH50" t="s">
        <v>316</v>
      </c>
      <c r="BI50">
        <v>5612</v>
      </c>
      <c r="BJ50">
        <v>1</v>
      </c>
      <c r="BK50" t="s">
        <v>227</v>
      </c>
      <c r="BL50" t="s">
        <v>173</v>
      </c>
      <c r="BM50">
        <v>0.8083870967741934</v>
      </c>
      <c r="BN50" t="s">
        <v>67</v>
      </c>
      <c r="BO50" t="s">
        <v>178</v>
      </c>
      <c r="BP50">
        <v>2305.4540000000002</v>
      </c>
    </row>
    <row r="51" spans="1:68" ht="16.5">
      <c r="A51" s="238" t="str">
        <f t="shared" si="18"/>
        <v>신화여객</v>
      </c>
      <c r="B51" s="126" t="str">
        <f t="shared" si="19"/>
        <v>신종민</v>
      </c>
      <c r="C51" s="127" t="str">
        <f t="shared" si="20"/>
        <v>A</v>
      </c>
      <c r="D51" s="128">
        <f t="shared" si="21"/>
        <v>0.96596972219612742</v>
      </c>
      <c r="E51" s="129">
        <f t="shared" si="22"/>
        <v>724</v>
      </c>
      <c r="F51" s="130" t="str">
        <f t="shared" si="23"/>
        <v>555</v>
      </c>
      <c r="G51" s="131" t="str">
        <f t="shared" si="24"/>
        <v>71바6153</v>
      </c>
      <c r="H51" s="132">
        <f t="shared" si="25"/>
        <v>2</v>
      </c>
      <c r="I51" s="133">
        <f t="shared" si="26"/>
        <v>1593.462</v>
      </c>
      <c r="J51" s="134">
        <f t="shared" si="27"/>
        <v>7.5192399472407811E-3</v>
      </c>
      <c r="K51" s="134">
        <f t="shared" si="28"/>
        <v>0.36388498236905575</v>
      </c>
      <c r="L51" s="134">
        <f t="shared" si="29"/>
        <v>0.12676800576355132</v>
      </c>
      <c r="M51" s="135">
        <f t="shared" si="30"/>
        <v>12.105</v>
      </c>
      <c r="N51" s="136">
        <f t="shared" si="31"/>
        <v>0</v>
      </c>
      <c r="O51" s="136">
        <f t="shared" si="32"/>
        <v>21.337189088914577</v>
      </c>
      <c r="P51" s="227">
        <f t="shared" si="33"/>
        <v>4</v>
      </c>
      <c r="Q51" s="228">
        <f t="shared" si="34"/>
        <v>0</v>
      </c>
      <c r="R51" s="228">
        <f t="shared" si="35"/>
        <v>340</v>
      </c>
      <c r="T51">
        <v>524</v>
      </c>
      <c r="U51">
        <v>724</v>
      </c>
      <c r="V51" t="s">
        <v>318</v>
      </c>
      <c r="W51">
        <v>1593.462</v>
      </c>
      <c r="X51">
        <v>612.65599999999995</v>
      </c>
      <c r="Y51">
        <v>2.601</v>
      </c>
      <c r="Z51">
        <v>12.105</v>
      </c>
      <c r="AA51">
        <v>109.194946</v>
      </c>
      <c r="AB51">
        <v>0.82106299999999999</v>
      </c>
      <c r="AC51">
        <v>39.734400999999998</v>
      </c>
      <c r="AD51" s="1">
        <v>202</v>
      </c>
      <c r="AE51">
        <v>0</v>
      </c>
      <c r="AF51">
        <v>340</v>
      </c>
      <c r="AG51">
        <v>82</v>
      </c>
      <c r="AH51">
        <v>14.592817999999999</v>
      </c>
      <c r="AI51">
        <v>209.2</v>
      </c>
      <c r="AJ51">
        <v>4.2</v>
      </c>
      <c r="AK51">
        <v>4</v>
      </c>
      <c r="AL51">
        <v>2278</v>
      </c>
      <c r="AM51" t="s">
        <v>319</v>
      </c>
      <c r="AN51" t="s">
        <v>513</v>
      </c>
      <c r="AO51">
        <v>1484.615</v>
      </c>
      <c r="AR51" t="s">
        <v>117</v>
      </c>
      <c r="AS51" t="s">
        <v>121</v>
      </c>
      <c r="AT51" t="s">
        <v>234</v>
      </c>
      <c r="AU51" t="s">
        <v>318</v>
      </c>
      <c r="AV51" t="s">
        <v>48</v>
      </c>
      <c r="AW51">
        <v>2</v>
      </c>
      <c r="BB51">
        <v>0.96596972219612742</v>
      </c>
      <c r="BC51" t="s">
        <v>66</v>
      </c>
      <c r="BF51" t="s">
        <v>117</v>
      </c>
      <c r="BG51" t="s">
        <v>121</v>
      </c>
      <c r="BH51" t="s">
        <v>318</v>
      </c>
      <c r="BI51">
        <v>724</v>
      </c>
      <c r="BJ51">
        <v>2</v>
      </c>
      <c r="BK51" t="s">
        <v>234</v>
      </c>
      <c r="BL51" t="s">
        <v>239</v>
      </c>
      <c r="BM51">
        <v>0.96596972219612742</v>
      </c>
      <c r="BN51" t="s">
        <v>66</v>
      </c>
      <c r="BO51" t="s">
        <v>177</v>
      </c>
      <c r="BP51">
        <v>1593.462</v>
      </c>
    </row>
    <row r="52" spans="1:68" ht="16.5">
      <c r="A52" s="239" t="str">
        <f t="shared" si="18"/>
        <v>신화여객</v>
      </c>
      <c r="B52" s="110" t="str">
        <f t="shared" si="19"/>
        <v>엄인호</v>
      </c>
      <c r="C52" s="111" t="str">
        <f t="shared" si="20"/>
        <v>F</v>
      </c>
      <c r="D52" s="112">
        <f t="shared" si="21"/>
        <v>0.79691122404230841</v>
      </c>
      <c r="E52" s="113">
        <f t="shared" si="22"/>
        <v>1313</v>
      </c>
      <c r="F52" s="114" t="str">
        <f t="shared" si="23"/>
        <v>34</v>
      </c>
      <c r="G52" s="115" t="str">
        <f t="shared" si="24"/>
        <v>71바6154</v>
      </c>
      <c r="H52" s="116">
        <f t="shared" si="25"/>
        <v>2</v>
      </c>
      <c r="I52" s="117">
        <f t="shared" si="26"/>
        <v>2849.6209999999996</v>
      </c>
      <c r="J52" s="118">
        <f t="shared" si="27"/>
        <v>1.8171405385833089E-2</v>
      </c>
      <c r="K52" s="118">
        <f t="shared" si="28"/>
        <v>0.35633621657648623</v>
      </c>
      <c r="L52" s="118">
        <f t="shared" si="29"/>
        <v>0.22950420424330115</v>
      </c>
      <c r="M52" s="119">
        <f t="shared" si="30"/>
        <v>15.246</v>
      </c>
      <c r="N52" s="120">
        <f t="shared" si="31"/>
        <v>7.0184771939847443E-2</v>
      </c>
      <c r="O52" s="120">
        <f t="shared" si="32"/>
        <v>13.931677230059716</v>
      </c>
      <c r="P52" s="229">
        <f t="shared" si="33"/>
        <v>11</v>
      </c>
      <c r="Q52" s="230">
        <f t="shared" si="34"/>
        <v>2</v>
      </c>
      <c r="R52" s="230">
        <f t="shared" si="35"/>
        <v>397</v>
      </c>
      <c r="T52">
        <v>524</v>
      </c>
      <c r="U52">
        <v>1313</v>
      </c>
      <c r="V52" t="s">
        <v>320</v>
      </c>
      <c r="W52">
        <v>2849.6210000000001</v>
      </c>
      <c r="X52">
        <v>1490.7180000000001</v>
      </c>
      <c r="Y52">
        <v>1.9119999999999999</v>
      </c>
      <c r="Z52">
        <v>15.246</v>
      </c>
      <c r="AA52">
        <v>173.728555</v>
      </c>
      <c r="AB52">
        <v>3.156892</v>
      </c>
      <c r="AC52">
        <v>61.905776000000003</v>
      </c>
      <c r="AD52" s="1">
        <v>654</v>
      </c>
      <c r="AE52">
        <v>2</v>
      </c>
      <c r="AF52">
        <v>397</v>
      </c>
      <c r="AG52">
        <v>78</v>
      </c>
      <c r="AH52">
        <v>16.402719999999999</v>
      </c>
      <c r="AI52">
        <v>1980.4</v>
      </c>
      <c r="AJ52">
        <v>0</v>
      </c>
      <c r="AK52">
        <v>11</v>
      </c>
      <c r="AL52">
        <v>3204</v>
      </c>
      <c r="AM52" t="s">
        <v>321</v>
      </c>
      <c r="AN52" t="s">
        <v>514</v>
      </c>
      <c r="AO52">
        <v>2795.3069999999998</v>
      </c>
      <c r="AR52" t="s">
        <v>117</v>
      </c>
      <c r="AS52" t="s">
        <v>118</v>
      </c>
      <c r="AT52" t="s">
        <v>197</v>
      </c>
      <c r="AU52" t="s">
        <v>320</v>
      </c>
      <c r="AV52" t="s">
        <v>48</v>
      </c>
      <c r="AW52">
        <v>2</v>
      </c>
      <c r="BB52">
        <v>0.79691122404230841</v>
      </c>
      <c r="BC52" t="s">
        <v>70</v>
      </c>
      <c r="BF52" t="s">
        <v>117</v>
      </c>
      <c r="BG52" t="s">
        <v>118</v>
      </c>
      <c r="BH52" t="s">
        <v>320</v>
      </c>
      <c r="BI52">
        <v>1313</v>
      </c>
      <c r="BJ52">
        <v>2</v>
      </c>
      <c r="BK52" t="s">
        <v>197</v>
      </c>
      <c r="BL52" t="s">
        <v>201</v>
      </c>
      <c r="BM52">
        <v>0.79691122404230841</v>
      </c>
      <c r="BN52" t="s">
        <v>70</v>
      </c>
      <c r="BO52" t="s">
        <v>397</v>
      </c>
      <c r="BP52">
        <v>2849.6209999999996</v>
      </c>
    </row>
    <row r="53" spans="1:68" ht="16.5">
      <c r="A53" s="238" t="str">
        <f t="shared" si="18"/>
        <v>신화여객</v>
      </c>
      <c r="B53" s="126" t="str">
        <f t="shared" si="19"/>
        <v>용일국</v>
      </c>
      <c r="C53" s="127" t="str">
        <f t="shared" si="20"/>
        <v>A</v>
      </c>
      <c r="D53" s="128">
        <f t="shared" si="21"/>
        <v>0.96962962962962951</v>
      </c>
      <c r="E53" s="129">
        <f t="shared" si="22"/>
        <v>5527</v>
      </c>
      <c r="F53" s="130" t="str">
        <f t="shared" si="23"/>
        <v>555</v>
      </c>
      <c r="G53" s="131" t="str">
        <f t="shared" si="24"/>
        <v>71바6159</v>
      </c>
      <c r="H53" s="132">
        <f t="shared" si="25"/>
        <v>1</v>
      </c>
      <c r="I53" s="133">
        <f t="shared" si="26"/>
        <v>994.06200000000001</v>
      </c>
      <c r="J53" s="134">
        <f t="shared" si="27"/>
        <v>4.0532958648547236E-3</v>
      </c>
      <c r="K53" s="134">
        <f t="shared" si="28"/>
        <v>0.33202822080609223</v>
      </c>
      <c r="L53" s="134">
        <f t="shared" si="29"/>
        <v>0.16900354303856299</v>
      </c>
      <c r="M53" s="135">
        <f t="shared" si="30"/>
        <v>8.76</v>
      </c>
      <c r="N53" s="136">
        <f t="shared" si="31"/>
        <v>0.30179204114029107</v>
      </c>
      <c r="O53" s="136">
        <f t="shared" si="32"/>
        <v>3.3197124525432016</v>
      </c>
      <c r="P53" s="227">
        <f t="shared" si="33"/>
        <v>2</v>
      </c>
      <c r="Q53" s="228">
        <f t="shared" si="34"/>
        <v>3</v>
      </c>
      <c r="R53" s="228">
        <f t="shared" si="35"/>
        <v>33</v>
      </c>
      <c r="T53">
        <v>524</v>
      </c>
      <c r="U53">
        <v>5527</v>
      </c>
      <c r="V53" t="s">
        <v>322</v>
      </c>
      <c r="W53">
        <v>994.06200000000001</v>
      </c>
      <c r="X53">
        <v>379.74700000000001</v>
      </c>
      <c r="Y53">
        <v>2.6179999999999999</v>
      </c>
      <c r="Z53">
        <v>8.76</v>
      </c>
      <c r="AA53">
        <v>69.687732999999994</v>
      </c>
      <c r="AB53">
        <v>0.28246500000000002</v>
      </c>
      <c r="AC53">
        <v>23.138293999999998</v>
      </c>
      <c r="AD53" s="1">
        <v>168</v>
      </c>
      <c r="AE53">
        <v>3</v>
      </c>
      <c r="AF53">
        <v>33</v>
      </c>
      <c r="AG53">
        <v>67</v>
      </c>
      <c r="AH53">
        <v>14.264519</v>
      </c>
      <c r="AI53">
        <v>62.5</v>
      </c>
      <c r="AJ53">
        <v>0</v>
      </c>
      <c r="AK53">
        <v>2</v>
      </c>
      <c r="AL53">
        <v>134</v>
      </c>
      <c r="AM53" t="s">
        <v>323</v>
      </c>
      <c r="AN53" t="s">
        <v>515</v>
      </c>
      <c r="AO53">
        <v>994.06200000000001</v>
      </c>
      <c r="AR53" t="s">
        <v>117</v>
      </c>
      <c r="AS53" t="s">
        <v>121</v>
      </c>
      <c r="AT53" t="s">
        <v>236</v>
      </c>
      <c r="AU53" t="s">
        <v>322</v>
      </c>
      <c r="AV53" t="s">
        <v>48</v>
      </c>
      <c r="AW53">
        <v>1</v>
      </c>
      <c r="BB53">
        <v>0.96962962962962951</v>
      </c>
      <c r="BC53" t="s">
        <v>66</v>
      </c>
      <c r="BF53" t="s">
        <v>117</v>
      </c>
      <c r="BG53" t="s">
        <v>121</v>
      </c>
      <c r="BH53" t="s">
        <v>322</v>
      </c>
      <c r="BI53">
        <v>5527</v>
      </c>
      <c r="BJ53">
        <v>1</v>
      </c>
      <c r="BK53" t="s">
        <v>236</v>
      </c>
      <c r="BL53" t="s">
        <v>173</v>
      </c>
      <c r="BM53">
        <v>0.96962962962962951</v>
      </c>
      <c r="BN53" t="s">
        <v>66</v>
      </c>
      <c r="BO53" t="s">
        <v>177</v>
      </c>
      <c r="BP53">
        <v>994.06200000000001</v>
      </c>
    </row>
    <row r="54" spans="1:68" ht="16.5">
      <c r="A54" s="239" t="str">
        <f t="shared" si="18"/>
        <v>신화여객</v>
      </c>
      <c r="B54" s="110" t="str">
        <f t="shared" si="19"/>
        <v>우수한</v>
      </c>
      <c r="C54" s="111" t="str">
        <f t="shared" si="20"/>
        <v>F</v>
      </c>
      <c r="D54" s="112">
        <f t="shared" si="21"/>
        <v>0.7120833333333334</v>
      </c>
      <c r="E54" s="113">
        <f t="shared" si="22"/>
        <v>422</v>
      </c>
      <c r="F54" s="114" t="str">
        <f t="shared" si="23"/>
        <v>34</v>
      </c>
      <c r="G54" s="115" t="str">
        <f t="shared" si="24"/>
        <v>71바6160</v>
      </c>
      <c r="H54" s="116">
        <f t="shared" si="25"/>
        <v>1</v>
      </c>
      <c r="I54" s="117">
        <f t="shared" si="26"/>
        <v>851.19200000000001</v>
      </c>
      <c r="J54" s="118">
        <f t="shared" si="27"/>
        <v>3.9265990522435311E-2</v>
      </c>
      <c r="K54" s="118">
        <f t="shared" si="28"/>
        <v>0.37508380169280203</v>
      </c>
      <c r="L54" s="118">
        <f t="shared" si="29"/>
        <v>4.111880750758936E-2</v>
      </c>
      <c r="M54" s="119">
        <f t="shared" si="30"/>
        <v>18.015999999999998</v>
      </c>
      <c r="N54" s="120">
        <f t="shared" si="31"/>
        <v>0.23496461432908203</v>
      </c>
      <c r="O54" s="120">
        <f t="shared" si="32"/>
        <v>29.605541405464336</v>
      </c>
      <c r="P54" s="229">
        <f t="shared" si="33"/>
        <v>8</v>
      </c>
      <c r="Q54" s="230">
        <f t="shared" si="34"/>
        <v>2</v>
      </c>
      <c r="R54" s="230">
        <f t="shared" si="35"/>
        <v>252</v>
      </c>
      <c r="T54">
        <v>524</v>
      </c>
      <c r="U54">
        <v>422</v>
      </c>
      <c r="V54" t="s">
        <v>324</v>
      </c>
      <c r="W54">
        <v>851.19200000000001</v>
      </c>
      <c r="X54">
        <v>498.05099999999999</v>
      </c>
      <c r="Y54">
        <v>1.7090000000000001</v>
      </c>
      <c r="Z54">
        <v>18.015999999999998</v>
      </c>
      <c r="AA54">
        <v>57.096102000000002</v>
      </c>
      <c r="AB54">
        <v>2.2419349999999998</v>
      </c>
      <c r="AC54">
        <v>21.415823</v>
      </c>
      <c r="AD54" s="1">
        <v>35</v>
      </c>
      <c r="AE54">
        <v>2</v>
      </c>
      <c r="AF54">
        <v>252</v>
      </c>
      <c r="AG54">
        <v>76</v>
      </c>
      <c r="AH54">
        <v>14.908056999999999</v>
      </c>
      <c r="AI54">
        <v>305.2</v>
      </c>
      <c r="AJ54">
        <v>0</v>
      </c>
      <c r="AK54">
        <v>8</v>
      </c>
      <c r="AL54">
        <v>1554</v>
      </c>
      <c r="AM54" t="s">
        <v>325</v>
      </c>
      <c r="AN54" t="s">
        <v>516</v>
      </c>
      <c r="AO54">
        <v>851.19200000000001</v>
      </c>
      <c r="AR54" t="s">
        <v>117</v>
      </c>
      <c r="AS54" t="s">
        <v>118</v>
      </c>
      <c r="AT54" t="s">
        <v>201</v>
      </c>
      <c r="AU54" t="s">
        <v>324</v>
      </c>
      <c r="AV54" t="s">
        <v>48</v>
      </c>
      <c r="AW54">
        <v>1</v>
      </c>
      <c r="BB54">
        <v>0.7120833333333334</v>
      </c>
      <c r="BC54" t="s">
        <v>70</v>
      </c>
      <c r="BF54" t="s">
        <v>117</v>
      </c>
      <c r="BG54" t="s">
        <v>118</v>
      </c>
      <c r="BH54" t="s">
        <v>324</v>
      </c>
      <c r="BI54">
        <v>422</v>
      </c>
      <c r="BJ54">
        <v>1</v>
      </c>
      <c r="BK54" t="s">
        <v>201</v>
      </c>
      <c r="BL54" t="s">
        <v>173</v>
      </c>
      <c r="BM54">
        <v>0.7120833333333334</v>
      </c>
      <c r="BN54" t="s">
        <v>70</v>
      </c>
      <c r="BO54" t="s">
        <v>397</v>
      </c>
      <c r="BP54">
        <v>851.19200000000001</v>
      </c>
    </row>
    <row r="55" spans="1:68" ht="16.5">
      <c r="A55" s="238" t="str">
        <f t="shared" si="18"/>
        <v>신화여객</v>
      </c>
      <c r="B55" s="126" t="str">
        <f t="shared" si="19"/>
        <v>우영삼</v>
      </c>
      <c r="C55" s="127" t="str">
        <f t="shared" si="20"/>
        <v>F</v>
      </c>
      <c r="D55" s="128">
        <f t="shared" si="21"/>
        <v>0.78161290322580645</v>
      </c>
      <c r="E55" s="129">
        <f t="shared" si="22"/>
        <v>939</v>
      </c>
      <c r="F55" s="130" t="str">
        <f t="shared" si="23"/>
        <v>526</v>
      </c>
      <c r="G55" s="131" t="str">
        <f t="shared" si="24"/>
        <v>72바1112</v>
      </c>
      <c r="H55" s="132">
        <f t="shared" si="25"/>
        <v>1</v>
      </c>
      <c r="I55" s="133">
        <f t="shared" si="26"/>
        <v>2309.067</v>
      </c>
      <c r="J55" s="134">
        <f t="shared" si="27"/>
        <v>4.6881861795106526E-2</v>
      </c>
      <c r="K55" s="134">
        <f t="shared" si="28"/>
        <v>0.35870676296355519</v>
      </c>
      <c r="L55" s="134">
        <f t="shared" si="29"/>
        <v>0.13598566000899931</v>
      </c>
      <c r="M55" s="135">
        <f t="shared" si="30"/>
        <v>14.484999999999999</v>
      </c>
      <c r="N55" s="136">
        <f t="shared" si="31"/>
        <v>0.17323014013885263</v>
      </c>
      <c r="O55" s="136">
        <f t="shared" si="32"/>
        <v>4.5905987136795945</v>
      </c>
      <c r="P55" s="227">
        <f t="shared" si="33"/>
        <v>1</v>
      </c>
      <c r="Q55" s="228">
        <f t="shared" si="34"/>
        <v>4</v>
      </c>
      <c r="R55" s="228">
        <f t="shared" si="35"/>
        <v>106</v>
      </c>
      <c r="T55">
        <v>524</v>
      </c>
      <c r="U55">
        <v>939</v>
      </c>
      <c r="V55" t="s">
        <v>326</v>
      </c>
      <c r="W55">
        <v>2309.067</v>
      </c>
      <c r="X55">
        <v>952.80700000000002</v>
      </c>
      <c r="Y55">
        <v>2.423</v>
      </c>
      <c r="Z55">
        <v>14.484999999999999</v>
      </c>
      <c r="AA55">
        <v>156.66909799999999</v>
      </c>
      <c r="AB55">
        <v>7.3449390000000001</v>
      </c>
      <c r="AC55">
        <v>56.198264999999999</v>
      </c>
      <c r="AD55" s="1">
        <v>314</v>
      </c>
      <c r="AE55">
        <v>4</v>
      </c>
      <c r="AF55">
        <v>106</v>
      </c>
      <c r="AG55">
        <v>67</v>
      </c>
      <c r="AH55">
        <v>14.738496</v>
      </c>
      <c r="AI55">
        <v>25</v>
      </c>
      <c r="AJ55">
        <v>0</v>
      </c>
      <c r="AK55">
        <v>1</v>
      </c>
      <c r="AL55">
        <v>6</v>
      </c>
      <c r="AM55" t="s">
        <v>327</v>
      </c>
      <c r="AN55" t="s">
        <v>517</v>
      </c>
      <c r="AO55">
        <v>2309.067</v>
      </c>
      <c r="AR55" t="s">
        <v>117</v>
      </c>
      <c r="AS55" t="s">
        <v>120</v>
      </c>
      <c r="AT55" t="s">
        <v>232</v>
      </c>
      <c r="AU55" t="s">
        <v>326</v>
      </c>
      <c r="AV55" t="s">
        <v>48</v>
      </c>
      <c r="AW55">
        <v>1</v>
      </c>
      <c r="BB55">
        <v>0.78161290322580645</v>
      </c>
      <c r="BC55" t="s">
        <v>70</v>
      </c>
      <c r="BF55" t="s">
        <v>117</v>
      </c>
      <c r="BG55" t="s">
        <v>120</v>
      </c>
      <c r="BH55" t="s">
        <v>326</v>
      </c>
      <c r="BI55">
        <v>939</v>
      </c>
      <c r="BJ55">
        <v>1</v>
      </c>
      <c r="BK55" t="s">
        <v>232</v>
      </c>
      <c r="BL55" t="s">
        <v>173</v>
      </c>
      <c r="BM55">
        <v>0.78161290322580645</v>
      </c>
      <c r="BN55" t="s">
        <v>70</v>
      </c>
      <c r="BO55" t="s">
        <v>397</v>
      </c>
      <c r="BP55">
        <v>2309.067</v>
      </c>
    </row>
    <row r="56" spans="1:68" ht="16.5">
      <c r="A56" s="239" t="str">
        <f t="shared" si="18"/>
        <v>신화여객</v>
      </c>
      <c r="B56" s="110" t="str">
        <f t="shared" si="19"/>
        <v>유창희</v>
      </c>
      <c r="C56" s="111" t="str">
        <f t="shared" si="20"/>
        <v>S</v>
      </c>
      <c r="D56" s="112">
        <f t="shared" si="21"/>
        <v>1.065185185185185</v>
      </c>
      <c r="E56" s="113">
        <f t="shared" si="22"/>
        <v>3369</v>
      </c>
      <c r="F56" s="114" t="str">
        <f t="shared" si="23"/>
        <v>555</v>
      </c>
      <c r="G56" s="115" t="str">
        <f t="shared" si="24"/>
        <v>72바1105</v>
      </c>
      <c r="H56" s="116">
        <f t="shared" si="25"/>
        <v>1</v>
      </c>
      <c r="I56" s="117">
        <f t="shared" si="26"/>
        <v>1951.17</v>
      </c>
      <c r="J56" s="118">
        <f t="shared" si="27"/>
        <v>9.1640483509945227E-3</v>
      </c>
      <c r="K56" s="118">
        <f t="shared" si="28"/>
        <v>0.34155510733595162</v>
      </c>
      <c r="L56" s="118">
        <f t="shared" si="29"/>
        <v>9.737747095332544E-2</v>
      </c>
      <c r="M56" s="119">
        <f t="shared" si="30"/>
        <v>7.7009999999999996</v>
      </c>
      <c r="N56" s="120">
        <f t="shared" si="31"/>
        <v>0</v>
      </c>
      <c r="O56" s="120">
        <f t="shared" si="32"/>
        <v>1.7937955175612581</v>
      </c>
      <c r="P56" s="229">
        <f t="shared" si="33"/>
        <v>13</v>
      </c>
      <c r="Q56" s="230">
        <f t="shared" si="34"/>
        <v>0</v>
      </c>
      <c r="R56" s="230">
        <f t="shared" si="35"/>
        <v>35</v>
      </c>
      <c r="T56">
        <v>524</v>
      </c>
      <c r="U56">
        <v>3369</v>
      </c>
      <c r="V56" t="s">
        <v>328</v>
      </c>
      <c r="W56">
        <v>1951.17</v>
      </c>
      <c r="X56">
        <v>678.53</v>
      </c>
      <c r="Y56">
        <v>2.8759999999999999</v>
      </c>
      <c r="Z56">
        <v>7.7009999999999996</v>
      </c>
      <c r="AA56">
        <v>138.63938200000001</v>
      </c>
      <c r="AB56">
        <v>1.2704979999999999</v>
      </c>
      <c r="AC56">
        <v>47.352989000000001</v>
      </c>
      <c r="AD56" s="1">
        <v>190</v>
      </c>
      <c r="AE56">
        <v>0</v>
      </c>
      <c r="AF56">
        <v>35</v>
      </c>
      <c r="AG56">
        <v>61</v>
      </c>
      <c r="AH56">
        <v>14.073706</v>
      </c>
      <c r="AI56">
        <v>0</v>
      </c>
      <c r="AJ56">
        <v>0</v>
      </c>
      <c r="AK56">
        <v>13</v>
      </c>
      <c r="AL56">
        <v>6705</v>
      </c>
      <c r="AM56" t="s">
        <v>329</v>
      </c>
      <c r="AN56" t="s">
        <v>518</v>
      </c>
      <c r="AO56">
        <v>1951.17</v>
      </c>
      <c r="AR56" t="s">
        <v>117</v>
      </c>
      <c r="AS56" t="s">
        <v>121</v>
      </c>
      <c r="AT56" t="s">
        <v>238</v>
      </c>
      <c r="AU56" t="s">
        <v>328</v>
      </c>
      <c r="AV56" t="s">
        <v>48</v>
      </c>
      <c r="AW56">
        <v>1</v>
      </c>
      <c r="BB56">
        <v>1.065185185185185</v>
      </c>
      <c r="BC56" t="s">
        <v>71</v>
      </c>
      <c r="BF56" t="s">
        <v>117</v>
      </c>
      <c r="BG56" t="s">
        <v>121</v>
      </c>
      <c r="BH56" t="s">
        <v>328</v>
      </c>
      <c r="BI56">
        <v>3369</v>
      </c>
      <c r="BJ56">
        <v>1</v>
      </c>
      <c r="BK56" t="s">
        <v>238</v>
      </c>
      <c r="BL56" t="s">
        <v>173</v>
      </c>
      <c r="BM56">
        <v>1.065185185185185</v>
      </c>
      <c r="BN56" t="s">
        <v>71</v>
      </c>
      <c r="BO56" t="s">
        <v>175</v>
      </c>
      <c r="BP56">
        <v>1951.17</v>
      </c>
    </row>
    <row r="57" spans="1:68" ht="16.5">
      <c r="A57" s="238" t="str">
        <f t="shared" si="18"/>
        <v>신화여객</v>
      </c>
      <c r="B57" s="126" t="str">
        <f t="shared" si="19"/>
        <v>윤대영</v>
      </c>
      <c r="C57" s="127" t="str">
        <f t="shared" si="20"/>
        <v>C</v>
      </c>
      <c r="D57" s="128">
        <f t="shared" si="21"/>
        <v>0.88732301233839972</v>
      </c>
      <c r="E57" s="129">
        <f t="shared" si="22"/>
        <v>1006</v>
      </c>
      <c r="F57" s="130" t="str">
        <f t="shared" si="23"/>
        <v>555</v>
      </c>
      <c r="G57" s="131" t="str">
        <f t="shared" si="24"/>
        <v>71바6157</v>
      </c>
      <c r="H57" s="132">
        <f t="shared" si="25"/>
        <v>2</v>
      </c>
      <c r="I57" s="133">
        <f t="shared" si="26"/>
        <v>1892.769</v>
      </c>
      <c r="J57" s="134">
        <f t="shared" si="27"/>
        <v>3.6339963669958408E-3</v>
      </c>
      <c r="K57" s="134">
        <f t="shared" si="28"/>
        <v>0.36728680883531606</v>
      </c>
      <c r="L57" s="134">
        <f t="shared" si="29"/>
        <v>8.0305626307277861E-2</v>
      </c>
      <c r="M57" s="135">
        <f t="shared" si="30"/>
        <v>10.611000000000001</v>
      </c>
      <c r="N57" s="136">
        <f t="shared" si="31"/>
        <v>0.42266119109093608</v>
      </c>
      <c r="O57" s="136">
        <f t="shared" si="32"/>
        <v>13.41949281713722</v>
      </c>
      <c r="P57" s="227">
        <f t="shared" si="33"/>
        <v>0</v>
      </c>
      <c r="Q57" s="228">
        <f t="shared" si="34"/>
        <v>8</v>
      </c>
      <c r="R57" s="228">
        <f t="shared" si="35"/>
        <v>254</v>
      </c>
      <c r="T57">
        <v>524</v>
      </c>
      <c r="U57">
        <v>1006</v>
      </c>
      <c r="V57" t="s">
        <v>330</v>
      </c>
      <c r="W57">
        <v>1892.769</v>
      </c>
      <c r="X57">
        <v>790.30899999999997</v>
      </c>
      <c r="Y57">
        <v>2.395</v>
      </c>
      <c r="Z57">
        <v>10.611000000000001</v>
      </c>
      <c r="AA57">
        <v>135.05241899999999</v>
      </c>
      <c r="AB57">
        <v>0.49077999999999999</v>
      </c>
      <c r="AC57">
        <v>49.602972000000001</v>
      </c>
      <c r="AD57" s="1">
        <v>152</v>
      </c>
      <c r="AE57">
        <v>8</v>
      </c>
      <c r="AF57">
        <v>254</v>
      </c>
      <c r="AG57">
        <v>70</v>
      </c>
      <c r="AH57">
        <v>14.015069</v>
      </c>
      <c r="AI57">
        <v>78.8</v>
      </c>
      <c r="AJ57">
        <v>0</v>
      </c>
      <c r="AK57">
        <v>0</v>
      </c>
      <c r="AL57">
        <v>0</v>
      </c>
      <c r="AM57" t="s">
        <v>331</v>
      </c>
      <c r="AN57" t="s">
        <v>519</v>
      </c>
      <c r="AO57">
        <v>1798.357</v>
      </c>
      <c r="AR57" t="s">
        <v>117</v>
      </c>
      <c r="AS57" t="s">
        <v>121</v>
      </c>
      <c r="AT57" t="s">
        <v>235</v>
      </c>
      <c r="AU57" t="s">
        <v>330</v>
      </c>
      <c r="AV57" t="s">
        <v>48</v>
      </c>
      <c r="AW57">
        <v>2</v>
      </c>
      <c r="BB57">
        <v>0.88732301233839972</v>
      </c>
      <c r="BC57" t="s">
        <v>69</v>
      </c>
      <c r="BF57" t="s">
        <v>117</v>
      </c>
      <c r="BG57" t="s">
        <v>121</v>
      </c>
      <c r="BH57" t="s">
        <v>330</v>
      </c>
      <c r="BI57">
        <v>1006</v>
      </c>
      <c r="BJ57">
        <v>2</v>
      </c>
      <c r="BK57" t="s">
        <v>235</v>
      </c>
      <c r="BL57" t="s">
        <v>238</v>
      </c>
      <c r="BM57">
        <v>0.88732301233839972</v>
      </c>
      <c r="BN57" t="s">
        <v>69</v>
      </c>
      <c r="BO57" t="s">
        <v>176</v>
      </c>
      <c r="BP57">
        <v>1892.769</v>
      </c>
    </row>
    <row r="58" spans="1:68" ht="16.5">
      <c r="A58" s="239" t="str">
        <f t="shared" si="18"/>
        <v>신화여객</v>
      </c>
      <c r="B58" s="110" t="str">
        <f t="shared" si="19"/>
        <v>윤부수</v>
      </c>
      <c r="C58" s="111" t="str">
        <f t="shared" si="20"/>
        <v>F</v>
      </c>
      <c r="D58" s="112">
        <f t="shared" si="21"/>
        <v>0.7710791675437203</v>
      </c>
      <c r="E58" s="113">
        <f t="shared" si="22"/>
        <v>5037</v>
      </c>
      <c r="F58" s="114" t="str">
        <f t="shared" si="23"/>
        <v>34</v>
      </c>
      <c r="G58" s="115" t="str">
        <f t="shared" si="24"/>
        <v>72바1114</v>
      </c>
      <c r="H58" s="116">
        <f t="shared" si="25"/>
        <v>3</v>
      </c>
      <c r="I58" s="117">
        <f t="shared" si="26"/>
        <v>1862.296</v>
      </c>
      <c r="J58" s="118">
        <f t="shared" si="27"/>
        <v>1.2027855571483443E-2</v>
      </c>
      <c r="K58" s="118">
        <f t="shared" si="28"/>
        <v>0.3368639445063773</v>
      </c>
      <c r="L58" s="118">
        <f t="shared" si="29"/>
        <v>0.2271389725371262</v>
      </c>
      <c r="M58" s="119">
        <f t="shared" si="30"/>
        <v>13.954000000000001</v>
      </c>
      <c r="N58" s="120">
        <f t="shared" si="31"/>
        <v>0.21478862651264891</v>
      </c>
      <c r="O58" s="120">
        <f t="shared" si="32"/>
        <v>37.802798266226205</v>
      </c>
      <c r="P58" s="229">
        <f t="shared" si="33"/>
        <v>2</v>
      </c>
      <c r="Q58" s="230">
        <f t="shared" si="34"/>
        <v>4</v>
      </c>
      <c r="R58" s="230">
        <f t="shared" si="35"/>
        <v>704</v>
      </c>
      <c r="T58">
        <v>524</v>
      </c>
      <c r="U58">
        <v>5037</v>
      </c>
      <c r="V58" t="s">
        <v>520</v>
      </c>
      <c r="W58">
        <v>1862.296</v>
      </c>
      <c r="X58">
        <v>968.7</v>
      </c>
      <c r="Y58">
        <v>1.9219999999999999</v>
      </c>
      <c r="Z58">
        <v>13.954000000000001</v>
      </c>
      <c r="AA58">
        <v>117.432737</v>
      </c>
      <c r="AB58">
        <v>1.4124639999999999</v>
      </c>
      <c r="AC58">
        <v>39.558855000000001</v>
      </c>
      <c r="AD58" s="1">
        <v>423</v>
      </c>
      <c r="AE58">
        <v>4</v>
      </c>
      <c r="AF58">
        <v>704</v>
      </c>
      <c r="AG58">
        <v>75</v>
      </c>
      <c r="AH58">
        <v>15.858404999999999</v>
      </c>
      <c r="AI58">
        <v>972.4</v>
      </c>
      <c r="AJ58">
        <v>0</v>
      </c>
      <c r="AK58">
        <v>2</v>
      </c>
      <c r="AL58">
        <v>282</v>
      </c>
      <c r="AM58" t="s">
        <v>521</v>
      </c>
      <c r="AN58" t="s">
        <v>522</v>
      </c>
      <c r="AO58">
        <v>1618.1510000000001</v>
      </c>
      <c r="AR58" t="s">
        <v>117</v>
      </c>
      <c r="AS58" t="s">
        <v>118</v>
      </c>
      <c r="AT58" t="s">
        <v>213</v>
      </c>
      <c r="AU58" t="s">
        <v>520</v>
      </c>
      <c r="AV58" t="s">
        <v>48</v>
      </c>
      <c r="AW58">
        <v>3</v>
      </c>
      <c r="BB58">
        <v>0.7710791675437203</v>
      </c>
      <c r="BC58" t="s">
        <v>70</v>
      </c>
      <c r="BF58" t="s">
        <v>117</v>
      </c>
      <c r="BG58" t="s">
        <v>118</v>
      </c>
      <c r="BH58" t="s">
        <v>520</v>
      </c>
      <c r="BI58">
        <v>5037</v>
      </c>
      <c r="BJ58">
        <v>3</v>
      </c>
      <c r="BK58" t="s">
        <v>213</v>
      </c>
      <c r="BL58" t="s">
        <v>194</v>
      </c>
      <c r="BM58">
        <v>0.7710791675437203</v>
      </c>
      <c r="BN58" t="s">
        <v>70</v>
      </c>
      <c r="BO58" t="s">
        <v>397</v>
      </c>
      <c r="BP58">
        <v>1862.296</v>
      </c>
    </row>
    <row r="59" spans="1:68" ht="16.5">
      <c r="A59" s="238" t="str">
        <f t="shared" si="18"/>
        <v>신화여객</v>
      </c>
      <c r="B59" s="126" t="str">
        <f t="shared" si="19"/>
        <v>윤영철</v>
      </c>
      <c r="C59" s="127" t="str">
        <f t="shared" si="20"/>
        <v>C</v>
      </c>
      <c r="D59" s="128">
        <f t="shared" si="21"/>
        <v>0.8683333333333334</v>
      </c>
      <c r="E59" s="129">
        <f t="shared" si="22"/>
        <v>9971</v>
      </c>
      <c r="F59" s="130" t="str">
        <f t="shared" si="23"/>
        <v>34</v>
      </c>
      <c r="G59" s="131" t="str">
        <f t="shared" si="24"/>
        <v>71바6156</v>
      </c>
      <c r="H59" s="132">
        <f t="shared" si="25"/>
        <v>1</v>
      </c>
      <c r="I59" s="133">
        <f t="shared" si="26"/>
        <v>2896.585</v>
      </c>
      <c r="J59" s="134">
        <f t="shared" si="27"/>
        <v>4.2293978049678582E-3</v>
      </c>
      <c r="K59" s="134">
        <f t="shared" si="28"/>
        <v>0.33835330832200283</v>
      </c>
      <c r="L59" s="134">
        <f t="shared" si="29"/>
        <v>0.16226004070310382</v>
      </c>
      <c r="M59" s="135">
        <f t="shared" si="30"/>
        <v>9.4120000000000008</v>
      </c>
      <c r="N59" s="136">
        <f t="shared" si="31"/>
        <v>6.8502628445853461E-2</v>
      </c>
      <c r="O59" s="136">
        <f t="shared" si="32"/>
        <v>3.4593827365156002</v>
      </c>
      <c r="P59" s="227">
        <f t="shared" si="33"/>
        <v>2</v>
      </c>
      <c r="Q59" s="228">
        <f t="shared" si="34"/>
        <v>2</v>
      </c>
      <c r="R59" s="228">
        <f t="shared" si="35"/>
        <v>101</v>
      </c>
      <c r="T59">
        <v>524</v>
      </c>
      <c r="U59">
        <v>9971</v>
      </c>
      <c r="V59" t="s">
        <v>332</v>
      </c>
      <c r="W59">
        <v>2919.596</v>
      </c>
      <c r="X59">
        <v>1400.8969999999999</v>
      </c>
      <c r="Y59">
        <v>2.0840000000000001</v>
      </c>
      <c r="Z59">
        <v>9.4120000000000008</v>
      </c>
      <c r="AA59">
        <v>183.29772600000001</v>
      </c>
      <c r="AB59">
        <v>0.77523900000000001</v>
      </c>
      <c r="AC59">
        <v>62.019392000000003</v>
      </c>
      <c r="AD59" s="1">
        <v>470</v>
      </c>
      <c r="AE59">
        <v>2</v>
      </c>
      <c r="AF59">
        <v>101</v>
      </c>
      <c r="AG59">
        <v>76</v>
      </c>
      <c r="AH59">
        <v>15.928162</v>
      </c>
      <c r="AI59">
        <v>907.9</v>
      </c>
      <c r="AJ59">
        <v>0</v>
      </c>
      <c r="AK59">
        <v>2</v>
      </c>
      <c r="AL59">
        <v>352</v>
      </c>
      <c r="AM59" t="s">
        <v>333</v>
      </c>
      <c r="AN59" t="s">
        <v>523</v>
      </c>
      <c r="AO59">
        <v>2896.585</v>
      </c>
      <c r="AR59" t="s">
        <v>117</v>
      </c>
      <c r="AS59" t="s">
        <v>118</v>
      </c>
      <c r="AT59" t="s">
        <v>198</v>
      </c>
      <c r="AU59" t="s">
        <v>332</v>
      </c>
      <c r="AV59" t="s">
        <v>48</v>
      </c>
      <c r="AW59">
        <v>1</v>
      </c>
      <c r="BB59">
        <v>0.8683333333333334</v>
      </c>
      <c r="BC59" t="s">
        <v>69</v>
      </c>
      <c r="BF59" t="s">
        <v>117</v>
      </c>
      <c r="BG59" t="s">
        <v>118</v>
      </c>
      <c r="BH59" t="s">
        <v>332</v>
      </c>
      <c r="BI59">
        <v>9971</v>
      </c>
      <c r="BJ59">
        <v>1</v>
      </c>
      <c r="BK59" t="s">
        <v>198</v>
      </c>
      <c r="BL59" t="s">
        <v>173</v>
      </c>
      <c r="BM59">
        <v>0.8683333333333334</v>
      </c>
      <c r="BN59" t="s">
        <v>69</v>
      </c>
      <c r="BO59" t="s">
        <v>176</v>
      </c>
      <c r="BP59">
        <v>2896.585</v>
      </c>
    </row>
    <row r="60" spans="1:68" ht="16.5">
      <c r="A60" s="239" t="str">
        <f t="shared" si="18"/>
        <v>신화여객</v>
      </c>
      <c r="B60" s="110" t="str">
        <f t="shared" si="19"/>
        <v>윤완수</v>
      </c>
      <c r="C60" s="111" t="str">
        <f t="shared" si="20"/>
        <v>F</v>
      </c>
      <c r="D60" s="112">
        <f t="shared" si="21"/>
        <v>0.76924516647879759</v>
      </c>
      <c r="E60" s="113">
        <f t="shared" si="22"/>
        <v>487</v>
      </c>
      <c r="F60" s="114" t="str">
        <f t="shared" si="23"/>
        <v>34</v>
      </c>
      <c r="G60" s="115" t="str">
        <f t="shared" si="24"/>
        <v>72바1096</v>
      </c>
      <c r="H60" s="116">
        <f t="shared" si="25"/>
        <v>2</v>
      </c>
      <c r="I60" s="117">
        <f t="shared" si="26"/>
        <v>3040.2370000000001</v>
      </c>
      <c r="J60" s="118">
        <f t="shared" si="27"/>
        <v>2.9800814825372786E-2</v>
      </c>
      <c r="K60" s="118">
        <f t="shared" si="28"/>
        <v>0.37270812125866026</v>
      </c>
      <c r="L60" s="118">
        <f t="shared" si="29"/>
        <v>0.2325476599357221</v>
      </c>
      <c r="M60" s="119">
        <f t="shared" si="30"/>
        <v>16.937999999999999</v>
      </c>
      <c r="N60" s="120">
        <f t="shared" si="31"/>
        <v>6.5784345102043035E-2</v>
      </c>
      <c r="O60" s="120">
        <f t="shared" si="32"/>
        <v>19.176136597245542</v>
      </c>
      <c r="P60" s="229">
        <f t="shared" si="33"/>
        <v>26</v>
      </c>
      <c r="Q60" s="230">
        <f t="shared" si="34"/>
        <v>2</v>
      </c>
      <c r="R60" s="230">
        <f t="shared" si="35"/>
        <v>583</v>
      </c>
      <c r="T60">
        <v>524</v>
      </c>
      <c r="U60">
        <v>487</v>
      </c>
      <c r="V60" t="s">
        <v>334</v>
      </c>
      <c r="W60">
        <v>3040.2370000000001</v>
      </c>
      <c r="X60">
        <v>1581.24</v>
      </c>
      <c r="Y60">
        <v>1.923</v>
      </c>
      <c r="Z60">
        <v>16.937999999999999</v>
      </c>
      <c r="AA60">
        <v>198.41772900000001</v>
      </c>
      <c r="AB60">
        <v>5.9130099999999999</v>
      </c>
      <c r="AC60">
        <v>73.951898999999997</v>
      </c>
      <c r="AD60" s="1">
        <v>707</v>
      </c>
      <c r="AE60">
        <v>2</v>
      </c>
      <c r="AF60">
        <v>583</v>
      </c>
      <c r="AG60">
        <v>100</v>
      </c>
      <c r="AH60">
        <v>15.322405</v>
      </c>
      <c r="AI60">
        <v>3339.8</v>
      </c>
      <c r="AJ60">
        <v>31.2</v>
      </c>
      <c r="AK60">
        <v>26</v>
      </c>
      <c r="AL60">
        <v>6104</v>
      </c>
      <c r="AM60" t="s">
        <v>335</v>
      </c>
      <c r="AN60" t="s">
        <v>524</v>
      </c>
      <c r="AO60">
        <v>2953.31</v>
      </c>
      <c r="AR60" t="s">
        <v>117</v>
      </c>
      <c r="AS60" t="s">
        <v>118</v>
      </c>
      <c r="AT60" t="s">
        <v>206</v>
      </c>
      <c r="AU60" t="s">
        <v>334</v>
      </c>
      <c r="AV60" t="s">
        <v>48</v>
      </c>
      <c r="AW60">
        <v>2</v>
      </c>
      <c r="BB60">
        <v>0.76924516647879759</v>
      </c>
      <c r="BC60" t="s">
        <v>70</v>
      </c>
      <c r="BF60" t="s">
        <v>117</v>
      </c>
      <c r="BG60" t="s">
        <v>118</v>
      </c>
      <c r="BH60" t="s">
        <v>334</v>
      </c>
      <c r="BI60">
        <v>487</v>
      </c>
      <c r="BJ60">
        <v>2</v>
      </c>
      <c r="BK60" t="s">
        <v>206</v>
      </c>
      <c r="BL60" t="s">
        <v>214</v>
      </c>
      <c r="BM60">
        <v>0.76924516647879759</v>
      </c>
      <c r="BN60" t="s">
        <v>70</v>
      </c>
      <c r="BO60" t="s">
        <v>397</v>
      </c>
      <c r="BP60">
        <v>3040.2370000000001</v>
      </c>
    </row>
    <row r="61" spans="1:68" ht="16.5">
      <c r="A61" s="238" t="str">
        <f t="shared" si="18"/>
        <v>신화여객</v>
      </c>
      <c r="B61" s="126" t="str">
        <f t="shared" si="19"/>
        <v>윤청락</v>
      </c>
      <c r="C61" s="127" t="str">
        <f t="shared" si="20"/>
        <v>D</v>
      </c>
      <c r="D61" s="128">
        <f t="shared" si="21"/>
        <v>0.81071381205180382</v>
      </c>
      <c r="E61" s="129">
        <f t="shared" si="22"/>
        <v>3241</v>
      </c>
      <c r="F61" s="130" t="str">
        <f t="shared" si="23"/>
        <v>34</v>
      </c>
      <c r="G61" s="131" t="str">
        <f t="shared" si="24"/>
        <v>72바1094</v>
      </c>
      <c r="H61" s="132">
        <f t="shared" si="25"/>
        <v>7</v>
      </c>
      <c r="I61" s="133">
        <f t="shared" si="26"/>
        <v>7094.0860000000002</v>
      </c>
      <c r="J61" s="134">
        <f t="shared" si="27"/>
        <v>1.631617028850196E-2</v>
      </c>
      <c r="K61" s="134">
        <f t="shared" si="28"/>
        <v>0.37490068658544534</v>
      </c>
      <c r="L61" s="134">
        <f t="shared" si="29"/>
        <v>0.14265403605200161</v>
      </c>
      <c r="M61" s="135">
        <f t="shared" si="30"/>
        <v>16.516999999999999</v>
      </c>
      <c r="N61" s="136">
        <f t="shared" si="31"/>
        <v>1.0272816453055411</v>
      </c>
      <c r="O61" s="136">
        <f t="shared" si="32"/>
        <v>40.894252893943865</v>
      </c>
      <c r="P61" s="227">
        <f t="shared" si="33"/>
        <v>26</v>
      </c>
      <c r="Q61" s="228">
        <f t="shared" si="34"/>
        <v>73</v>
      </c>
      <c r="R61" s="228">
        <f t="shared" si="35"/>
        <v>2906</v>
      </c>
      <c r="T61">
        <v>524</v>
      </c>
      <c r="U61">
        <v>3241</v>
      </c>
      <c r="V61" t="s">
        <v>336</v>
      </c>
      <c r="W61">
        <v>7106.1329999999998</v>
      </c>
      <c r="X61">
        <v>3522.616</v>
      </c>
      <c r="Y61">
        <v>2.0169999999999999</v>
      </c>
      <c r="Z61">
        <v>16.516999999999999</v>
      </c>
      <c r="AA61">
        <v>457.27709800000002</v>
      </c>
      <c r="AB61">
        <v>7.4610110000000001</v>
      </c>
      <c r="AC61">
        <v>171.43349799999999</v>
      </c>
      <c r="AD61" s="1">
        <v>1012</v>
      </c>
      <c r="AE61">
        <v>73</v>
      </c>
      <c r="AF61">
        <v>2906</v>
      </c>
      <c r="AG61">
        <v>77</v>
      </c>
      <c r="AH61">
        <v>15.540101999999999</v>
      </c>
      <c r="AI61">
        <v>2752.8</v>
      </c>
      <c r="AJ61">
        <v>0</v>
      </c>
      <c r="AK61">
        <v>26</v>
      </c>
      <c r="AL61">
        <v>6542</v>
      </c>
      <c r="AM61" t="s">
        <v>337</v>
      </c>
      <c r="AN61" t="s">
        <v>525</v>
      </c>
      <c r="AO61">
        <v>5955.7449999999999</v>
      </c>
      <c r="AR61" t="s">
        <v>117</v>
      </c>
      <c r="AS61" t="s">
        <v>118</v>
      </c>
      <c r="AT61" t="s">
        <v>204</v>
      </c>
      <c r="AU61" t="s">
        <v>336</v>
      </c>
      <c r="AV61" t="s">
        <v>48</v>
      </c>
      <c r="AW61">
        <v>7</v>
      </c>
      <c r="BB61">
        <v>0.81071381205180382</v>
      </c>
      <c r="BC61" t="s">
        <v>67</v>
      </c>
      <c r="BF61" t="s">
        <v>117</v>
      </c>
      <c r="BG61" t="s">
        <v>118</v>
      </c>
      <c r="BH61" t="s">
        <v>336</v>
      </c>
      <c r="BI61">
        <v>3241</v>
      </c>
      <c r="BJ61">
        <v>7</v>
      </c>
      <c r="BK61" t="s">
        <v>204</v>
      </c>
      <c r="BL61" t="s">
        <v>213</v>
      </c>
      <c r="BM61">
        <v>0.81071381205180382</v>
      </c>
      <c r="BN61" t="s">
        <v>67</v>
      </c>
      <c r="BO61" t="s">
        <v>178</v>
      </c>
      <c r="BP61">
        <v>7094.0860000000002</v>
      </c>
    </row>
    <row r="62" spans="1:68" ht="16.5">
      <c r="A62" s="239" t="str">
        <f t="shared" si="18"/>
        <v>신화여객</v>
      </c>
      <c r="B62" s="110" t="str">
        <f t="shared" si="19"/>
        <v>윤택수</v>
      </c>
      <c r="C62" s="111" t="str">
        <f t="shared" si="20"/>
        <v>C</v>
      </c>
      <c r="D62" s="112">
        <f t="shared" si="21"/>
        <v>0.86240000000000006</v>
      </c>
      <c r="E62" s="113">
        <f t="shared" si="22"/>
        <v>3873</v>
      </c>
      <c r="F62" s="114" t="str">
        <f t="shared" si="23"/>
        <v>34</v>
      </c>
      <c r="G62" s="115" t="str">
        <f t="shared" si="24"/>
        <v>72바1100</v>
      </c>
      <c r="H62" s="116">
        <f t="shared" si="25"/>
        <v>1</v>
      </c>
      <c r="I62" s="117">
        <f t="shared" si="26"/>
        <v>3151.5529999999999</v>
      </c>
      <c r="J62" s="118">
        <f t="shared" si="27"/>
        <v>5.3172651776215449E-3</v>
      </c>
      <c r="K62" s="118">
        <f t="shared" si="28"/>
        <v>0.34134224027711413</v>
      </c>
      <c r="L62" s="118">
        <f t="shared" si="29"/>
        <v>0.18149782028098529</v>
      </c>
      <c r="M62" s="119">
        <f t="shared" si="30"/>
        <v>12.333</v>
      </c>
      <c r="N62" s="120">
        <f t="shared" si="31"/>
        <v>0.19038232896606849</v>
      </c>
      <c r="O62" s="120">
        <f t="shared" si="32"/>
        <v>4.7278278359907002</v>
      </c>
      <c r="P62" s="229">
        <f t="shared" si="33"/>
        <v>3</v>
      </c>
      <c r="Q62" s="230">
        <f t="shared" si="34"/>
        <v>6</v>
      </c>
      <c r="R62" s="230">
        <f t="shared" si="35"/>
        <v>149</v>
      </c>
      <c r="T62">
        <v>524</v>
      </c>
      <c r="U62">
        <v>3873</v>
      </c>
      <c r="V62" t="s">
        <v>338</v>
      </c>
      <c r="W62">
        <v>3151.5529999999999</v>
      </c>
      <c r="X62">
        <v>1461.7380000000001</v>
      </c>
      <c r="Y62">
        <v>2.1560000000000001</v>
      </c>
      <c r="Z62">
        <v>12.333</v>
      </c>
      <c r="AA62">
        <v>194.43077700000001</v>
      </c>
      <c r="AB62">
        <v>1.0338400000000001</v>
      </c>
      <c r="AC62">
        <v>66.367436999999995</v>
      </c>
      <c r="AD62" s="1">
        <v>572</v>
      </c>
      <c r="AE62">
        <v>6</v>
      </c>
      <c r="AF62">
        <v>149</v>
      </c>
      <c r="AG62">
        <v>77</v>
      </c>
      <c r="AH62">
        <v>16.209126000000001</v>
      </c>
      <c r="AI62">
        <v>1465.4</v>
      </c>
      <c r="AJ62">
        <v>0</v>
      </c>
      <c r="AK62">
        <v>3</v>
      </c>
      <c r="AL62">
        <v>399</v>
      </c>
      <c r="AM62" t="s">
        <v>339</v>
      </c>
      <c r="AN62" t="s">
        <v>526</v>
      </c>
      <c r="AO62">
        <v>3151.5529999999999</v>
      </c>
      <c r="AR62" t="s">
        <v>117</v>
      </c>
      <c r="AS62" t="s">
        <v>118</v>
      </c>
      <c r="AT62" t="s">
        <v>209</v>
      </c>
      <c r="AU62" t="s">
        <v>338</v>
      </c>
      <c r="AV62" t="s">
        <v>48</v>
      </c>
      <c r="AW62">
        <v>1</v>
      </c>
      <c r="BB62">
        <v>0.86240000000000006</v>
      </c>
      <c r="BC62" t="s">
        <v>69</v>
      </c>
      <c r="BF62" t="s">
        <v>117</v>
      </c>
      <c r="BG62" t="s">
        <v>118</v>
      </c>
      <c r="BH62" t="s">
        <v>338</v>
      </c>
      <c r="BI62">
        <v>3873</v>
      </c>
      <c r="BJ62">
        <v>1</v>
      </c>
      <c r="BK62" t="s">
        <v>209</v>
      </c>
      <c r="BL62" t="s">
        <v>173</v>
      </c>
      <c r="BM62">
        <v>0.86240000000000006</v>
      </c>
      <c r="BN62" t="s">
        <v>69</v>
      </c>
      <c r="BO62" t="s">
        <v>176</v>
      </c>
      <c r="BP62">
        <v>3151.5529999999999</v>
      </c>
    </row>
    <row r="63" spans="1:68" ht="16.5">
      <c r="A63" s="238" t="str">
        <f t="shared" si="18"/>
        <v>신화여객</v>
      </c>
      <c r="B63" s="126" t="str">
        <f t="shared" si="19"/>
        <v>이강민</v>
      </c>
      <c r="C63" s="127" t="str">
        <f t="shared" si="20"/>
        <v>F</v>
      </c>
      <c r="D63" s="128">
        <f t="shared" si="21"/>
        <v>0.75083333333333335</v>
      </c>
      <c r="E63" s="129">
        <f t="shared" si="22"/>
        <v>7118</v>
      </c>
      <c r="F63" s="130" t="str">
        <f t="shared" si="23"/>
        <v>34</v>
      </c>
      <c r="G63" s="131" t="str">
        <f t="shared" si="24"/>
        <v>71바6154</v>
      </c>
      <c r="H63" s="132">
        <f t="shared" si="25"/>
        <v>1</v>
      </c>
      <c r="I63" s="133">
        <f t="shared" si="26"/>
        <v>2880.63</v>
      </c>
      <c r="J63" s="134">
        <f t="shared" si="27"/>
        <v>1.1139869485940061E-2</v>
      </c>
      <c r="K63" s="134">
        <f t="shared" si="28"/>
        <v>0.36734809618324799</v>
      </c>
      <c r="L63" s="134">
        <f t="shared" si="29"/>
        <v>0.17773889739397283</v>
      </c>
      <c r="M63" s="135">
        <f t="shared" si="30"/>
        <v>15.252000000000001</v>
      </c>
      <c r="N63" s="136">
        <f t="shared" si="31"/>
        <v>3.4714628397260319E-2</v>
      </c>
      <c r="O63" s="136">
        <f t="shared" si="32"/>
        <v>8.9563741264931629</v>
      </c>
      <c r="P63" s="227">
        <f t="shared" si="33"/>
        <v>17</v>
      </c>
      <c r="Q63" s="228">
        <f t="shared" si="34"/>
        <v>1</v>
      </c>
      <c r="R63" s="228">
        <f t="shared" si="35"/>
        <v>258</v>
      </c>
      <c r="T63">
        <v>524</v>
      </c>
      <c r="U63">
        <v>7118</v>
      </c>
      <c r="V63" t="s">
        <v>340</v>
      </c>
      <c r="W63">
        <v>2880.63</v>
      </c>
      <c r="X63">
        <v>1598.6969999999999</v>
      </c>
      <c r="Y63">
        <v>1.802</v>
      </c>
      <c r="Z63">
        <v>15.252000000000001</v>
      </c>
      <c r="AA63">
        <v>187.31162</v>
      </c>
      <c r="AB63">
        <v>2.086627</v>
      </c>
      <c r="AC63">
        <v>68.808566999999996</v>
      </c>
      <c r="AD63" s="1">
        <v>512</v>
      </c>
      <c r="AE63">
        <v>1</v>
      </c>
      <c r="AF63">
        <v>258</v>
      </c>
      <c r="AG63">
        <v>90</v>
      </c>
      <c r="AH63">
        <v>15.37881</v>
      </c>
      <c r="AI63">
        <v>2562.6</v>
      </c>
      <c r="AJ63">
        <v>58.9</v>
      </c>
      <c r="AK63">
        <v>17</v>
      </c>
      <c r="AL63">
        <v>3901</v>
      </c>
      <c r="AM63" t="s">
        <v>341</v>
      </c>
      <c r="AN63" t="s">
        <v>527</v>
      </c>
      <c r="AO63">
        <v>2880.63</v>
      </c>
      <c r="AR63" t="s">
        <v>117</v>
      </c>
      <c r="AS63" t="s">
        <v>118</v>
      </c>
      <c r="AT63" t="s">
        <v>197</v>
      </c>
      <c r="AU63" t="s">
        <v>340</v>
      </c>
      <c r="AV63" t="s">
        <v>48</v>
      </c>
      <c r="AW63">
        <v>1</v>
      </c>
      <c r="BB63">
        <v>0.75083333333333335</v>
      </c>
      <c r="BC63" t="s">
        <v>70</v>
      </c>
      <c r="BF63" t="s">
        <v>117</v>
      </c>
      <c r="BG63" t="s">
        <v>118</v>
      </c>
      <c r="BH63" t="s">
        <v>340</v>
      </c>
      <c r="BI63">
        <v>7118</v>
      </c>
      <c r="BJ63">
        <v>1</v>
      </c>
      <c r="BK63" t="s">
        <v>197</v>
      </c>
      <c r="BL63" t="s">
        <v>173</v>
      </c>
      <c r="BM63">
        <v>0.75083333333333335</v>
      </c>
      <c r="BN63" t="s">
        <v>70</v>
      </c>
      <c r="BO63" t="s">
        <v>397</v>
      </c>
      <c r="BP63">
        <v>2880.63</v>
      </c>
    </row>
    <row r="64" spans="1:68" ht="16.5">
      <c r="A64" s="239" t="str">
        <f t="shared" si="18"/>
        <v>신화여객</v>
      </c>
      <c r="B64" s="110" t="str">
        <f t="shared" si="19"/>
        <v>이경환</v>
      </c>
      <c r="C64" s="111" t="str">
        <f t="shared" si="20"/>
        <v>B</v>
      </c>
      <c r="D64" s="112">
        <f t="shared" si="21"/>
        <v>0.91939697922413455</v>
      </c>
      <c r="E64" s="113">
        <f t="shared" si="22"/>
        <v>1016</v>
      </c>
      <c r="F64" s="114" t="str">
        <f t="shared" si="23"/>
        <v>34</v>
      </c>
      <c r="G64" s="115" t="str">
        <f t="shared" si="24"/>
        <v>72바1095</v>
      </c>
      <c r="H64" s="116">
        <f t="shared" si="25"/>
        <v>2</v>
      </c>
      <c r="I64" s="117">
        <f t="shared" si="26"/>
        <v>3104.9969999999998</v>
      </c>
      <c r="J64" s="118">
        <f t="shared" si="27"/>
        <v>4.6227572281707929E-3</v>
      </c>
      <c r="K64" s="118">
        <f t="shared" si="28"/>
        <v>0.33438693116795132</v>
      </c>
      <c r="L64" s="118">
        <f t="shared" si="29"/>
        <v>5.8937255011840592E-2</v>
      </c>
      <c r="M64" s="119">
        <f t="shared" si="30"/>
        <v>9.7509999999999994</v>
      </c>
      <c r="N64" s="120">
        <f t="shared" si="31"/>
        <v>0.2576492022375545</v>
      </c>
      <c r="O64" s="120">
        <f t="shared" si="32"/>
        <v>12.045100204605673</v>
      </c>
      <c r="P64" s="229">
        <f t="shared" si="33"/>
        <v>7</v>
      </c>
      <c r="Q64" s="230">
        <f t="shared" si="34"/>
        <v>8</v>
      </c>
      <c r="R64" s="230">
        <f t="shared" si="35"/>
        <v>374</v>
      </c>
      <c r="T64">
        <v>524</v>
      </c>
      <c r="U64">
        <v>1016</v>
      </c>
      <c r="V64" t="s">
        <v>342</v>
      </c>
      <c r="W64">
        <v>3104.9969999999998</v>
      </c>
      <c r="X64">
        <v>1354.145</v>
      </c>
      <c r="Y64">
        <v>2.2930000000000001</v>
      </c>
      <c r="Z64">
        <v>9.7509999999999994</v>
      </c>
      <c r="AA64">
        <v>194.61632</v>
      </c>
      <c r="AB64">
        <v>0.89966400000000002</v>
      </c>
      <c r="AC64">
        <v>65.077153999999993</v>
      </c>
      <c r="AD64" s="1">
        <v>183</v>
      </c>
      <c r="AE64">
        <v>8</v>
      </c>
      <c r="AF64">
        <v>374</v>
      </c>
      <c r="AG64">
        <v>87</v>
      </c>
      <c r="AH64">
        <v>15.954453000000001</v>
      </c>
      <c r="AI64">
        <v>1673.1</v>
      </c>
      <c r="AJ64">
        <v>14.8</v>
      </c>
      <c r="AK64">
        <v>7</v>
      </c>
      <c r="AL64">
        <v>1699</v>
      </c>
      <c r="AM64" t="s">
        <v>343</v>
      </c>
      <c r="AN64" t="s">
        <v>528</v>
      </c>
      <c r="AO64">
        <v>2992.8389999999999</v>
      </c>
      <c r="AR64" t="s">
        <v>117</v>
      </c>
      <c r="AS64" t="s">
        <v>118</v>
      </c>
      <c r="AT64" t="s">
        <v>205</v>
      </c>
      <c r="AU64" t="s">
        <v>342</v>
      </c>
      <c r="AV64" t="s">
        <v>48</v>
      </c>
      <c r="AW64">
        <v>2</v>
      </c>
      <c r="BB64">
        <v>0.91939697922413455</v>
      </c>
      <c r="BC64" t="s">
        <v>68</v>
      </c>
      <c r="BF64" t="s">
        <v>117</v>
      </c>
      <c r="BG64" t="s">
        <v>118</v>
      </c>
      <c r="BH64" t="s">
        <v>342</v>
      </c>
      <c r="BI64">
        <v>1016</v>
      </c>
      <c r="BJ64">
        <v>2</v>
      </c>
      <c r="BK64" t="s">
        <v>205</v>
      </c>
      <c r="BL64" t="s">
        <v>215</v>
      </c>
      <c r="BM64">
        <v>0.91939697922413455</v>
      </c>
      <c r="BN64" t="s">
        <v>68</v>
      </c>
      <c r="BO64" t="s">
        <v>174</v>
      </c>
      <c r="BP64">
        <v>3104.9969999999998</v>
      </c>
    </row>
    <row r="65" spans="1:68" ht="16.5">
      <c r="A65" s="238" t="str">
        <f t="shared" si="18"/>
        <v>신화여객</v>
      </c>
      <c r="B65" s="126" t="str">
        <f t="shared" si="19"/>
        <v>이기학</v>
      </c>
      <c r="C65" s="127" t="str">
        <f t="shared" si="20"/>
        <v>F</v>
      </c>
      <c r="D65" s="128">
        <f t="shared" si="21"/>
        <v>0.79093425979854148</v>
      </c>
      <c r="E65" s="129">
        <f t="shared" si="22"/>
        <v>4500</v>
      </c>
      <c r="F65" s="130" t="str">
        <f t="shared" si="23"/>
        <v>34</v>
      </c>
      <c r="G65" s="131" t="str">
        <f t="shared" si="24"/>
        <v>72바1110</v>
      </c>
      <c r="H65" s="132">
        <f t="shared" si="25"/>
        <v>2</v>
      </c>
      <c r="I65" s="133">
        <f t="shared" si="26"/>
        <v>2659.5709999999999</v>
      </c>
      <c r="J65" s="134">
        <f t="shared" si="27"/>
        <v>2.9355582006233396E-3</v>
      </c>
      <c r="K65" s="134">
        <f t="shared" si="28"/>
        <v>0.35242569298165488</v>
      </c>
      <c r="L65" s="134">
        <f t="shared" si="29"/>
        <v>0.19777625790024031</v>
      </c>
      <c r="M65" s="135">
        <f t="shared" si="30"/>
        <v>14.617000000000001</v>
      </c>
      <c r="N65" s="136">
        <f t="shared" si="31"/>
        <v>0.18800024515231969</v>
      </c>
      <c r="O65" s="136">
        <f t="shared" si="32"/>
        <v>34.930445549300998</v>
      </c>
      <c r="P65" s="227">
        <f t="shared" si="33"/>
        <v>0</v>
      </c>
      <c r="Q65" s="228">
        <f t="shared" si="34"/>
        <v>5</v>
      </c>
      <c r="R65" s="228">
        <f t="shared" si="35"/>
        <v>929</v>
      </c>
      <c r="T65">
        <v>524</v>
      </c>
      <c r="U65">
        <v>4500</v>
      </c>
      <c r="V65" t="s">
        <v>344</v>
      </c>
      <c r="W65">
        <v>2659.5709999999999</v>
      </c>
      <c r="X65">
        <v>1347.8789999999999</v>
      </c>
      <c r="Y65">
        <v>1.9730000000000001</v>
      </c>
      <c r="Z65">
        <v>14.617000000000001</v>
      </c>
      <c r="AA65">
        <v>165.29633100000001</v>
      </c>
      <c r="AB65">
        <v>0.48523699999999997</v>
      </c>
      <c r="AC65">
        <v>58.254674000000001</v>
      </c>
      <c r="AD65" s="1">
        <v>526</v>
      </c>
      <c r="AE65">
        <v>5</v>
      </c>
      <c r="AF65">
        <v>929</v>
      </c>
      <c r="AG65">
        <v>78</v>
      </c>
      <c r="AH65">
        <v>16.089715000000002</v>
      </c>
      <c r="AI65">
        <v>1632.7</v>
      </c>
      <c r="AJ65">
        <v>0</v>
      </c>
      <c r="AK65">
        <v>0</v>
      </c>
      <c r="AL65">
        <v>0</v>
      </c>
      <c r="AM65" t="s">
        <v>345</v>
      </c>
      <c r="AN65" t="s">
        <v>529</v>
      </c>
      <c r="AO65">
        <v>2558.7269999999999</v>
      </c>
      <c r="AR65" t="s">
        <v>117</v>
      </c>
      <c r="AS65" t="s">
        <v>118</v>
      </c>
      <c r="AT65" t="s">
        <v>211</v>
      </c>
      <c r="AU65" t="s">
        <v>344</v>
      </c>
      <c r="AV65" t="s">
        <v>48</v>
      </c>
      <c r="AW65">
        <v>2</v>
      </c>
      <c r="BB65">
        <v>0.79093425979854148</v>
      </c>
      <c r="BC65" t="s">
        <v>70</v>
      </c>
      <c r="BF65" t="s">
        <v>117</v>
      </c>
      <c r="BG65" t="s">
        <v>118</v>
      </c>
      <c r="BH65" t="s">
        <v>344</v>
      </c>
      <c r="BI65">
        <v>4500</v>
      </c>
      <c r="BJ65">
        <v>2</v>
      </c>
      <c r="BK65" t="s">
        <v>211</v>
      </c>
      <c r="BL65" t="s">
        <v>201</v>
      </c>
      <c r="BM65">
        <v>0.79093425979854148</v>
      </c>
      <c r="BN65" t="s">
        <v>70</v>
      </c>
      <c r="BO65" t="s">
        <v>397</v>
      </c>
      <c r="BP65">
        <v>2659.5709999999999</v>
      </c>
    </row>
    <row r="66" spans="1:68" ht="16.5">
      <c r="A66" s="239" t="str">
        <f t="shared" si="18"/>
        <v>신화여객</v>
      </c>
      <c r="B66" s="110" t="str">
        <f t="shared" si="19"/>
        <v>이득희</v>
      </c>
      <c r="C66" s="111" t="str">
        <f t="shared" si="20"/>
        <v>F</v>
      </c>
      <c r="D66" s="112">
        <f t="shared" si="21"/>
        <v>0.78039999999999998</v>
      </c>
      <c r="E66" s="113">
        <f t="shared" si="22"/>
        <v>7040</v>
      </c>
      <c r="F66" s="114" t="str">
        <f t="shared" si="23"/>
        <v>34</v>
      </c>
      <c r="G66" s="115" t="str">
        <f t="shared" si="24"/>
        <v>72바1100</v>
      </c>
      <c r="H66" s="116">
        <f t="shared" si="25"/>
        <v>1</v>
      </c>
      <c r="I66" s="117">
        <f t="shared" si="26"/>
        <v>3162.4920000000002</v>
      </c>
      <c r="J66" s="118">
        <f t="shared" si="27"/>
        <v>1.924752406420082E-2</v>
      </c>
      <c r="K66" s="118">
        <f t="shared" si="28"/>
        <v>0.34960577498612289</v>
      </c>
      <c r="L66" s="118">
        <f t="shared" si="29"/>
        <v>0.12553391439409173</v>
      </c>
      <c r="M66" s="119">
        <f t="shared" si="30"/>
        <v>14.311999999999999</v>
      </c>
      <c r="N66" s="120">
        <f t="shared" si="31"/>
        <v>0.18691862466522097</v>
      </c>
      <c r="O66" s="120">
        <f t="shared" si="32"/>
        <v>8.317878797602333</v>
      </c>
      <c r="P66" s="229">
        <f t="shared" si="33"/>
        <v>18</v>
      </c>
      <c r="Q66" s="230">
        <f t="shared" si="34"/>
        <v>6</v>
      </c>
      <c r="R66" s="230">
        <f t="shared" si="35"/>
        <v>267</v>
      </c>
      <c r="T66">
        <v>524</v>
      </c>
      <c r="U66">
        <v>7040</v>
      </c>
      <c r="V66" t="s">
        <v>346</v>
      </c>
      <c r="W66">
        <v>3209.953</v>
      </c>
      <c r="X66">
        <v>1647.34</v>
      </c>
      <c r="Y66">
        <v>1.9490000000000001</v>
      </c>
      <c r="Z66">
        <v>14.311999999999999</v>
      </c>
      <c r="AA66">
        <v>205.65133399999999</v>
      </c>
      <c r="AB66">
        <v>3.9582790000000001</v>
      </c>
      <c r="AC66">
        <v>71.896894000000003</v>
      </c>
      <c r="AD66" s="1">
        <v>397</v>
      </c>
      <c r="AE66">
        <v>6</v>
      </c>
      <c r="AF66">
        <v>267</v>
      </c>
      <c r="AG66">
        <v>89</v>
      </c>
      <c r="AH66">
        <v>15.608714000000001</v>
      </c>
      <c r="AI66">
        <v>1766.2</v>
      </c>
      <c r="AJ66">
        <v>30.2</v>
      </c>
      <c r="AK66">
        <v>18</v>
      </c>
      <c r="AL66">
        <v>1977</v>
      </c>
      <c r="AM66" t="s">
        <v>347</v>
      </c>
      <c r="AN66" t="s">
        <v>530</v>
      </c>
      <c r="AO66">
        <v>3162.4920000000002</v>
      </c>
      <c r="AR66" t="s">
        <v>117</v>
      </c>
      <c r="AS66" t="s">
        <v>118</v>
      </c>
      <c r="AT66" t="s">
        <v>209</v>
      </c>
      <c r="AU66" t="s">
        <v>346</v>
      </c>
      <c r="AV66" t="s">
        <v>48</v>
      </c>
      <c r="AW66">
        <v>1</v>
      </c>
      <c r="BB66">
        <v>0.78039999999999998</v>
      </c>
      <c r="BC66" t="s">
        <v>70</v>
      </c>
      <c r="BF66" t="s">
        <v>117</v>
      </c>
      <c r="BG66" t="s">
        <v>118</v>
      </c>
      <c r="BH66" t="s">
        <v>346</v>
      </c>
      <c r="BI66">
        <v>7040</v>
      </c>
      <c r="BJ66">
        <v>1</v>
      </c>
      <c r="BK66" t="s">
        <v>209</v>
      </c>
      <c r="BL66" t="s">
        <v>173</v>
      </c>
      <c r="BM66">
        <v>0.78039999999999998</v>
      </c>
      <c r="BN66" t="s">
        <v>70</v>
      </c>
      <c r="BO66" t="s">
        <v>397</v>
      </c>
      <c r="BP66">
        <v>3162.4920000000002</v>
      </c>
    </row>
    <row r="67" spans="1:68" ht="16.5">
      <c r="A67" s="238" t="str">
        <f t="shared" ref="A67:A81" si="36">BF67</f>
        <v>신화여객</v>
      </c>
      <c r="B67" s="126" t="str">
        <f t="shared" ref="B67:B81" si="37">BH67</f>
        <v>이성진</v>
      </c>
      <c r="C67" s="127" t="str">
        <f t="shared" ref="C67:C81" si="38">BN67</f>
        <v>F</v>
      </c>
      <c r="D67" s="128">
        <f t="shared" ref="D67:D81" si="39">BM67</f>
        <v>0.77940510609385472</v>
      </c>
      <c r="E67" s="129">
        <f t="shared" ref="E67:E81" si="40">U67</f>
        <v>8309</v>
      </c>
      <c r="F67" s="130" t="str">
        <f t="shared" ref="F67:F81" si="41">BG67</f>
        <v>34</v>
      </c>
      <c r="G67" s="131" t="str">
        <f t="shared" ref="G67:G81" si="42">BK67</f>
        <v>72바1113</v>
      </c>
      <c r="H67" s="132">
        <f t="shared" ref="H67:H81" si="43">BJ67</f>
        <v>2</v>
      </c>
      <c r="I67" s="133">
        <f t="shared" ref="I67:I81" si="44">BP67</f>
        <v>2722.8250000000003</v>
      </c>
      <c r="J67" s="134">
        <f t="shared" ref="J67:J81" si="45">AB67/AA67</f>
        <v>4.6775597652747537E-3</v>
      </c>
      <c r="K67" s="134">
        <f t="shared" ref="K67:K81" si="46">AC67/AA67</f>
        <v>0.36406943141528403</v>
      </c>
      <c r="L67" s="134">
        <f t="shared" ref="L67:L81" si="47">AD67/I67</f>
        <v>0.17849108921799967</v>
      </c>
      <c r="M67" s="135">
        <f t="shared" ref="M67:M81" si="48">Z67</f>
        <v>15.535</v>
      </c>
      <c r="N67" s="136">
        <f t="shared" ref="N67:N81" si="49">AE67*100/W67</f>
        <v>0.66107810821481372</v>
      </c>
      <c r="O67" s="136">
        <f t="shared" ref="O67:O81" si="50">AF67*100/W67</f>
        <v>49.250319062003619</v>
      </c>
      <c r="P67" s="227">
        <f t="shared" ref="P67:P81" si="51">AK67</f>
        <v>22</v>
      </c>
      <c r="Q67" s="228">
        <f t="shared" ref="Q67:Q81" si="52">AE67</f>
        <v>18</v>
      </c>
      <c r="R67" s="228">
        <f t="shared" ref="R67:R81" si="53">AF67</f>
        <v>1341</v>
      </c>
      <c r="T67">
        <v>524</v>
      </c>
      <c r="U67">
        <v>8309</v>
      </c>
      <c r="V67" t="s">
        <v>348</v>
      </c>
      <c r="W67">
        <v>2722.8249999999998</v>
      </c>
      <c r="X67">
        <v>1397.7159999999999</v>
      </c>
      <c r="Y67">
        <v>1.948</v>
      </c>
      <c r="Z67">
        <v>15.535</v>
      </c>
      <c r="AA67">
        <v>163.008286</v>
      </c>
      <c r="AB67">
        <v>0.76248099999999996</v>
      </c>
      <c r="AC67">
        <v>59.346333999999999</v>
      </c>
      <c r="AD67" s="1">
        <v>486</v>
      </c>
      <c r="AE67">
        <v>18</v>
      </c>
      <c r="AF67">
        <v>1341</v>
      </c>
      <c r="AG67">
        <v>84</v>
      </c>
      <c r="AH67">
        <v>16.703598</v>
      </c>
      <c r="AI67">
        <v>2862.3</v>
      </c>
      <c r="AJ67">
        <v>5.9</v>
      </c>
      <c r="AK67">
        <v>22</v>
      </c>
      <c r="AL67">
        <v>3434</v>
      </c>
      <c r="AM67" t="s">
        <v>349</v>
      </c>
      <c r="AN67" t="s">
        <v>531</v>
      </c>
      <c r="AO67">
        <v>2567.6950000000002</v>
      </c>
      <c r="AR67" t="s">
        <v>117</v>
      </c>
      <c r="AS67" t="s">
        <v>118</v>
      </c>
      <c r="AT67" t="s">
        <v>212</v>
      </c>
      <c r="AU67" t="s">
        <v>348</v>
      </c>
      <c r="AV67" t="s">
        <v>48</v>
      </c>
      <c r="AW67">
        <v>2</v>
      </c>
      <c r="BB67">
        <v>0.77940510609385472</v>
      </c>
      <c r="BC67" t="s">
        <v>70</v>
      </c>
      <c r="BF67" t="s">
        <v>117</v>
      </c>
      <c r="BG67" t="s">
        <v>118</v>
      </c>
      <c r="BH67" t="s">
        <v>348</v>
      </c>
      <c r="BI67">
        <v>8309</v>
      </c>
      <c r="BJ67">
        <v>2</v>
      </c>
      <c r="BK67" t="s">
        <v>212</v>
      </c>
      <c r="BL67" t="s">
        <v>206</v>
      </c>
      <c r="BM67">
        <v>0.77940510609385472</v>
      </c>
      <c r="BN67" t="s">
        <v>70</v>
      </c>
      <c r="BO67" t="s">
        <v>397</v>
      </c>
      <c r="BP67">
        <v>2722.8250000000003</v>
      </c>
    </row>
    <row r="68" spans="1:68" ht="16.5">
      <c r="A68" s="239" t="str">
        <f t="shared" si="36"/>
        <v>신화여객</v>
      </c>
      <c r="B68" s="110" t="str">
        <f t="shared" si="37"/>
        <v>이영배</v>
      </c>
      <c r="C68" s="111" t="str">
        <f t="shared" si="38"/>
        <v>F</v>
      </c>
      <c r="D68" s="112">
        <f t="shared" si="39"/>
        <v>0.746</v>
      </c>
      <c r="E68" s="113">
        <f t="shared" si="40"/>
        <v>9914</v>
      </c>
      <c r="F68" s="114" t="str">
        <f t="shared" si="41"/>
        <v>34</v>
      </c>
      <c r="G68" s="115" t="str">
        <f t="shared" si="42"/>
        <v>72바1108</v>
      </c>
      <c r="H68" s="116">
        <f t="shared" si="43"/>
        <v>1</v>
      </c>
      <c r="I68" s="117">
        <f t="shared" si="44"/>
        <v>2364.2379999999998</v>
      </c>
      <c r="J68" s="118">
        <f t="shared" si="45"/>
        <v>2.0899942375483135E-2</v>
      </c>
      <c r="K68" s="118">
        <f t="shared" si="46"/>
        <v>0.37939893292615284</v>
      </c>
      <c r="L68" s="118">
        <f t="shared" si="47"/>
        <v>0.15438378031314953</v>
      </c>
      <c r="M68" s="119">
        <f t="shared" si="48"/>
        <v>16.411999999999999</v>
      </c>
      <c r="N68" s="120">
        <f t="shared" si="49"/>
        <v>8.4593852226383312E-2</v>
      </c>
      <c r="O68" s="120">
        <f t="shared" si="50"/>
        <v>55.53586398662064</v>
      </c>
      <c r="P68" s="229">
        <f t="shared" si="51"/>
        <v>8</v>
      </c>
      <c r="Q68" s="230">
        <f t="shared" si="52"/>
        <v>2</v>
      </c>
      <c r="R68" s="230">
        <f t="shared" si="53"/>
        <v>1313</v>
      </c>
      <c r="T68">
        <v>524</v>
      </c>
      <c r="U68">
        <v>9914</v>
      </c>
      <c r="V68" t="s">
        <v>350</v>
      </c>
      <c r="W68">
        <v>2364.2379999999998</v>
      </c>
      <c r="X68">
        <v>1267.6320000000001</v>
      </c>
      <c r="Y68">
        <v>1.865</v>
      </c>
      <c r="Z68">
        <v>16.411999999999999</v>
      </c>
      <c r="AA68">
        <v>151.67328900000001</v>
      </c>
      <c r="AB68">
        <v>3.1699630000000001</v>
      </c>
      <c r="AC68">
        <v>57.544683999999997</v>
      </c>
      <c r="AD68" s="1">
        <v>365</v>
      </c>
      <c r="AE68">
        <v>2</v>
      </c>
      <c r="AF68">
        <v>1313</v>
      </c>
      <c r="AG68">
        <v>76</v>
      </c>
      <c r="AH68">
        <v>15.587700999999999</v>
      </c>
      <c r="AI68">
        <v>1154.8</v>
      </c>
      <c r="AJ68">
        <v>0</v>
      </c>
      <c r="AK68">
        <v>8</v>
      </c>
      <c r="AL68">
        <v>1732</v>
      </c>
      <c r="AM68" t="s">
        <v>351</v>
      </c>
      <c r="AN68" t="s">
        <v>532</v>
      </c>
      <c r="AO68">
        <v>2364.2379999999998</v>
      </c>
      <c r="AR68" t="s">
        <v>117</v>
      </c>
      <c r="AS68" t="s">
        <v>118</v>
      </c>
      <c r="AT68" t="s">
        <v>210</v>
      </c>
      <c r="AU68" t="s">
        <v>350</v>
      </c>
      <c r="AV68" t="s">
        <v>48</v>
      </c>
      <c r="AW68">
        <v>1</v>
      </c>
      <c r="BB68">
        <v>0.746</v>
      </c>
      <c r="BC68" t="s">
        <v>70</v>
      </c>
      <c r="BF68" t="s">
        <v>117</v>
      </c>
      <c r="BG68" t="s">
        <v>118</v>
      </c>
      <c r="BH68" t="s">
        <v>350</v>
      </c>
      <c r="BI68">
        <v>9914</v>
      </c>
      <c r="BJ68">
        <v>1</v>
      </c>
      <c r="BK68" t="s">
        <v>210</v>
      </c>
      <c r="BL68" t="s">
        <v>173</v>
      </c>
      <c r="BM68">
        <v>0.746</v>
      </c>
      <c r="BN68" t="s">
        <v>70</v>
      </c>
      <c r="BO68" t="s">
        <v>397</v>
      </c>
      <c r="BP68">
        <v>2364.2379999999998</v>
      </c>
    </row>
    <row r="69" spans="1:68" ht="16.5">
      <c r="A69" s="238" t="str">
        <f t="shared" si="36"/>
        <v>신화여객</v>
      </c>
      <c r="B69" s="126" t="str">
        <f t="shared" si="37"/>
        <v>이옥선</v>
      </c>
      <c r="C69" s="127" t="str">
        <f t="shared" si="38"/>
        <v>D</v>
      </c>
      <c r="D69" s="128">
        <f t="shared" si="39"/>
        <v>0.82548387096774201</v>
      </c>
      <c r="E69" s="129">
        <f t="shared" si="40"/>
        <v>4922</v>
      </c>
      <c r="F69" s="130" t="str">
        <f t="shared" si="41"/>
        <v>526</v>
      </c>
      <c r="G69" s="131" t="str">
        <f t="shared" si="42"/>
        <v>72바1111</v>
      </c>
      <c r="H69" s="132">
        <f t="shared" si="43"/>
        <v>1</v>
      </c>
      <c r="I69" s="133">
        <f t="shared" si="44"/>
        <v>1546.723</v>
      </c>
      <c r="J69" s="134">
        <f t="shared" si="45"/>
        <v>1.3474408886298007E-2</v>
      </c>
      <c r="K69" s="134">
        <f t="shared" si="46"/>
        <v>0.32395311313396347</v>
      </c>
      <c r="L69" s="134">
        <f t="shared" si="47"/>
        <v>0.11508201533176916</v>
      </c>
      <c r="M69" s="135">
        <f t="shared" si="48"/>
        <v>9.4290000000000003</v>
      </c>
      <c r="N69" s="136">
        <f t="shared" si="49"/>
        <v>6.465281760211751E-2</v>
      </c>
      <c r="O69" s="136">
        <f t="shared" si="50"/>
        <v>2.7154183392889353</v>
      </c>
      <c r="P69" s="227">
        <f t="shared" si="51"/>
        <v>1</v>
      </c>
      <c r="Q69" s="228">
        <f t="shared" si="52"/>
        <v>1</v>
      </c>
      <c r="R69" s="228">
        <f t="shared" si="53"/>
        <v>42</v>
      </c>
      <c r="T69">
        <v>524</v>
      </c>
      <c r="U69">
        <v>4922</v>
      </c>
      <c r="V69" t="s">
        <v>533</v>
      </c>
      <c r="W69">
        <v>1546.723</v>
      </c>
      <c r="X69">
        <v>604.31100000000004</v>
      </c>
      <c r="Y69">
        <v>2.5590000000000002</v>
      </c>
      <c r="Z69">
        <v>9.4290000000000003</v>
      </c>
      <c r="AA69">
        <v>109.91717800000001</v>
      </c>
      <c r="AB69">
        <v>1.481069</v>
      </c>
      <c r="AC69">
        <v>35.608012000000002</v>
      </c>
      <c r="AD69" s="1">
        <v>178</v>
      </c>
      <c r="AE69">
        <v>1</v>
      </c>
      <c r="AF69">
        <v>42</v>
      </c>
      <c r="AG69">
        <v>66</v>
      </c>
      <c r="AH69">
        <v>14.071713000000001</v>
      </c>
      <c r="AI69">
        <v>7.7</v>
      </c>
      <c r="AJ69">
        <v>0</v>
      </c>
      <c r="AK69">
        <v>1</v>
      </c>
      <c r="AL69">
        <v>1530</v>
      </c>
      <c r="AM69" t="s">
        <v>534</v>
      </c>
      <c r="AN69" t="s">
        <v>535</v>
      </c>
      <c r="AO69">
        <v>1546.723</v>
      </c>
      <c r="AR69" t="s">
        <v>117</v>
      </c>
      <c r="AS69" t="s">
        <v>120</v>
      </c>
      <c r="AT69" t="s">
        <v>458</v>
      </c>
      <c r="AU69" t="s">
        <v>533</v>
      </c>
      <c r="AV69" t="s">
        <v>48</v>
      </c>
      <c r="AW69">
        <v>1</v>
      </c>
      <c r="BB69">
        <v>0.82548387096774201</v>
      </c>
      <c r="BC69" t="s">
        <v>67</v>
      </c>
      <c r="BF69" t="s">
        <v>117</v>
      </c>
      <c r="BG69" t="s">
        <v>120</v>
      </c>
      <c r="BH69" t="s">
        <v>533</v>
      </c>
      <c r="BI69">
        <v>4922</v>
      </c>
      <c r="BJ69">
        <v>1</v>
      </c>
      <c r="BK69" t="s">
        <v>458</v>
      </c>
      <c r="BL69" t="s">
        <v>173</v>
      </c>
      <c r="BM69">
        <v>0.82548387096774201</v>
      </c>
      <c r="BN69" t="s">
        <v>67</v>
      </c>
      <c r="BO69" t="s">
        <v>178</v>
      </c>
      <c r="BP69">
        <v>1546.723</v>
      </c>
    </row>
    <row r="70" spans="1:68" ht="16.5">
      <c r="A70" s="239" t="str">
        <f t="shared" si="36"/>
        <v>신화여객</v>
      </c>
      <c r="B70" s="110" t="str">
        <f t="shared" si="37"/>
        <v>이우빈</v>
      </c>
      <c r="C70" s="111" t="str">
        <f t="shared" si="38"/>
        <v>D</v>
      </c>
      <c r="D70" s="112">
        <f t="shared" si="39"/>
        <v>0.81985999382364394</v>
      </c>
      <c r="E70" s="113">
        <f t="shared" si="40"/>
        <v>4242</v>
      </c>
      <c r="F70" s="114" t="str">
        <f t="shared" si="41"/>
        <v>526</v>
      </c>
      <c r="G70" s="115" t="str">
        <f t="shared" si="42"/>
        <v>71바5105</v>
      </c>
      <c r="H70" s="116">
        <f t="shared" si="43"/>
        <v>3</v>
      </c>
      <c r="I70" s="117">
        <f t="shared" si="44"/>
        <v>2064.0320000000002</v>
      </c>
      <c r="J70" s="118">
        <f t="shared" si="45"/>
        <v>1.7346776155625254E-2</v>
      </c>
      <c r="K70" s="118">
        <f t="shared" si="46"/>
        <v>0.3547234398052877</v>
      </c>
      <c r="L70" s="118">
        <f t="shared" si="47"/>
        <v>0.22577169346211684</v>
      </c>
      <c r="M70" s="119">
        <f t="shared" si="48"/>
        <v>9.4209999999999994</v>
      </c>
      <c r="N70" s="120">
        <f t="shared" si="49"/>
        <v>4.8448861257964992E-2</v>
      </c>
      <c r="O70" s="120">
        <f t="shared" si="50"/>
        <v>1.0658749476752298</v>
      </c>
      <c r="P70" s="229">
        <f t="shared" si="51"/>
        <v>2</v>
      </c>
      <c r="Q70" s="230">
        <f t="shared" si="52"/>
        <v>1</v>
      </c>
      <c r="R70" s="230">
        <f t="shared" si="53"/>
        <v>22</v>
      </c>
      <c r="T70">
        <v>524</v>
      </c>
      <c r="U70">
        <v>4242</v>
      </c>
      <c r="V70" t="s">
        <v>352</v>
      </c>
      <c r="W70">
        <v>2064.0320000000002</v>
      </c>
      <c r="X70">
        <v>817.78800000000001</v>
      </c>
      <c r="Y70">
        <v>2.524</v>
      </c>
      <c r="Z70">
        <v>9.4209999999999994</v>
      </c>
      <c r="AA70">
        <v>148.59994599999999</v>
      </c>
      <c r="AB70">
        <v>2.5777299999999999</v>
      </c>
      <c r="AC70">
        <v>52.711883999999998</v>
      </c>
      <c r="AD70" s="1">
        <v>466</v>
      </c>
      <c r="AE70">
        <v>1</v>
      </c>
      <c r="AF70">
        <v>22</v>
      </c>
      <c r="AG70">
        <v>73</v>
      </c>
      <c r="AH70">
        <v>13.889856</v>
      </c>
      <c r="AI70">
        <v>4.4000000000000004</v>
      </c>
      <c r="AJ70">
        <v>0</v>
      </c>
      <c r="AK70">
        <v>2</v>
      </c>
      <c r="AL70">
        <v>43</v>
      </c>
      <c r="AM70" t="s">
        <v>353</v>
      </c>
      <c r="AN70" t="s">
        <v>536</v>
      </c>
      <c r="AO70">
        <v>1868.491</v>
      </c>
      <c r="AR70" t="s">
        <v>117</v>
      </c>
      <c r="AS70" t="s">
        <v>120</v>
      </c>
      <c r="AT70" t="s">
        <v>226</v>
      </c>
      <c r="AU70" t="s">
        <v>352</v>
      </c>
      <c r="AV70" t="s">
        <v>48</v>
      </c>
      <c r="AW70">
        <v>3</v>
      </c>
      <c r="BB70">
        <v>0.81985999382364394</v>
      </c>
      <c r="BC70" t="s">
        <v>67</v>
      </c>
      <c r="BF70" t="s">
        <v>117</v>
      </c>
      <c r="BG70" t="s">
        <v>120</v>
      </c>
      <c r="BH70" t="s">
        <v>352</v>
      </c>
      <c r="BI70">
        <v>4242</v>
      </c>
      <c r="BJ70">
        <v>3</v>
      </c>
      <c r="BK70" t="s">
        <v>226</v>
      </c>
      <c r="BL70" t="s">
        <v>232</v>
      </c>
      <c r="BM70">
        <v>0.81985999382364394</v>
      </c>
      <c r="BN70" t="s">
        <v>67</v>
      </c>
      <c r="BO70" t="s">
        <v>178</v>
      </c>
      <c r="BP70">
        <v>2064.0320000000002</v>
      </c>
    </row>
    <row r="71" spans="1:68" ht="16.5">
      <c r="A71" s="238" t="str">
        <f t="shared" si="36"/>
        <v>신화여객</v>
      </c>
      <c r="B71" s="126" t="str">
        <f t="shared" si="37"/>
        <v>이일남</v>
      </c>
      <c r="C71" s="127" t="str">
        <f t="shared" si="38"/>
        <v>B</v>
      </c>
      <c r="D71" s="128">
        <f t="shared" si="39"/>
        <v>0.94853889930463131</v>
      </c>
      <c r="E71" s="129">
        <f t="shared" si="40"/>
        <v>3898</v>
      </c>
      <c r="F71" s="130" t="str">
        <f t="shared" si="41"/>
        <v>555</v>
      </c>
      <c r="G71" s="131" t="str">
        <f t="shared" si="42"/>
        <v>71바6159</v>
      </c>
      <c r="H71" s="132">
        <f t="shared" si="43"/>
        <v>5</v>
      </c>
      <c r="I71" s="133">
        <f t="shared" si="44"/>
        <v>1458.1669999999999</v>
      </c>
      <c r="J71" s="134">
        <f t="shared" si="45"/>
        <v>1.7406721634500927E-2</v>
      </c>
      <c r="K71" s="134">
        <f t="shared" si="46"/>
        <v>0.35710886636445449</v>
      </c>
      <c r="L71" s="134">
        <f t="shared" si="47"/>
        <v>0.19339348647994367</v>
      </c>
      <c r="M71" s="135">
        <f t="shared" si="48"/>
        <v>9.548</v>
      </c>
      <c r="N71" s="136">
        <f t="shared" si="49"/>
        <v>0</v>
      </c>
      <c r="O71" s="136">
        <f t="shared" si="50"/>
        <v>3.7718587788641496</v>
      </c>
      <c r="P71" s="227">
        <f t="shared" si="51"/>
        <v>0</v>
      </c>
      <c r="Q71" s="228">
        <f t="shared" si="52"/>
        <v>0</v>
      </c>
      <c r="R71" s="228">
        <f t="shared" si="53"/>
        <v>55</v>
      </c>
      <c r="T71">
        <v>524</v>
      </c>
      <c r="U71">
        <v>3898</v>
      </c>
      <c r="V71" t="s">
        <v>537</v>
      </c>
      <c r="W71">
        <v>1458.1669999999999</v>
      </c>
      <c r="X71">
        <v>571.57399999999996</v>
      </c>
      <c r="Y71">
        <v>2.5510000000000002</v>
      </c>
      <c r="Z71">
        <v>9.548</v>
      </c>
      <c r="AA71">
        <v>106.13382799999999</v>
      </c>
      <c r="AB71">
        <v>1.847442</v>
      </c>
      <c r="AC71">
        <v>37.901330999999999</v>
      </c>
      <c r="AD71" s="1">
        <v>282</v>
      </c>
      <c r="AE71">
        <v>0</v>
      </c>
      <c r="AF71">
        <v>55</v>
      </c>
      <c r="AG71">
        <v>64</v>
      </c>
      <c r="AH71">
        <v>13.738946</v>
      </c>
      <c r="AI71">
        <v>1.4</v>
      </c>
      <c r="AJ71">
        <v>0</v>
      </c>
      <c r="AK71">
        <v>0</v>
      </c>
      <c r="AL71">
        <v>0</v>
      </c>
      <c r="AM71" t="s">
        <v>538</v>
      </c>
      <c r="AN71" t="s">
        <v>539</v>
      </c>
      <c r="AO71">
        <v>720.57500000000005</v>
      </c>
      <c r="AR71" t="s">
        <v>117</v>
      </c>
      <c r="AS71" t="s">
        <v>121</v>
      </c>
      <c r="AT71" t="s">
        <v>236</v>
      </c>
      <c r="AU71" t="s">
        <v>537</v>
      </c>
      <c r="AV71" t="s">
        <v>48</v>
      </c>
      <c r="AW71">
        <v>5</v>
      </c>
      <c r="BB71">
        <v>0.94853889930463131</v>
      </c>
      <c r="BC71" t="s">
        <v>68</v>
      </c>
      <c r="BF71" t="s">
        <v>117</v>
      </c>
      <c r="BG71" t="s">
        <v>121</v>
      </c>
      <c r="BH71" t="s">
        <v>537</v>
      </c>
      <c r="BI71">
        <v>3898</v>
      </c>
      <c r="BJ71">
        <v>5</v>
      </c>
      <c r="BK71" t="s">
        <v>236</v>
      </c>
      <c r="BL71" t="s">
        <v>235</v>
      </c>
      <c r="BM71">
        <v>0.94853889930463131</v>
      </c>
      <c r="BN71" t="s">
        <v>68</v>
      </c>
      <c r="BO71" t="s">
        <v>174</v>
      </c>
      <c r="BP71">
        <v>1458.1669999999999</v>
      </c>
    </row>
    <row r="72" spans="1:68" ht="16.5">
      <c r="A72" s="239" t="str">
        <f t="shared" si="36"/>
        <v>신화여객</v>
      </c>
      <c r="B72" s="110" t="str">
        <f t="shared" si="37"/>
        <v>이재선</v>
      </c>
      <c r="C72" s="111" t="str">
        <f t="shared" si="38"/>
        <v>D</v>
      </c>
      <c r="D72" s="112">
        <f t="shared" si="39"/>
        <v>0.84340757326965443</v>
      </c>
      <c r="E72" s="113">
        <f t="shared" si="40"/>
        <v>435</v>
      </c>
      <c r="F72" s="114" t="str">
        <f t="shared" si="41"/>
        <v>37</v>
      </c>
      <c r="G72" s="115" t="str">
        <f t="shared" si="42"/>
        <v>71바6167</v>
      </c>
      <c r="H72" s="116">
        <f t="shared" si="43"/>
        <v>7</v>
      </c>
      <c r="I72" s="117">
        <f t="shared" si="44"/>
        <v>1624.8200000000002</v>
      </c>
      <c r="J72" s="118">
        <f t="shared" si="45"/>
        <v>3.3877297745177004E-2</v>
      </c>
      <c r="K72" s="118">
        <f t="shared" si="46"/>
        <v>0.35877205386817057</v>
      </c>
      <c r="L72" s="118">
        <f t="shared" si="47"/>
        <v>9.5395182235570697E-2</v>
      </c>
      <c r="M72" s="119">
        <f t="shared" si="48"/>
        <v>12.028</v>
      </c>
      <c r="N72" s="120">
        <f t="shared" si="49"/>
        <v>0</v>
      </c>
      <c r="O72" s="120">
        <f t="shared" si="50"/>
        <v>5.5390750975492669</v>
      </c>
      <c r="P72" s="229">
        <f t="shared" si="51"/>
        <v>5</v>
      </c>
      <c r="Q72" s="230">
        <f t="shared" si="52"/>
        <v>0</v>
      </c>
      <c r="R72" s="230">
        <f t="shared" si="53"/>
        <v>90</v>
      </c>
      <c r="T72">
        <v>524</v>
      </c>
      <c r="U72">
        <v>435</v>
      </c>
      <c r="V72" t="s">
        <v>354</v>
      </c>
      <c r="W72">
        <v>1624.82</v>
      </c>
      <c r="X72">
        <v>772.62699999999995</v>
      </c>
      <c r="Y72">
        <v>2.1030000000000002</v>
      </c>
      <c r="Z72">
        <v>12.028</v>
      </c>
      <c r="AA72">
        <v>111.41384499999999</v>
      </c>
      <c r="AB72">
        <v>3.7744</v>
      </c>
      <c r="AC72">
        <v>39.972174000000003</v>
      </c>
      <c r="AD72" s="1">
        <v>155</v>
      </c>
      <c r="AE72">
        <v>0</v>
      </c>
      <c r="AF72">
        <v>90</v>
      </c>
      <c r="AG72">
        <v>68</v>
      </c>
      <c r="AH72">
        <v>14.583645000000001</v>
      </c>
      <c r="AI72">
        <v>13</v>
      </c>
      <c r="AJ72">
        <v>0</v>
      </c>
      <c r="AK72">
        <v>5</v>
      </c>
      <c r="AL72">
        <v>1072</v>
      </c>
      <c r="AM72" t="s">
        <v>355</v>
      </c>
      <c r="AN72" t="s">
        <v>540</v>
      </c>
      <c r="AO72">
        <v>708.47699999999998</v>
      </c>
      <c r="AR72" t="s">
        <v>117</v>
      </c>
      <c r="AS72" t="s">
        <v>119</v>
      </c>
      <c r="AT72" t="s">
        <v>218</v>
      </c>
      <c r="AU72" t="s">
        <v>354</v>
      </c>
      <c r="AV72" t="s">
        <v>48</v>
      </c>
      <c r="AW72">
        <v>7</v>
      </c>
      <c r="BB72">
        <v>0.84340757326965443</v>
      </c>
      <c r="BC72" t="s">
        <v>67</v>
      </c>
      <c r="BF72" t="s">
        <v>117</v>
      </c>
      <c r="BG72" t="s">
        <v>119</v>
      </c>
      <c r="BH72" t="s">
        <v>354</v>
      </c>
      <c r="BI72">
        <v>435</v>
      </c>
      <c r="BJ72">
        <v>7</v>
      </c>
      <c r="BK72" t="s">
        <v>218</v>
      </c>
      <c r="BL72" t="s">
        <v>220</v>
      </c>
      <c r="BM72">
        <v>0.84340757326965443</v>
      </c>
      <c r="BN72" t="s">
        <v>67</v>
      </c>
      <c r="BO72" t="s">
        <v>178</v>
      </c>
      <c r="BP72">
        <v>1624.8200000000002</v>
      </c>
    </row>
    <row r="73" spans="1:68" ht="16.5">
      <c r="A73" s="238" t="str">
        <f t="shared" si="36"/>
        <v>신화여객</v>
      </c>
      <c r="B73" s="126" t="str">
        <f t="shared" si="37"/>
        <v>이재형</v>
      </c>
      <c r="C73" s="127" t="str">
        <f t="shared" si="38"/>
        <v>B</v>
      </c>
      <c r="D73" s="128">
        <f t="shared" si="39"/>
        <v>0.93784603135774092</v>
      </c>
      <c r="E73" s="129">
        <f t="shared" si="40"/>
        <v>8439</v>
      </c>
      <c r="F73" s="130" t="str">
        <f t="shared" si="41"/>
        <v>34</v>
      </c>
      <c r="G73" s="131" t="str">
        <f t="shared" si="42"/>
        <v>71바6158</v>
      </c>
      <c r="H73" s="132">
        <f t="shared" si="43"/>
        <v>2</v>
      </c>
      <c r="I73" s="133">
        <f t="shared" si="44"/>
        <v>2914.6870000000004</v>
      </c>
      <c r="J73" s="134">
        <f t="shared" si="45"/>
        <v>3.7458602767685757E-3</v>
      </c>
      <c r="K73" s="134">
        <f t="shared" si="46"/>
        <v>0.31042246599200629</v>
      </c>
      <c r="L73" s="134">
        <f t="shared" si="47"/>
        <v>0.15301814568768446</v>
      </c>
      <c r="M73" s="135">
        <f t="shared" si="48"/>
        <v>12.166</v>
      </c>
      <c r="N73" s="136">
        <f t="shared" si="49"/>
        <v>0.37739901402792136</v>
      </c>
      <c r="O73" s="136">
        <f t="shared" si="50"/>
        <v>7.5479802805584271</v>
      </c>
      <c r="P73" s="227">
        <f t="shared" si="51"/>
        <v>4</v>
      </c>
      <c r="Q73" s="228">
        <f t="shared" si="52"/>
        <v>11</v>
      </c>
      <c r="R73" s="228">
        <f t="shared" si="53"/>
        <v>220</v>
      </c>
      <c r="T73">
        <v>524</v>
      </c>
      <c r="U73">
        <v>8439</v>
      </c>
      <c r="V73" t="s">
        <v>356</v>
      </c>
      <c r="W73">
        <v>2914.6869999999999</v>
      </c>
      <c r="X73">
        <v>1243.4960000000001</v>
      </c>
      <c r="Y73">
        <v>2.3439999999999999</v>
      </c>
      <c r="Z73">
        <v>12.166</v>
      </c>
      <c r="AA73">
        <v>169.95188099999999</v>
      </c>
      <c r="AB73">
        <v>0.63661599999999996</v>
      </c>
      <c r="AC73">
        <v>52.756881999999997</v>
      </c>
      <c r="AD73" s="1">
        <v>446</v>
      </c>
      <c r="AE73">
        <v>11</v>
      </c>
      <c r="AF73">
        <v>220</v>
      </c>
      <c r="AG73">
        <v>83</v>
      </c>
      <c r="AH73">
        <v>17.150072000000002</v>
      </c>
      <c r="AI73">
        <v>484.9</v>
      </c>
      <c r="AJ73">
        <v>0</v>
      </c>
      <c r="AK73">
        <v>4</v>
      </c>
      <c r="AL73">
        <v>159</v>
      </c>
      <c r="AM73" t="s">
        <v>357</v>
      </c>
      <c r="AN73" t="s">
        <v>541</v>
      </c>
      <c r="AO73">
        <v>2758.8960000000002</v>
      </c>
      <c r="AR73" t="s">
        <v>117</v>
      </c>
      <c r="AS73" t="s">
        <v>118</v>
      </c>
      <c r="AT73" t="s">
        <v>200</v>
      </c>
      <c r="AU73" t="s">
        <v>356</v>
      </c>
      <c r="AV73" t="s">
        <v>48</v>
      </c>
      <c r="AW73">
        <v>2</v>
      </c>
      <c r="BB73">
        <v>0.93784603135774092</v>
      </c>
      <c r="BC73" t="s">
        <v>68</v>
      </c>
      <c r="BF73" t="s">
        <v>117</v>
      </c>
      <c r="BG73" t="s">
        <v>118</v>
      </c>
      <c r="BH73" t="s">
        <v>356</v>
      </c>
      <c r="BI73">
        <v>8439</v>
      </c>
      <c r="BJ73">
        <v>2</v>
      </c>
      <c r="BK73" t="s">
        <v>200</v>
      </c>
      <c r="BL73" t="s">
        <v>415</v>
      </c>
      <c r="BM73">
        <v>0.93784603135774092</v>
      </c>
      <c r="BN73" t="s">
        <v>68</v>
      </c>
      <c r="BO73" t="s">
        <v>174</v>
      </c>
      <c r="BP73">
        <v>2914.6870000000004</v>
      </c>
    </row>
    <row r="74" spans="1:68" ht="16.5">
      <c r="A74" s="239" t="str">
        <f t="shared" si="36"/>
        <v>신화여객</v>
      </c>
      <c r="B74" s="110" t="str">
        <f t="shared" si="37"/>
        <v>이정주</v>
      </c>
      <c r="C74" s="111" t="str">
        <f t="shared" si="38"/>
        <v>B</v>
      </c>
      <c r="D74" s="112">
        <f t="shared" si="39"/>
        <v>0.94319472280101491</v>
      </c>
      <c r="E74" s="113">
        <f t="shared" si="40"/>
        <v>3430</v>
      </c>
      <c r="F74" s="114" t="str">
        <f t="shared" si="41"/>
        <v>37</v>
      </c>
      <c r="G74" s="115" t="str">
        <f t="shared" si="42"/>
        <v>71바6171</v>
      </c>
      <c r="H74" s="116">
        <f t="shared" si="43"/>
        <v>4</v>
      </c>
      <c r="I74" s="117">
        <f t="shared" si="44"/>
        <v>766.92200000000003</v>
      </c>
      <c r="J74" s="118">
        <f t="shared" si="45"/>
        <v>9.7844719073326529E-3</v>
      </c>
      <c r="K74" s="118">
        <f t="shared" si="46"/>
        <v>0.32812660395574506</v>
      </c>
      <c r="L74" s="118">
        <f t="shared" si="47"/>
        <v>7.0411332573586366E-2</v>
      </c>
      <c r="M74" s="119">
        <f t="shared" si="48"/>
        <v>10.885</v>
      </c>
      <c r="N74" s="120">
        <f t="shared" si="49"/>
        <v>0</v>
      </c>
      <c r="O74" s="120">
        <f t="shared" si="50"/>
        <v>8.54225784746804</v>
      </c>
      <c r="P74" s="229">
        <f t="shared" si="51"/>
        <v>0</v>
      </c>
      <c r="Q74" s="230">
        <f t="shared" si="52"/>
        <v>0</v>
      </c>
      <c r="R74" s="230">
        <f t="shared" si="53"/>
        <v>73</v>
      </c>
      <c r="T74">
        <v>524</v>
      </c>
      <c r="U74">
        <v>3430</v>
      </c>
      <c r="V74" t="s">
        <v>358</v>
      </c>
      <c r="W74">
        <v>854.57500000000005</v>
      </c>
      <c r="X74">
        <v>361.78699999999998</v>
      </c>
      <c r="Y74">
        <v>2.3620000000000001</v>
      </c>
      <c r="Z74">
        <v>10.885</v>
      </c>
      <c r="AA74">
        <v>50.276091000000001</v>
      </c>
      <c r="AB74">
        <v>0.491925</v>
      </c>
      <c r="AC74">
        <v>16.496922999999999</v>
      </c>
      <c r="AD74" s="1">
        <v>54</v>
      </c>
      <c r="AE74">
        <v>0</v>
      </c>
      <c r="AF74">
        <v>73</v>
      </c>
      <c r="AG74">
        <v>87</v>
      </c>
      <c r="AH74">
        <v>16.997641999999999</v>
      </c>
      <c r="AI74">
        <v>148.80000000000001</v>
      </c>
      <c r="AJ74">
        <v>19.5</v>
      </c>
      <c r="AK74">
        <v>0</v>
      </c>
      <c r="AL74">
        <v>0</v>
      </c>
      <c r="AM74" t="s">
        <v>359</v>
      </c>
      <c r="AN74" t="s">
        <v>542</v>
      </c>
      <c r="AO74">
        <v>222.61</v>
      </c>
      <c r="AR74" t="s">
        <v>117</v>
      </c>
      <c r="AS74" t="s">
        <v>119</v>
      </c>
      <c r="AT74" t="s">
        <v>221</v>
      </c>
      <c r="AU74" t="s">
        <v>358</v>
      </c>
      <c r="AV74" t="s">
        <v>48</v>
      </c>
      <c r="AW74">
        <v>4</v>
      </c>
      <c r="BB74">
        <v>0.94319472280101491</v>
      </c>
      <c r="BC74" t="s">
        <v>68</v>
      </c>
      <c r="BF74" t="s">
        <v>117</v>
      </c>
      <c r="BG74" t="s">
        <v>119</v>
      </c>
      <c r="BH74" t="s">
        <v>358</v>
      </c>
      <c r="BI74">
        <v>3430</v>
      </c>
      <c r="BJ74">
        <v>4</v>
      </c>
      <c r="BK74" t="s">
        <v>221</v>
      </c>
      <c r="BL74" t="s">
        <v>219</v>
      </c>
      <c r="BM74">
        <v>0.94319472280101491</v>
      </c>
      <c r="BN74" t="s">
        <v>68</v>
      </c>
      <c r="BO74" t="s">
        <v>174</v>
      </c>
      <c r="BP74">
        <v>766.92200000000003</v>
      </c>
    </row>
    <row r="75" spans="1:68" ht="16.5">
      <c r="A75" s="238" t="str">
        <f t="shared" si="36"/>
        <v>신화여객</v>
      </c>
      <c r="B75" s="126" t="str">
        <f t="shared" si="37"/>
        <v>이주호</v>
      </c>
      <c r="C75" s="127" t="str">
        <f t="shared" si="38"/>
        <v>C</v>
      </c>
      <c r="D75" s="128">
        <f t="shared" si="39"/>
        <v>0.88840000000000008</v>
      </c>
      <c r="E75" s="129">
        <f t="shared" si="40"/>
        <v>6611</v>
      </c>
      <c r="F75" s="130" t="str">
        <f t="shared" si="41"/>
        <v>37</v>
      </c>
      <c r="G75" s="131" t="str">
        <f t="shared" si="42"/>
        <v>71바6168</v>
      </c>
      <c r="H75" s="132">
        <f t="shared" si="43"/>
        <v>1</v>
      </c>
      <c r="I75" s="133">
        <f t="shared" si="44"/>
        <v>2296.085</v>
      </c>
      <c r="J75" s="134">
        <f t="shared" si="45"/>
        <v>2.675286975965124E-2</v>
      </c>
      <c r="K75" s="134">
        <f t="shared" si="46"/>
        <v>0.32048843185292669</v>
      </c>
      <c r="L75" s="134">
        <f t="shared" si="47"/>
        <v>0.19119501237976816</v>
      </c>
      <c r="M75" s="135">
        <f t="shared" si="48"/>
        <v>9.6579999999999995</v>
      </c>
      <c r="N75" s="136">
        <f t="shared" si="49"/>
        <v>0</v>
      </c>
      <c r="O75" s="136">
        <f t="shared" si="50"/>
        <v>1.5883891330142819</v>
      </c>
      <c r="P75" s="227">
        <f t="shared" si="51"/>
        <v>6</v>
      </c>
      <c r="Q75" s="228">
        <f t="shared" si="52"/>
        <v>0</v>
      </c>
      <c r="R75" s="228">
        <f t="shared" si="53"/>
        <v>37</v>
      </c>
      <c r="T75">
        <v>524</v>
      </c>
      <c r="U75">
        <v>6611</v>
      </c>
      <c r="V75" t="s">
        <v>360</v>
      </c>
      <c r="W75">
        <v>2329.404</v>
      </c>
      <c r="X75">
        <v>1049.191</v>
      </c>
      <c r="Y75">
        <v>2.2200000000000002</v>
      </c>
      <c r="Z75">
        <v>9.6579999999999995</v>
      </c>
      <c r="AA75">
        <v>156.32633200000001</v>
      </c>
      <c r="AB75">
        <v>4.1821780000000004</v>
      </c>
      <c r="AC75">
        <v>50.100780999999998</v>
      </c>
      <c r="AD75" s="1">
        <v>439</v>
      </c>
      <c r="AE75">
        <v>0</v>
      </c>
      <c r="AF75">
        <v>37</v>
      </c>
      <c r="AG75">
        <v>67</v>
      </c>
      <c r="AH75">
        <v>14.900906000000001</v>
      </c>
      <c r="AI75">
        <v>83.4</v>
      </c>
      <c r="AJ75">
        <v>0</v>
      </c>
      <c r="AK75">
        <v>6</v>
      </c>
      <c r="AL75">
        <v>2380</v>
      </c>
      <c r="AM75" t="s">
        <v>361</v>
      </c>
      <c r="AN75" t="s">
        <v>543</v>
      </c>
      <c r="AO75">
        <v>2296.085</v>
      </c>
      <c r="AR75" t="s">
        <v>117</v>
      </c>
      <c r="AS75" t="s">
        <v>119</v>
      </c>
      <c r="AT75" t="s">
        <v>219</v>
      </c>
      <c r="AU75" t="s">
        <v>360</v>
      </c>
      <c r="AV75" t="s">
        <v>48</v>
      </c>
      <c r="AW75">
        <v>1</v>
      </c>
      <c r="BB75">
        <v>0.88840000000000008</v>
      </c>
      <c r="BC75" t="s">
        <v>69</v>
      </c>
      <c r="BF75" t="s">
        <v>117</v>
      </c>
      <c r="BG75" t="s">
        <v>119</v>
      </c>
      <c r="BH75" t="s">
        <v>360</v>
      </c>
      <c r="BI75">
        <v>6611</v>
      </c>
      <c r="BJ75">
        <v>1</v>
      </c>
      <c r="BK75" t="s">
        <v>219</v>
      </c>
      <c r="BL75" t="s">
        <v>173</v>
      </c>
      <c r="BM75">
        <v>0.88840000000000008</v>
      </c>
      <c r="BN75" t="s">
        <v>69</v>
      </c>
      <c r="BO75" t="s">
        <v>176</v>
      </c>
      <c r="BP75">
        <v>2296.085</v>
      </c>
    </row>
    <row r="76" spans="1:68" ht="16.5">
      <c r="A76" s="239" t="str">
        <f t="shared" si="36"/>
        <v>신화여객</v>
      </c>
      <c r="B76" s="110" t="str">
        <f t="shared" si="37"/>
        <v>이진영</v>
      </c>
      <c r="C76" s="111" t="str">
        <f t="shared" si="38"/>
        <v>C</v>
      </c>
      <c r="D76" s="112">
        <f t="shared" si="39"/>
        <v>0.86519999999999997</v>
      </c>
      <c r="E76" s="113">
        <f t="shared" si="40"/>
        <v>5352</v>
      </c>
      <c r="F76" s="114" t="str">
        <f t="shared" si="41"/>
        <v>34</v>
      </c>
      <c r="G76" s="115" t="str">
        <f t="shared" si="42"/>
        <v>71바1115</v>
      </c>
      <c r="H76" s="116">
        <f t="shared" si="43"/>
        <v>1</v>
      </c>
      <c r="I76" s="117">
        <f t="shared" si="44"/>
        <v>2626.806</v>
      </c>
      <c r="J76" s="118">
        <f t="shared" si="45"/>
        <v>1.3713745508888609E-2</v>
      </c>
      <c r="K76" s="118">
        <f t="shared" si="46"/>
        <v>0.34655610204291537</v>
      </c>
      <c r="L76" s="118">
        <f t="shared" si="47"/>
        <v>7.6518783648278549E-2</v>
      </c>
      <c r="M76" s="119">
        <f t="shared" si="48"/>
        <v>10.787000000000001</v>
      </c>
      <c r="N76" s="120">
        <f t="shared" si="49"/>
        <v>0.15227618636473345</v>
      </c>
      <c r="O76" s="120">
        <f t="shared" si="50"/>
        <v>5.8245641284510539</v>
      </c>
      <c r="P76" s="229">
        <f t="shared" si="51"/>
        <v>2</v>
      </c>
      <c r="Q76" s="230">
        <f t="shared" si="52"/>
        <v>4</v>
      </c>
      <c r="R76" s="230">
        <f t="shared" si="53"/>
        <v>153</v>
      </c>
      <c r="T76">
        <v>524</v>
      </c>
      <c r="U76">
        <v>5352</v>
      </c>
      <c r="V76" t="s">
        <v>362</v>
      </c>
      <c r="W76">
        <v>2626.806</v>
      </c>
      <c r="X76">
        <v>1214.5239999999999</v>
      </c>
      <c r="Y76">
        <v>2.1629999999999998</v>
      </c>
      <c r="Z76">
        <v>10.787000000000001</v>
      </c>
      <c r="AA76">
        <v>169.717456</v>
      </c>
      <c r="AB76">
        <v>2.3274620000000001</v>
      </c>
      <c r="AC76">
        <v>58.81662</v>
      </c>
      <c r="AD76" s="1">
        <v>201</v>
      </c>
      <c r="AE76">
        <v>4</v>
      </c>
      <c r="AF76">
        <v>153</v>
      </c>
      <c r="AG76">
        <v>66</v>
      </c>
      <c r="AH76">
        <v>15.477524000000001</v>
      </c>
      <c r="AI76">
        <v>45.6</v>
      </c>
      <c r="AJ76">
        <v>0</v>
      </c>
      <c r="AK76">
        <v>2</v>
      </c>
      <c r="AL76">
        <v>1880</v>
      </c>
      <c r="AM76" t="s">
        <v>363</v>
      </c>
      <c r="AN76" t="s">
        <v>544</v>
      </c>
      <c r="AO76">
        <v>2626.806</v>
      </c>
      <c r="AR76" t="s">
        <v>117</v>
      </c>
      <c r="AS76" t="s">
        <v>118</v>
      </c>
      <c r="AT76" t="s">
        <v>192</v>
      </c>
      <c r="AU76" t="s">
        <v>362</v>
      </c>
      <c r="AV76" t="s">
        <v>48</v>
      </c>
      <c r="AW76">
        <v>1</v>
      </c>
      <c r="BB76">
        <v>0.86519999999999997</v>
      </c>
      <c r="BC76" t="s">
        <v>69</v>
      </c>
      <c r="BF76" t="s">
        <v>117</v>
      </c>
      <c r="BG76" t="s">
        <v>118</v>
      </c>
      <c r="BH76" t="s">
        <v>362</v>
      </c>
      <c r="BI76">
        <v>5352</v>
      </c>
      <c r="BJ76">
        <v>1</v>
      </c>
      <c r="BK76" t="s">
        <v>192</v>
      </c>
      <c r="BL76" t="s">
        <v>173</v>
      </c>
      <c r="BM76">
        <v>0.86519999999999997</v>
      </c>
      <c r="BN76" t="s">
        <v>69</v>
      </c>
      <c r="BO76" t="s">
        <v>176</v>
      </c>
      <c r="BP76">
        <v>2626.806</v>
      </c>
    </row>
    <row r="77" spans="1:68" ht="16.5">
      <c r="A77" s="238" t="str">
        <f t="shared" si="36"/>
        <v>신화여객</v>
      </c>
      <c r="B77" s="126" t="str">
        <f t="shared" si="37"/>
        <v>이한남</v>
      </c>
      <c r="C77" s="127" t="str">
        <f t="shared" si="38"/>
        <v>B</v>
      </c>
      <c r="D77" s="128">
        <f t="shared" si="39"/>
        <v>0.90459323985731555</v>
      </c>
      <c r="E77" s="129">
        <f t="shared" si="40"/>
        <v>8833</v>
      </c>
      <c r="F77" s="130" t="str">
        <f t="shared" si="41"/>
        <v>34</v>
      </c>
      <c r="G77" s="131" t="str">
        <f t="shared" si="42"/>
        <v>71바1115</v>
      </c>
      <c r="H77" s="132">
        <f t="shared" si="43"/>
        <v>6</v>
      </c>
      <c r="I77" s="133">
        <f t="shared" si="44"/>
        <v>1730.5329999999999</v>
      </c>
      <c r="J77" s="134">
        <f t="shared" si="45"/>
        <v>1.4058305702250414E-2</v>
      </c>
      <c r="K77" s="134">
        <f t="shared" si="46"/>
        <v>0.36235057517650621</v>
      </c>
      <c r="L77" s="134">
        <f t="shared" si="47"/>
        <v>0.13232917257284318</v>
      </c>
      <c r="M77" s="135">
        <f t="shared" si="48"/>
        <v>11.026999999999999</v>
      </c>
      <c r="N77" s="136">
        <f t="shared" si="49"/>
        <v>0</v>
      </c>
      <c r="O77" s="136">
        <f t="shared" si="50"/>
        <v>16.295557495869769</v>
      </c>
      <c r="P77" s="227">
        <f t="shared" si="51"/>
        <v>2</v>
      </c>
      <c r="Q77" s="228">
        <f t="shared" si="52"/>
        <v>0</v>
      </c>
      <c r="R77" s="228">
        <f t="shared" si="53"/>
        <v>282</v>
      </c>
      <c r="T77">
        <v>524</v>
      </c>
      <c r="U77">
        <v>8833</v>
      </c>
      <c r="V77" t="s">
        <v>404</v>
      </c>
      <c r="W77">
        <v>1730.5329999999999</v>
      </c>
      <c r="X77">
        <v>773.00099999999998</v>
      </c>
      <c r="Y77">
        <v>2.2389999999999999</v>
      </c>
      <c r="Z77">
        <v>11.026999999999999</v>
      </c>
      <c r="AA77">
        <v>113.84913899999999</v>
      </c>
      <c r="AB77">
        <v>1.6005259999999999</v>
      </c>
      <c r="AC77">
        <v>41.253301</v>
      </c>
      <c r="AD77" s="1">
        <v>229</v>
      </c>
      <c r="AE77">
        <v>0</v>
      </c>
      <c r="AF77">
        <v>282</v>
      </c>
      <c r="AG77">
        <v>73</v>
      </c>
      <c r="AH77">
        <v>15.200229</v>
      </c>
      <c r="AI77">
        <v>449.1</v>
      </c>
      <c r="AJ77">
        <v>0</v>
      </c>
      <c r="AK77">
        <v>2</v>
      </c>
      <c r="AL77">
        <v>305</v>
      </c>
      <c r="AM77" t="s">
        <v>405</v>
      </c>
      <c r="AN77" t="s">
        <v>545</v>
      </c>
      <c r="AO77">
        <v>489.00099999999998</v>
      </c>
      <c r="AR77" t="s">
        <v>117</v>
      </c>
      <c r="AS77" t="s">
        <v>118</v>
      </c>
      <c r="AT77" t="s">
        <v>192</v>
      </c>
      <c r="AU77" t="s">
        <v>404</v>
      </c>
      <c r="AV77" t="s">
        <v>48</v>
      </c>
      <c r="AW77">
        <v>6</v>
      </c>
      <c r="BB77">
        <v>0.90459323985731555</v>
      </c>
      <c r="BC77" t="s">
        <v>68</v>
      </c>
      <c r="BF77" t="s">
        <v>117</v>
      </c>
      <c r="BG77" t="s">
        <v>118</v>
      </c>
      <c r="BH77" t="s">
        <v>404</v>
      </c>
      <c r="BI77">
        <v>8833</v>
      </c>
      <c r="BJ77">
        <v>6</v>
      </c>
      <c r="BK77" t="s">
        <v>192</v>
      </c>
      <c r="BL77" t="s">
        <v>201</v>
      </c>
      <c r="BM77">
        <v>0.90459323985731555</v>
      </c>
      <c r="BN77" t="s">
        <v>68</v>
      </c>
      <c r="BO77" t="s">
        <v>174</v>
      </c>
      <c r="BP77">
        <v>1730.5329999999999</v>
      </c>
    </row>
    <row r="78" spans="1:68" ht="16.5">
      <c r="A78" s="239" t="str">
        <f t="shared" si="36"/>
        <v>신화여객</v>
      </c>
      <c r="B78" s="110" t="str">
        <f t="shared" si="37"/>
        <v>인환근</v>
      </c>
      <c r="C78" s="111" t="str">
        <f t="shared" si="38"/>
        <v>C</v>
      </c>
      <c r="D78" s="112">
        <f t="shared" si="39"/>
        <v>0.85786041772835397</v>
      </c>
      <c r="E78" s="113">
        <f t="shared" si="40"/>
        <v>4727</v>
      </c>
      <c r="F78" s="114" t="str">
        <f t="shared" si="41"/>
        <v>555</v>
      </c>
      <c r="G78" s="115" t="str">
        <f t="shared" si="42"/>
        <v>71바6151</v>
      </c>
      <c r="H78" s="116">
        <f t="shared" si="43"/>
        <v>2</v>
      </c>
      <c r="I78" s="117">
        <f t="shared" si="44"/>
        <v>488.173</v>
      </c>
      <c r="J78" s="118">
        <f t="shared" si="45"/>
        <v>1.3649612217352969E-2</v>
      </c>
      <c r="K78" s="118">
        <f t="shared" si="46"/>
        <v>0.42115130223855823</v>
      </c>
      <c r="L78" s="118">
        <f t="shared" si="47"/>
        <v>0.1515856059224906</v>
      </c>
      <c r="M78" s="119">
        <f t="shared" si="48"/>
        <v>13.269</v>
      </c>
      <c r="N78" s="120">
        <f t="shared" si="49"/>
        <v>0</v>
      </c>
      <c r="O78" s="120">
        <f t="shared" si="50"/>
        <v>15.15856059224906</v>
      </c>
      <c r="P78" s="229">
        <f t="shared" si="51"/>
        <v>18</v>
      </c>
      <c r="Q78" s="230">
        <f t="shared" si="52"/>
        <v>0</v>
      </c>
      <c r="R78" s="230">
        <f t="shared" si="53"/>
        <v>74</v>
      </c>
      <c r="T78">
        <v>524</v>
      </c>
      <c r="U78">
        <v>4727</v>
      </c>
      <c r="V78" t="s">
        <v>398</v>
      </c>
      <c r="W78">
        <v>488.173</v>
      </c>
      <c r="X78">
        <v>210.767</v>
      </c>
      <c r="Y78">
        <v>2.3159999999999998</v>
      </c>
      <c r="Z78">
        <v>13.269</v>
      </c>
      <c r="AA78">
        <v>36.324987999999998</v>
      </c>
      <c r="AB78">
        <v>0.49582199999999998</v>
      </c>
      <c r="AC78">
        <v>15.298316</v>
      </c>
      <c r="AD78" s="1">
        <v>74</v>
      </c>
      <c r="AE78">
        <v>0</v>
      </c>
      <c r="AF78">
        <v>74</v>
      </c>
      <c r="AG78">
        <v>70</v>
      </c>
      <c r="AH78">
        <v>13.43904</v>
      </c>
      <c r="AI78">
        <v>8.5</v>
      </c>
      <c r="AJ78">
        <v>0</v>
      </c>
      <c r="AK78">
        <v>18</v>
      </c>
      <c r="AL78">
        <v>6238</v>
      </c>
      <c r="AM78" t="s">
        <v>399</v>
      </c>
      <c r="AN78" t="s">
        <v>546</v>
      </c>
      <c r="AO78">
        <v>390.79500000000002</v>
      </c>
      <c r="AR78" t="s">
        <v>117</v>
      </c>
      <c r="AS78" t="s">
        <v>121</v>
      </c>
      <c r="AT78" t="s">
        <v>233</v>
      </c>
      <c r="AU78" t="s">
        <v>398</v>
      </c>
      <c r="AV78" t="s">
        <v>48</v>
      </c>
      <c r="AW78">
        <v>2</v>
      </c>
      <c r="BB78">
        <v>0.85786041772835397</v>
      </c>
      <c r="BC78" t="s">
        <v>69</v>
      </c>
      <c r="BF78" t="s">
        <v>117</v>
      </c>
      <c r="BG78" t="s">
        <v>121</v>
      </c>
      <c r="BH78" t="s">
        <v>398</v>
      </c>
      <c r="BI78">
        <v>4727</v>
      </c>
      <c r="BJ78">
        <v>2</v>
      </c>
      <c r="BK78" t="s">
        <v>233</v>
      </c>
      <c r="BL78" t="s">
        <v>238</v>
      </c>
      <c r="BM78">
        <v>0.85786041772835397</v>
      </c>
      <c r="BN78" t="s">
        <v>69</v>
      </c>
      <c r="BO78" t="s">
        <v>176</v>
      </c>
      <c r="BP78">
        <v>488.173</v>
      </c>
    </row>
    <row r="79" spans="1:68" ht="16.5">
      <c r="A79" s="238" t="str">
        <f t="shared" si="36"/>
        <v>신화여객</v>
      </c>
      <c r="B79" s="126" t="str">
        <f t="shared" si="37"/>
        <v>임종수</v>
      </c>
      <c r="C79" s="127" t="str">
        <f t="shared" si="38"/>
        <v>D</v>
      </c>
      <c r="D79" s="128">
        <f t="shared" si="39"/>
        <v>0.80844757081878593</v>
      </c>
      <c r="E79" s="129">
        <f t="shared" si="40"/>
        <v>4430</v>
      </c>
      <c r="F79" s="130" t="str">
        <f t="shared" si="41"/>
        <v>34</v>
      </c>
      <c r="G79" s="131" t="str">
        <f t="shared" si="42"/>
        <v>72바1113</v>
      </c>
      <c r="H79" s="132">
        <f t="shared" si="43"/>
        <v>11</v>
      </c>
      <c r="I79" s="133">
        <f t="shared" si="44"/>
        <v>2669.7129999999997</v>
      </c>
      <c r="J79" s="134">
        <f t="shared" si="45"/>
        <v>2.5978786810892971E-2</v>
      </c>
      <c r="K79" s="134">
        <f t="shared" si="46"/>
        <v>0.3424851862342691</v>
      </c>
      <c r="L79" s="134">
        <f t="shared" si="47"/>
        <v>0.19852321204563939</v>
      </c>
      <c r="M79" s="135">
        <f t="shared" si="48"/>
        <v>13.805999999999999</v>
      </c>
      <c r="N79" s="136">
        <f t="shared" si="49"/>
        <v>0.18728604909965976</v>
      </c>
      <c r="O79" s="136">
        <f t="shared" si="50"/>
        <v>26.107675244492572</v>
      </c>
      <c r="P79" s="227">
        <f t="shared" si="51"/>
        <v>26</v>
      </c>
      <c r="Q79" s="228">
        <f t="shared" si="52"/>
        <v>5</v>
      </c>
      <c r="R79" s="228">
        <f t="shared" si="53"/>
        <v>697</v>
      </c>
      <c r="T79">
        <v>524</v>
      </c>
      <c r="U79">
        <v>4430</v>
      </c>
      <c r="V79" t="s">
        <v>364</v>
      </c>
      <c r="W79">
        <v>2669.7130000000002</v>
      </c>
      <c r="X79">
        <v>1350.883</v>
      </c>
      <c r="Y79">
        <v>1.976</v>
      </c>
      <c r="Z79">
        <v>13.805999999999999</v>
      </c>
      <c r="AA79">
        <v>169.82717600000001</v>
      </c>
      <c r="AB79">
        <v>4.4119039999999998</v>
      </c>
      <c r="AC79">
        <v>58.163291999999998</v>
      </c>
      <c r="AD79" s="1">
        <v>530</v>
      </c>
      <c r="AE79">
        <v>5</v>
      </c>
      <c r="AF79">
        <v>697</v>
      </c>
      <c r="AG79">
        <v>76</v>
      </c>
      <c r="AH79">
        <v>15.720174999999999</v>
      </c>
      <c r="AI79">
        <v>2356.5</v>
      </c>
      <c r="AJ79">
        <v>0</v>
      </c>
      <c r="AK79">
        <v>26</v>
      </c>
      <c r="AL79">
        <v>4397</v>
      </c>
      <c r="AM79" t="s">
        <v>365</v>
      </c>
      <c r="AN79" t="s">
        <v>547</v>
      </c>
      <c r="AO79">
        <v>383.18700000000001</v>
      </c>
      <c r="AR79" t="s">
        <v>117</v>
      </c>
      <c r="AS79" t="s">
        <v>118</v>
      </c>
      <c r="AT79" t="s">
        <v>212</v>
      </c>
      <c r="AU79" t="s">
        <v>364</v>
      </c>
      <c r="AV79" t="s">
        <v>48</v>
      </c>
      <c r="AW79">
        <v>11</v>
      </c>
      <c r="BB79">
        <v>0.80844757081878593</v>
      </c>
      <c r="BC79" t="s">
        <v>67</v>
      </c>
      <c r="BF79" t="s">
        <v>117</v>
      </c>
      <c r="BG79" t="s">
        <v>118</v>
      </c>
      <c r="BH79" t="s">
        <v>364</v>
      </c>
      <c r="BI79">
        <v>4430</v>
      </c>
      <c r="BJ79">
        <v>11</v>
      </c>
      <c r="BK79" t="s">
        <v>212</v>
      </c>
      <c r="BL79" t="s">
        <v>415</v>
      </c>
      <c r="BM79">
        <v>0.80844757081878593</v>
      </c>
      <c r="BN79" t="s">
        <v>67</v>
      </c>
      <c r="BO79" t="s">
        <v>178</v>
      </c>
      <c r="BP79">
        <v>2669.7129999999997</v>
      </c>
    </row>
    <row r="80" spans="1:68" ht="16.5">
      <c r="A80" s="239" t="str">
        <f t="shared" si="36"/>
        <v>신화여객</v>
      </c>
      <c r="B80" s="110" t="str">
        <f t="shared" si="37"/>
        <v>임호영</v>
      </c>
      <c r="C80" s="111" t="str">
        <f t="shared" si="38"/>
        <v>D</v>
      </c>
      <c r="D80" s="112">
        <f t="shared" si="39"/>
        <v>0.84127733837224983</v>
      </c>
      <c r="E80" s="113">
        <f t="shared" si="40"/>
        <v>9144</v>
      </c>
      <c r="F80" s="114" t="str">
        <f t="shared" si="41"/>
        <v>37</v>
      </c>
      <c r="G80" s="115" t="str">
        <f t="shared" si="42"/>
        <v>71바6167</v>
      </c>
      <c r="H80" s="116">
        <f t="shared" si="43"/>
        <v>7</v>
      </c>
      <c r="I80" s="117">
        <f t="shared" si="44"/>
        <v>1526.2540000000001</v>
      </c>
      <c r="J80" s="118">
        <f t="shared" si="45"/>
        <v>1.320827238722924E-2</v>
      </c>
      <c r="K80" s="118">
        <f t="shared" si="46"/>
        <v>0.36313533963545269</v>
      </c>
      <c r="L80" s="118">
        <f t="shared" si="47"/>
        <v>0.12579819610628373</v>
      </c>
      <c r="M80" s="119">
        <f t="shared" si="48"/>
        <v>12.407</v>
      </c>
      <c r="N80" s="120">
        <f t="shared" si="49"/>
        <v>0</v>
      </c>
      <c r="O80" s="120">
        <f t="shared" si="50"/>
        <v>2.7516706800530115</v>
      </c>
      <c r="P80" s="229">
        <f t="shared" si="51"/>
        <v>5</v>
      </c>
      <c r="Q80" s="230">
        <f t="shared" si="52"/>
        <v>0</v>
      </c>
      <c r="R80" s="230">
        <f t="shared" si="53"/>
        <v>43</v>
      </c>
      <c r="T80">
        <v>524</v>
      </c>
      <c r="U80">
        <v>9144</v>
      </c>
      <c r="V80" t="s">
        <v>366</v>
      </c>
      <c r="W80">
        <v>1562.6869999999999</v>
      </c>
      <c r="X80">
        <v>740.60199999999998</v>
      </c>
      <c r="Y80">
        <v>2.11</v>
      </c>
      <c r="Z80">
        <v>12.407</v>
      </c>
      <c r="AA80">
        <v>101.198019</v>
      </c>
      <c r="AB80">
        <v>1.336651</v>
      </c>
      <c r="AC80">
        <v>36.748576999999997</v>
      </c>
      <c r="AD80" s="1">
        <v>192</v>
      </c>
      <c r="AE80">
        <v>0</v>
      </c>
      <c r="AF80">
        <v>43</v>
      </c>
      <c r="AG80">
        <v>89</v>
      </c>
      <c r="AH80">
        <v>15.441872999999999</v>
      </c>
      <c r="AI80">
        <v>462.1</v>
      </c>
      <c r="AJ80">
        <v>82.5</v>
      </c>
      <c r="AK80">
        <v>5</v>
      </c>
      <c r="AL80">
        <v>3373</v>
      </c>
      <c r="AM80" t="s">
        <v>367</v>
      </c>
      <c r="AN80" t="s">
        <v>548</v>
      </c>
      <c r="AO80">
        <v>338.04500000000002</v>
      </c>
      <c r="AR80" t="s">
        <v>117</v>
      </c>
      <c r="AS80" t="s">
        <v>119</v>
      </c>
      <c r="AT80" t="s">
        <v>218</v>
      </c>
      <c r="AU80" t="s">
        <v>366</v>
      </c>
      <c r="AV80" t="s">
        <v>48</v>
      </c>
      <c r="AW80">
        <v>7</v>
      </c>
      <c r="BB80">
        <v>0.84127733837224983</v>
      </c>
      <c r="BC80" t="s">
        <v>67</v>
      </c>
      <c r="BF80" t="s">
        <v>117</v>
      </c>
      <c r="BG80" t="s">
        <v>119</v>
      </c>
      <c r="BH80" t="s">
        <v>366</v>
      </c>
      <c r="BI80">
        <v>9144</v>
      </c>
      <c r="BJ80">
        <v>7</v>
      </c>
      <c r="BK80" t="s">
        <v>218</v>
      </c>
      <c r="BL80" t="s">
        <v>217</v>
      </c>
      <c r="BM80">
        <v>0.84127733837224983</v>
      </c>
      <c r="BN80" t="s">
        <v>67</v>
      </c>
      <c r="BO80" t="s">
        <v>178</v>
      </c>
      <c r="BP80">
        <v>1526.2540000000001</v>
      </c>
    </row>
    <row r="81" spans="1:68" ht="16.5">
      <c r="A81" s="238" t="str">
        <f t="shared" si="36"/>
        <v>신화여객</v>
      </c>
      <c r="B81" s="126" t="str">
        <f t="shared" si="37"/>
        <v>장문성</v>
      </c>
      <c r="C81" s="127" t="str">
        <f t="shared" si="38"/>
        <v>A</v>
      </c>
      <c r="D81" s="128">
        <f t="shared" si="39"/>
        <v>0.96444785258739174</v>
      </c>
      <c r="E81" s="129">
        <f t="shared" si="40"/>
        <v>2502</v>
      </c>
      <c r="F81" s="130" t="str">
        <f t="shared" si="41"/>
        <v>37</v>
      </c>
      <c r="G81" s="131" t="str">
        <f t="shared" si="42"/>
        <v>71바6167</v>
      </c>
      <c r="H81" s="132">
        <f t="shared" si="43"/>
        <v>4</v>
      </c>
      <c r="I81" s="133">
        <f t="shared" si="44"/>
        <v>2272.1530000000002</v>
      </c>
      <c r="J81" s="134">
        <f t="shared" si="45"/>
        <v>1.2932740993842264E-2</v>
      </c>
      <c r="K81" s="134">
        <f t="shared" si="46"/>
        <v>0.33391978585393439</v>
      </c>
      <c r="L81" s="134">
        <f t="shared" si="47"/>
        <v>0.18528681827324125</v>
      </c>
      <c r="M81" s="135">
        <f t="shared" si="48"/>
        <v>9.0389999999999997</v>
      </c>
      <c r="N81" s="136">
        <f t="shared" si="49"/>
        <v>0</v>
      </c>
      <c r="O81" s="136">
        <f t="shared" si="50"/>
        <v>3.4768785376688984</v>
      </c>
      <c r="P81" s="227">
        <f t="shared" si="51"/>
        <v>0</v>
      </c>
      <c r="Q81" s="228">
        <f t="shared" si="52"/>
        <v>0</v>
      </c>
      <c r="R81" s="228">
        <f t="shared" si="53"/>
        <v>79</v>
      </c>
      <c r="T81">
        <v>524</v>
      </c>
      <c r="U81">
        <v>2502</v>
      </c>
      <c r="V81" t="s">
        <v>368</v>
      </c>
      <c r="W81">
        <v>2272.1529999999998</v>
      </c>
      <c r="X81">
        <v>943.346</v>
      </c>
      <c r="Y81">
        <v>2.4089999999999998</v>
      </c>
      <c r="Z81">
        <v>9.0389999999999997</v>
      </c>
      <c r="AA81">
        <v>151.034108</v>
      </c>
      <c r="AB81">
        <v>1.9532849999999999</v>
      </c>
      <c r="AC81">
        <v>50.433276999999997</v>
      </c>
      <c r="AD81" s="1">
        <v>421</v>
      </c>
      <c r="AE81">
        <v>0</v>
      </c>
      <c r="AF81">
        <v>79</v>
      </c>
      <c r="AG81">
        <v>70</v>
      </c>
      <c r="AH81">
        <v>15.043972</v>
      </c>
      <c r="AI81">
        <v>41.3</v>
      </c>
      <c r="AJ81">
        <v>0</v>
      </c>
      <c r="AK81">
        <v>0</v>
      </c>
      <c r="AL81">
        <v>0</v>
      </c>
      <c r="AM81" t="s">
        <v>369</v>
      </c>
      <c r="AN81" t="s">
        <v>549</v>
      </c>
      <c r="AO81">
        <v>1971.8030000000001</v>
      </c>
      <c r="AR81" t="s">
        <v>117</v>
      </c>
      <c r="AS81" t="s">
        <v>119</v>
      </c>
      <c r="AT81" t="s">
        <v>218</v>
      </c>
      <c r="AU81" t="s">
        <v>368</v>
      </c>
      <c r="AV81" t="s">
        <v>48</v>
      </c>
      <c r="AW81">
        <v>4</v>
      </c>
      <c r="BB81">
        <v>0.96444785258739174</v>
      </c>
      <c r="BC81" t="s">
        <v>66</v>
      </c>
      <c r="BF81" t="s">
        <v>117</v>
      </c>
      <c r="BG81" t="s">
        <v>119</v>
      </c>
      <c r="BH81" t="s">
        <v>368</v>
      </c>
      <c r="BI81">
        <v>2502</v>
      </c>
      <c r="BJ81">
        <v>4</v>
      </c>
      <c r="BK81" t="s">
        <v>218</v>
      </c>
      <c r="BL81" t="s">
        <v>217</v>
      </c>
      <c r="BM81">
        <v>0.96444785258739174</v>
      </c>
      <c r="BN81" t="s">
        <v>66</v>
      </c>
      <c r="BO81" t="s">
        <v>177</v>
      </c>
      <c r="BP81">
        <v>2272.1530000000002</v>
      </c>
    </row>
    <row r="82" spans="1:68" ht="16.5">
      <c r="A82" s="239" t="str">
        <f t="shared" ref="A82:A100" si="54">BF82</f>
        <v>신화여객</v>
      </c>
      <c r="B82" s="110" t="str">
        <f t="shared" ref="B82:B100" si="55">BH82</f>
        <v>장병문</v>
      </c>
      <c r="C82" s="111" t="str">
        <f t="shared" ref="C82:C100" si="56">BN82</f>
        <v>D</v>
      </c>
      <c r="D82" s="112">
        <f t="shared" ref="D82:D100" si="57">BM82</f>
        <v>0.8281472257013327</v>
      </c>
      <c r="E82" s="113">
        <f t="shared" ref="E82:E100" si="58">U82</f>
        <v>3330</v>
      </c>
      <c r="F82" s="114" t="str">
        <f t="shared" ref="F82:F100" si="59">BG82</f>
        <v>34</v>
      </c>
      <c r="G82" s="115" t="str">
        <f t="shared" ref="G82:G100" si="60">BK82</f>
        <v>72바1473</v>
      </c>
      <c r="H82" s="116">
        <f t="shared" ref="H82:H100" si="61">BJ82</f>
        <v>5</v>
      </c>
      <c r="I82" s="117">
        <f t="shared" ref="I82:I100" si="62">BP82</f>
        <v>2887.8709999999996</v>
      </c>
      <c r="J82" s="118">
        <f t="shared" ref="J82:J100" si="63">AB82/AA82</f>
        <v>5.6492350491764215E-3</v>
      </c>
      <c r="K82" s="118">
        <f t="shared" ref="K82:K100" si="64">AC82/AA82</f>
        <v>0.36134440358925807</v>
      </c>
      <c r="L82" s="118">
        <f t="shared" ref="L82:L100" si="65">AD82/I82</f>
        <v>0.15028372112189223</v>
      </c>
      <c r="M82" s="119">
        <f t="shared" ref="M82:M100" si="66">Z82</f>
        <v>14.021000000000001</v>
      </c>
      <c r="N82" s="120">
        <f t="shared" ref="N82:N100" si="67">AE82*100/W82</f>
        <v>0.13851034204782692</v>
      </c>
      <c r="O82" s="120">
        <f t="shared" ref="O82:O100" si="68">AF82*100/W82</f>
        <v>8.7954067200370094</v>
      </c>
      <c r="P82" s="229">
        <f t="shared" ref="P82:P100" si="69">AK82</f>
        <v>2</v>
      </c>
      <c r="Q82" s="230">
        <f t="shared" ref="Q82:Q100" si="70">AE82</f>
        <v>4</v>
      </c>
      <c r="R82" s="230">
        <f t="shared" ref="R82:R100" si="71">AF82</f>
        <v>254</v>
      </c>
      <c r="T82">
        <v>524</v>
      </c>
      <c r="U82">
        <v>3330</v>
      </c>
      <c r="V82" t="s">
        <v>370</v>
      </c>
      <c r="W82">
        <v>2887.8710000000001</v>
      </c>
      <c r="X82">
        <v>1445.337</v>
      </c>
      <c r="Y82">
        <v>1.998</v>
      </c>
      <c r="Z82">
        <v>14.021000000000001</v>
      </c>
      <c r="AA82">
        <v>176.611876</v>
      </c>
      <c r="AB82">
        <v>0.997722</v>
      </c>
      <c r="AC82">
        <v>63.817712999999998</v>
      </c>
      <c r="AD82" s="1">
        <v>434</v>
      </c>
      <c r="AE82">
        <v>4</v>
      </c>
      <c r="AF82">
        <v>254</v>
      </c>
      <c r="AG82">
        <v>76</v>
      </c>
      <c r="AH82">
        <v>16.351510000000001</v>
      </c>
      <c r="AI82">
        <v>410.9</v>
      </c>
      <c r="AJ82">
        <v>0</v>
      </c>
      <c r="AK82">
        <v>2</v>
      </c>
      <c r="AL82">
        <v>539</v>
      </c>
      <c r="AM82" t="s">
        <v>371</v>
      </c>
      <c r="AN82" t="s">
        <v>550</v>
      </c>
      <c r="AO82">
        <v>2309.0369999999998</v>
      </c>
      <c r="AR82" t="s">
        <v>117</v>
      </c>
      <c r="AS82" t="s">
        <v>118</v>
      </c>
      <c r="AT82" t="s">
        <v>215</v>
      </c>
      <c r="AU82" t="s">
        <v>370</v>
      </c>
      <c r="AV82" t="s">
        <v>48</v>
      </c>
      <c r="AW82">
        <v>5</v>
      </c>
      <c r="BB82">
        <v>0.8281472257013327</v>
      </c>
      <c r="BC82" t="s">
        <v>67</v>
      </c>
      <c r="BF82" t="s">
        <v>117</v>
      </c>
      <c r="BG82" t="s">
        <v>118</v>
      </c>
      <c r="BH82" t="s">
        <v>370</v>
      </c>
      <c r="BI82">
        <v>3330</v>
      </c>
      <c r="BJ82">
        <v>5</v>
      </c>
      <c r="BK82" t="s">
        <v>215</v>
      </c>
      <c r="BL82" t="s">
        <v>200</v>
      </c>
      <c r="BM82">
        <v>0.8281472257013327</v>
      </c>
      <c r="BN82" t="s">
        <v>67</v>
      </c>
      <c r="BO82" t="s">
        <v>178</v>
      </c>
      <c r="BP82">
        <v>2887.8709999999996</v>
      </c>
    </row>
    <row r="83" spans="1:68" ht="16.5">
      <c r="A83" s="238" t="str">
        <f t="shared" si="54"/>
        <v>신화여객</v>
      </c>
      <c r="B83" s="126" t="str">
        <f t="shared" si="55"/>
        <v>장주현</v>
      </c>
      <c r="C83" s="127" t="str">
        <f t="shared" si="56"/>
        <v>D</v>
      </c>
      <c r="D83" s="128">
        <f t="shared" si="57"/>
        <v>0.84658582743031374</v>
      </c>
      <c r="E83" s="129">
        <f t="shared" si="58"/>
        <v>4657</v>
      </c>
      <c r="F83" s="130" t="str">
        <f t="shared" si="59"/>
        <v>34</v>
      </c>
      <c r="G83" s="131" t="str">
        <f t="shared" si="60"/>
        <v>72바1114</v>
      </c>
      <c r="H83" s="132">
        <f t="shared" si="61"/>
        <v>6</v>
      </c>
      <c r="I83" s="133">
        <f t="shared" si="62"/>
        <v>1111.578</v>
      </c>
      <c r="J83" s="134">
        <f t="shared" si="63"/>
        <v>2.6679623106395264E-2</v>
      </c>
      <c r="K83" s="134">
        <f t="shared" si="64"/>
        <v>0.36120448109925651</v>
      </c>
      <c r="L83" s="134">
        <f t="shared" si="65"/>
        <v>7.5568246222937119E-2</v>
      </c>
      <c r="M83" s="135">
        <f t="shared" si="66"/>
        <v>12.462</v>
      </c>
      <c r="N83" s="136">
        <f t="shared" si="67"/>
        <v>0.17247073818338296</v>
      </c>
      <c r="O83" s="136">
        <f t="shared" si="68"/>
        <v>10.43447966009467</v>
      </c>
      <c r="P83" s="227">
        <f t="shared" si="69"/>
        <v>2</v>
      </c>
      <c r="Q83" s="228">
        <f t="shared" si="70"/>
        <v>2</v>
      </c>
      <c r="R83" s="228">
        <f t="shared" si="71"/>
        <v>121</v>
      </c>
      <c r="T83">
        <v>524</v>
      </c>
      <c r="U83">
        <v>4657</v>
      </c>
      <c r="V83" t="s">
        <v>406</v>
      </c>
      <c r="W83">
        <v>1159.617</v>
      </c>
      <c r="X83">
        <v>555.54100000000005</v>
      </c>
      <c r="Y83">
        <v>2.0870000000000002</v>
      </c>
      <c r="Z83">
        <v>12.462</v>
      </c>
      <c r="AA83">
        <v>77.555256</v>
      </c>
      <c r="AB83">
        <v>2.0691449999999998</v>
      </c>
      <c r="AC83">
        <v>28.013306</v>
      </c>
      <c r="AD83" s="1">
        <v>84</v>
      </c>
      <c r="AE83">
        <v>2</v>
      </c>
      <c r="AF83">
        <v>121</v>
      </c>
      <c r="AG83">
        <v>71</v>
      </c>
      <c r="AH83">
        <v>14.952139000000001</v>
      </c>
      <c r="AI83">
        <v>122.4</v>
      </c>
      <c r="AJ83">
        <v>0</v>
      </c>
      <c r="AK83">
        <v>2</v>
      </c>
      <c r="AL83">
        <v>1499</v>
      </c>
      <c r="AM83" t="s">
        <v>407</v>
      </c>
      <c r="AN83" t="s">
        <v>551</v>
      </c>
      <c r="AO83">
        <v>392.35199999999998</v>
      </c>
      <c r="AR83" t="s">
        <v>117</v>
      </c>
      <c r="AS83" t="s">
        <v>118</v>
      </c>
      <c r="AT83" t="s">
        <v>213</v>
      </c>
      <c r="AU83" t="s">
        <v>406</v>
      </c>
      <c r="AV83" t="s">
        <v>48</v>
      </c>
      <c r="AW83">
        <v>6</v>
      </c>
      <c r="BB83">
        <v>0.84658582743031374</v>
      </c>
      <c r="BC83" t="s">
        <v>67</v>
      </c>
      <c r="BF83" t="s">
        <v>117</v>
      </c>
      <c r="BG83" t="s">
        <v>118</v>
      </c>
      <c r="BH83" t="s">
        <v>406</v>
      </c>
      <c r="BI83">
        <v>4657</v>
      </c>
      <c r="BJ83">
        <v>6</v>
      </c>
      <c r="BK83" t="s">
        <v>213</v>
      </c>
      <c r="BL83" t="s">
        <v>211</v>
      </c>
      <c r="BM83">
        <v>0.84658582743031374</v>
      </c>
      <c r="BN83" t="s">
        <v>67</v>
      </c>
      <c r="BO83" t="s">
        <v>178</v>
      </c>
      <c r="BP83">
        <v>1111.578</v>
      </c>
    </row>
    <row r="84" spans="1:68" ht="16.5">
      <c r="A84" s="239" t="str">
        <f t="shared" si="54"/>
        <v>신화여객</v>
      </c>
      <c r="B84" s="110" t="str">
        <f t="shared" si="55"/>
        <v>전영택</v>
      </c>
      <c r="C84" s="111" t="str">
        <f t="shared" si="56"/>
        <v>C</v>
      </c>
      <c r="D84" s="112">
        <f t="shared" si="57"/>
        <v>0.89280000000000004</v>
      </c>
      <c r="E84" s="113">
        <f t="shared" si="58"/>
        <v>131</v>
      </c>
      <c r="F84" s="114" t="str">
        <f t="shared" si="59"/>
        <v>34</v>
      </c>
      <c r="G84" s="115" t="str">
        <f t="shared" si="60"/>
        <v>72바1095</v>
      </c>
      <c r="H84" s="116">
        <f t="shared" si="61"/>
        <v>1</v>
      </c>
      <c r="I84" s="117">
        <f t="shared" si="62"/>
        <v>2962.0639999999999</v>
      </c>
      <c r="J84" s="118">
        <f t="shared" si="63"/>
        <v>7.7773414440299744E-3</v>
      </c>
      <c r="K84" s="118">
        <f t="shared" si="64"/>
        <v>0.34845637597045631</v>
      </c>
      <c r="L84" s="118">
        <f t="shared" si="65"/>
        <v>0.21268953000340304</v>
      </c>
      <c r="M84" s="119">
        <f t="shared" si="66"/>
        <v>11.247</v>
      </c>
      <c r="N84" s="120">
        <f t="shared" si="67"/>
        <v>6.7520485715366049E-2</v>
      </c>
      <c r="O84" s="120">
        <f t="shared" si="68"/>
        <v>8.5075812001361211</v>
      </c>
      <c r="P84" s="229">
        <f t="shared" si="69"/>
        <v>4</v>
      </c>
      <c r="Q84" s="230">
        <f t="shared" si="70"/>
        <v>2</v>
      </c>
      <c r="R84" s="230">
        <f t="shared" si="71"/>
        <v>252</v>
      </c>
      <c r="T84">
        <v>524</v>
      </c>
      <c r="U84">
        <v>131</v>
      </c>
      <c r="V84" t="s">
        <v>372</v>
      </c>
      <c r="W84">
        <v>2962.0639999999999</v>
      </c>
      <c r="X84">
        <v>1327.028</v>
      </c>
      <c r="Y84">
        <v>2.2320000000000002</v>
      </c>
      <c r="Z84">
        <v>11.247</v>
      </c>
      <c r="AA84">
        <v>179.610219</v>
      </c>
      <c r="AB84">
        <v>1.39689</v>
      </c>
      <c r="AC84">
        <v>62.586326</v>
      </c>
      <c r="AD84" s="1">
        <v>630</v>
      </c>
      <c r="AE84">
        <v>2</v>
      </c>
      <c r="AF84">
        <v>252</v>
      </c>
      <c r="AG84">
        <v>90</v>
      </c>
      <c r="AH84">
        <v>16.491622</v>
      </c>
      <c r="AI84">
        <v>1386.4</v>
      </c>
      <c r="AJ84">
        <v>26.8</v>
      </c>
      <c r="AK84">
        <v>4</v>
      </c>
      <c r="AL84">
        <v>745</v>
      </c>
      <c r="AM84" t="s">
        <v>373</v>
      </c>
      <c r="AN84" t="s">
        <v>552</v>
      </c>
      <c r="AO84">
        <v>2962.0639999999999</v>
      </c>
      <c r="AR84" t="s">
        <v>117</v>
      </c>
      <c r="AS84" t="s">
        <v>118</v>
      </c>
      <c r="AT84" t="s">
        <v>205</v>
      </c>
      <c r="AU84" t="s">
        <v>372</v>
      </c>
      <c r="AV84" t="s">
        <v>48</v>
      </c>
      <c r="AW84">
        <v>1</v>
      </c>
      <c r="BB84">
        <v>0.89280000000000004</v>
      </c>
      <c r="BC84" t="s">
        <v>69</v>
      </c>
      <c r="BF84" t="s">
        <v>117</v>
      </c>
      <c r="BG84" t="s">
        <v>118</v>
      </c>
      <c r="BH84" t="s">
        <v>372</v>
      </c>
      <c r="BI84">
        <v>131</v>
      </c>
      <c r="BJ84">
        <v>1</v>
      </c>
      <c r="BK84" t="s">
        <v>205</v>
      </c>
      <c r="BL84" t="s">
        <v>173</v>
      </c>
      <c r="BM84">
        <v>0.89280000000000004</v>
      </c>
      <c r="BN84" t="s">
        <v>69</v>
      </c>
      <c r="BO84" t="s">
        <v>176</v>
      </c>
      <c r="BP84">
        <v>2962.0639999999999</v>
      </c>
    </row>
    <row r="85" spans="1:68" ht="16.5">
      <c r="A85" s="238" t="str">
        <f t="shared" si="54"/>
        <v>신화여객</v>
      </c>
      <c r="B85" s="126" t="str">
        <f t="shared" si="55"/>
        <v>전진호</v>
      </c>
      <c r="C85" s="127" t="str">
        <f t="shared" si="56"/>
        <v>A</v>
      </c>
      <c r="D85" s="128">
        <f t="shared" si="57"/>
        <v>0.95372045909340308</v>
      </c>
      <c r="E85" s="129">
        <f t="shared" si="58"/>
        <v>7820</v>
      </c>
      <c r="F85" s="130" t="str">
        <f t="shared" si="59"/>
        <v>34</v>
      </c>
      <c r="G85" s="131" t="str">
        <f t="shared" si="60"/>
        <v>72바1114</v>
      </c>
      <c r="H85" s="132">
        <f t="shared" si="61"/>
        <v>11</v>
      </c>
      <c r="I85" s="133">
        <f t="shared" si="62"/>
        <v>1958.5920000000001</v>
      </c>
      <c r="J85" s="134">
        <f t="shared" si="63"/>
        <v>1.418049318183345E-2</v>
      </c>
      <c r="K85" s="134">
        <f t="shared" si="64"/>
        <v>0.31206784329390697</v>
      </c>
      <c r="L85" s="134">
        <f t="shared" si="65"/>
        <v>0.10466702610855144</v>
      </c>
      <c r="M85" s="135">
        <f t="shared" si="66"/>
        <v>9.734</v>
      </c>
      <c r="N85" s="136">
        <f t="shared" si="67"/>
        <v>0.10081951139840191</v>
      </c>
      <c r="O85" s="136">
        <f t="shared" si="68"/>
        <v>3.8311414331392726</v>
      </c>
      <c r="P85" s="227">
        <f t="shared" si="69"/>
        <v>1</v>
      </c>
      <c r="Q85" s="228">
        <f t="shared" si="70"/>
        <v>2</v>
      </c>
      <c r="R85" s="228">
        <f t="shared" si="71"/>
        <v>76</v>
      </c>
      <c r="T85">
        <v>524</v>
      </c>
      <c r="U85">
        <v>7820</v>
      </c>
      <c r="V85" t="s">
        <v>408</v>
      </c>
      <c r="W85">
        <v>1983.7429999999999</v>
      </c>
      <c r="X85">
        <v>841.33199999999999</v>
      </c>
      <c r="Y85">
        <v>2.3580000000000001</v>
      </c>
      <c r="Z85">
        <v>9.734</v>
      </c>
      <c r="AA85">
        <v>124.895233</v>
      </c>
      <c r="AB85">
        <v>1.7710760000000001</v>
      </c>
      <c r="AC85">
        <v>38.975785999999999</v>
      </c>
      <c r="AD85" s="1">
        <v>205</v>
      </c>
      <c r="AE85">
        <v>2</v>
      </c>
      <c r="AF85">
        <v>76</v>
      </c>
      <c r="AG85">
        <v>69</v>
      </c>
      <c r="AH85">
        <v>15.883255999999999</v>
      </c>
      <c r="AI85">
        <v>84.7</v>
      </c>
      <c r="AJ85">
        <v>0</v>
      </c>
      <c r="AK85">
        <v>1</v>
      </c>
      <c r="AL85">
        <v>342</v>
      </c>
      <c r="AM85" t="s">
        <v>409</v>
      </c>
      <c r="AN85" t="s">
        <v>553</v>
      </c>
      <c r="AO85">
        <v>436.07</v>
      </c>
      <c r="AR85" t="s">
        <v>117</v>
      </c>
      <c r="AS85" t="s">
        <v>118</v>
      </c>
      <c r="AT85" t="s">
        <v>213</v>
      </c>
      <c r="AU85" t="s">
        <v>408</v>
      </c>
      <c r="AV85" t="s">
        <v>48</v>
      </c>
      <c r="AW85">
        <v>11</v>
      </c>
      <c r="BB85">
        <v>0.95372045909340308</v>
      </c>
      <c r="BC85" t="s">
        <v>66</v>
      </c>
      <c r="BF85" t="s">
        <v>117</v>
      </c>
      <c r="BG85" t="s">
        <v>118</v>
      </c>
      <c r="BH85" t="s">
        <v>408</v>
      </c>
      <c r="BI85">
        <v>7820</v>
      </c>
      <c r="BJ85">
        <v>11</v>
      </c>
      <c r="BK85" t="s">
        <v>213</v>
      </c>
      <c r="BL85" t="s">
        <v>210</v>
      </c>
      <c r="BM85">
        <v>0.95372045909340308</v>
      </c>
      <c r="BN85" t="s">
        <v>66</v>
      </c>
      <c r="BO85" t="s">
        <v>177</v>
      </c>
      <c r="BP85">
        <v>1958.5920000000001</v>
      </c>
    </row>
    <row r="86" spans="1:68" ht="16.5">
      <c r="A86" s="239" t="str">
        <f t="shared" si="54"/>
        <v>신화여객</v>
      </c>
      <c r="B86" s="110" t="str">
        <f t="shared" si="55"/>
        <v>정성수</v>
      </c>
      <c r="C86" s="111" t="str">
        <f t="shared" si="56"/>
        <v>C</v>
      </c>
      <c r="D86" s="112">
        <f t="shared" si="57"/>
        <v>0.88645161290322583</v>
      </c>
      <c r="E86" s="113">
        <f t="shared" si="58"/>
        <v>5877</v>
      </c>
      <c r="F86" s="114" t="str">
        <f t="shared" si="59"/>
        <v>526</v>
      </c>
      <c r="G86" s="115" t="str">
        <f t="shared" si="60"/>
        <v>72바1103</v>
      </c>
      <c r="H86" s="116">
        <f t="shared" si="61"/>
        <v>1</v>
      </c>
      <c r="I86" s="117">
        <f t="shared" si="62"/>
        <v>595.04899999999998</v>
      </c>
      <c r="J86" s="118">
        <f t="shared" si="63"/>
        <v>7.3159753164891757E-3</v>
      </c>
      <c r="K86" s="118">
        <f t="shared" si="64"/>
        <v>0.3309696990408218</v>
      </c>
      <c r="L86" s="118">
        <f t="shared" si="65"/>
        <v>0.18990032753605166</v>
      </c>
      <c r="M86" s="119">
        <f t="shared" si="66"/>
        <v>8.9629999999999992</v>
      </c>
      <c r="N86" s="120">
        <f t="shared" si="67"/>
        <v>0</v>
      </c>
      <c r="O86" s="120">
        <f t="shared" si="68"/>
        <v>9.7470964576026518</v>
      </c>
      <c r="P86" s="229">
        <f t="shared" si="69"/>
        <v>7</v>
      </c>
      <c r="Q86" s="230">
        <f t="shared" si="70"/>
        <v>0</v>
      </c>
      <c r="R86" s="230">
        <f t="shared" si="71"/>
        <v>58</v>
      </c>
      <c r="T86">
        <v>524</v>
      </c>
      <c r="U86">
        <v>5877</v>
      </c>
      <c r="V86" t="s">
        <v>554</v>
      </c>
      <c r="W86">
        <v>595.04899999999998</v>
      </c>
      <c r="X86">
        <v>216.52199999999999</v>
      </c>
      <c r="Y86">
        <v>2.7480000000000002</v>
      </c>
      <c r="Z86">
        <v>8.9629999999999992</v>
      </c>
      <c r="AA86">
        <v>40.586933000000002</v>
      </c>
      <c r="AB86">
        <v>0.296933</v>
      </c>
      <c r="AC86">
        <v>13.433045</v>
      </c>
      <c r="AD86" s="1">
        <v>113</v>
      </c>
      <c r="AE86">
        <v>0</v>
      </c>
      <c r="AF86">
        <v>58</v>
      </c>
      <c r="AG86">
        <v>64</v>
      </c>
      <c r="AH86">
        <v>14.661097</v>
      </c>
      <c r="AI86">
        <v>10.5</v>
      </c>
      <c r="AJ86">
        <v>0</v>
      </c>
      <c r="AK86">
        <v>7</v>
      </c>
      <c r="AL86">
        <v>2050</v>
      </c>
      <c r="AM86" t="s">
        <v>555</v>
      </c>
      <c r="AN86" t="s">
        <v>556</v>
      </c>
      <c r="AO86">
        <v>595.04899999999998</v>
      </c>
      <c r="AR86" t="s">
        <v>117</v>
      </c>
      <c r="AS86" t="s">
        <v>120</v>
      </c>
      <c r="AT86" t="s">
        <v>230</v>
      </c>
      <c r="AU86" t="s">
        <v>554</v>
      </c>
      <c r="AV86" t="s">
        <v>48</v>
      </c>
      <c r="AW86">
        <v>1</v>
      </c>
      <c r="BB86">
        <v>0.88645161290322583</v>
      </c>
      <c r="BC86" t="s">
        <v>69</v>
      </c>
      <c r="BF86" t="s">
        <v>117</v>
      </c>
      <c r="BG86" t="s">
        <v>120</v>
      </c>
      <c r="BH86" t="s">
        <v>554</v>
      </c>
      <c r="BI86">
        <v>5877</v>
      </c>
      <c r="BJ86">
        <v>1</v>
      </c>
      <c r="BK86" t="s">
        <v>230</v>
      </c>
      <c r="BL86" t="s">
        <v>173</v>
      </c>
      <c r="BM86">
        <v>0.88645161290322583</v>
      </c>
      <c r="BN86" t="s">
        <v>69</v>
      </c>
      <c r="BO86" t="s">
        <v>176</v>
      </c>
      <c r="BP86">
        <v>595.04899999999998</v>
      </c>
    </row>
    <row r="87" spans="1:68" ht="16.5">
      <c r="A87" s="238" t="str">
        <f t="shared" si="54"/>
        <v>신화여객</v>
      </c>
      <c r="B87" s="126" t="str">
        <f t="shared" si="55"/>
        <v>정영환</v>
      </c>
      <c r="C87" s="127" t="str">
        <f t="shared" si="56"/>
        <v>D</v>
      </c>
      <c r="D87" s="128">
        <f t="shared" si="57"/>
        <v>0.80407605175483821</v>
      </c>
      <c r="E87" s="129">
        <f t="shared" si="58"/>
        <v>4021</v>
      </c>
      <c r="F87" s="130" t="str">
        <f t="shared" si="59"/>
        <v>34</v>
      </c>
      <c r="G87" s="131" t="str">
        <f t="shared" si="60"/>
        <v>72바1110</v>
      </c>
      <c r="H87" s="132">
        <f t="shared" si="61"/>
        <v>4</v>
      </c>
      <c r="I87" s="133">
        <f t="shared" si="62"/>
        <v>1315.278</v>
      </c>
      <c r="J87" s="134">
        <f t="shared" si="63"/>
        <v>5.7529417589592168E-3</v>
      </c>
      <c r="K87" s="134">
        <f t="shared" si="64"/>
        <v>0.35724415134206161</v>
      </c>
      <c r="L87" s="134">
        <f t="shared" si="65"/>
        <v>0.21288275178327318</v>
      </c>
      <c r="M87" s="135">
        <f t="shared" si="66"/>
        <v>13.407</v>
      </c>
      <c r="N87" s="136">
        <f t="shared" si="67"/>
        <v>0.22808866262493557</v>
      </c>
      <c r="O87" s="136">
        <f t="shared" si="68"/>
        <v>7.2988372039979383</v>
      </c>
      <c r="P87" s="227">
        <f t="shared" si="69"/>
        <v>2</v>
      </c>
      <c r="Q87" s="228">
        <f t="shared" si="70"/>
        <v>3</v>
      </c>
      <c r="R87" s="228">
        <f t="shared" si="71"/>
        <v>96</v>
      </c>
      <c r="T87">
        <v>524</v>
      </c>
      <c r="U87">
        <v>4021</v>
      </c>
      <c r="V87" t="s">
        <v>424</v>
      </c>
      <c r="W87">
        <v>1315.278</v>
      </c>
      <c r="X87">
        <v>654.76400000000001</v>
      </c>
      <c r="Y87">
        <v>2.0089999999999999</v>
      </c>
      <c r="Z87">
        <v>13.407</v>
      </c>
      <c r="AA87">
        <v>84.444970999999995</v>
      </c>
      <c r="AB87">
        <v>0.48580699999999999</v>
      </c>
      <c r="AC87">
        <v>30.167472</v>
      </c>
      <c r="AD87" s="1">
        <v>280</v>
      </c>
      <c r="AE87">
        <v>3</v>
      </c>
      <c r="AF87">
        <v>96</v>
      </c>
      <c r="AG87">
        <v>78</v>
      </c>
      <c r="AH87">
        <v>15.575563000000001</v>
      </c>
      <c r="AI87">
        <v>247.1</v>
      </c>
      <c r="AJ87">
        <v>0</v>
      </c>
      <c r="AK87">
        <v>2</v>
      </c>
      <c r="AL87">
        <v>499</v>
      </c>
      <c r="AM87" t="s">
        <v>425</v>
      </c>
      <c r="AN87" t="s">
        <v>557</v>
      </c>
      <c r="AO87">
        <v>537.05799999999999</v>
      </c>
      <c r="AR87" t="s">
        <v>117</v>
      </c>
      <c r="AS87" t="s">
        <v>118</v>
      </c>
      <c r="AT87" t="s">
        <v>211</v>
      </c>
      <c r="AU87" t="s">
        <v>424</v>
      </c>
      <c r="AV87" t="s">
        <v>48</v>
      </c>
      <c r="AW87">
        <v>4</v>
      </c>
      <c r="BB87">
        <v>0.80407605175483821</v>
      </c>
      <c r="BC87" t="s">
        <v>67</v>
      </c>
      <c r="BF87" t="s">
        <v>117</v>
      </c>
      <c r="BG87" t="s">
        <v>118</v>
      </c>
      <c r="BH87" t="s">
        <v>424</v>
      </c>
      <c r="BI87">
        <v>4021</v>
      </c>
      <c r="BJ87">
        <v>4</v>
      </c>
      <c r="BK87" t="s">
        <v>211</v>
      </c>
      <c r="BL87" t="s">
        <v>194</v>
      </c>
      <c r="BM87">
        <v>0.80407605175483821</v>
      </c>
      <c r="BN87" t="s">
        <v>67</v>
      </c>
      <c r="BO87" t="s">
        <v>178</v>
      </c>
      <c r="BP87">
        <v>1315.278</v>
      </c>
    </row>
    <row r="88" spans="1:68" ht="16.5">
      <c r="A88" s="239" t="str">
        <f t="shared" si="54"/>
        <v>신화여객</v>
      </c>
      <c r="B88" s="110" t="str">
        <f t="shared" si="55"/>
        <v>조성근</v>
      </c>
      <c r="C88" s="111" t="str">
        <f t="shared" si="56"/>
        <v>D</v>
      </c>
      <c r="D88" s="112">
        <f t="shared" si="57"/>
        <v>0.84976833409220953</v>
      </c>
      <c r="E88" s="113">
        <f t="shared" si="58"/>
        <v>7970</v>
      </c>
      <c r="F88" s="114" t="str">
        <f t="shared" si="59"/>
        <v>34</v>
      </c>
      <c r="G88" s="115" t="str">
        <f t="shared" si="60"/>
        <v>72바1473</v>
      </c>
      <c r="H88" s="116">
        <f t="shared" si="61"/>
        <v>4</v>
      </c>
      <c r="I88" s="117">
        <f t="shared" si="62"/>
        <v>2743.0910000000003</v>
      </c>
      <c r="J88" s="118">
        <f t="shared" si="63"/>
        <v>1.3567047037215193E-2</v>
      </c>
      <c r="K88" s="118">
        <f t="shared" si="64"/>
        <v>0.34028109893429098</v>
      </c>
      <c r="L88" s="118">
        <f t="shared" si="65"/>
        <v>0.19722276803795424</v>
      </c>
      <c r="M88" s="119">
        <f t="shared" si="66"/>
        <v>13.532999999999999</v>
      </c>
      <c r="N88" s="120">
        <f t="shared" si="67"/>
        <v>0</v>
      </c>
      <c r="O88" s="120">
        <f t="shared" si="68"/>
        <v>13.451978078744016</v>
      </c>
      <c r="P88" s="229">
        <f t="shared" si="69"/>
        <v>5</v>
      </c>
      <c r="Q88" s="230">
        <f t="shared" si="70"/>
        <v>0</v>
      </c>
      <c r="R88" s="230">
        <f t="shared" si="71"/>
        <v>369</v>
      </c>
      <c r="T88">
        <v>524</v>
      </c>
      <c r="U88">
        <v>7970</v>
      </c>
      <c r="V88" t="s">
        <v>374</v>
      </c>
      <c r="W88">
        <v>2743.0909999999999</v>
      </c>
      <c r="X88">
        <v>1343.2460000000001</v>
      </c>
      <c r="Y88">
        <v>2.0419999999999998</v>
      </c>
      <c r="Z88">
        <v>13.532999999999999</v>
      </c>
      <c r="AA88">
        <v>164.60965999999999</v>
      </c>
      <c r="AB88">
        <v>2.2332670000000001</v>
      </c>
      <c r="AC88">
        <v>56.013556000000001</v>
      </c>
      <c r="AD88" s="1">
        <v>541</v>
      </c>
      <c r="AE88">
        <v>0</v>
      </c>
      <c r="AF88">
        <v>369</v>
      </c>
      <c r="AG88">
        <v>74</v>
      </c>
      <c r="AH88">
        <v>16.664216</v>
      </c>
      <c r="AI88">
        <v>1170.8</v>
      </c>
      <c r="AJ88">
        <v>0</v>
      </c>
      <c r="AK88">
        <v>5</v>
      </c>
      <c r="AL88">
        <v>1591</v>
      </c>
      <c r="AM88" t="s">
        <v>375</v>
      </c>
      <c r="AN88" t="s">
        <v>558</v>
      </c>
      <c r="AO88">
        <v>2381.3980000000001</v>
      </c>
      <c r="AR88" t="s">
        <v>117</v>
      </c>
      <c r="AS88" t="s">
        <v>118</v>
      </c>
      <c r="AT88" t="s">
        <v>215</v>
      </c>
      <c r="AU88" t="s">
        <v>374</v>
      </c>
      <c r="AV88" t="s">
        <v>48</v>
      </c>
      <c r="AW88">
        <v>4</v>
      </c>
      <c r="BB88">
        <v>0.84976833409220953</v>
      </c>
      <c r="BC88" t="s">
        <v>67</v>
      </c>
      <c r="BF88" t="s">
        <v>117</v>
      </c>
      <c r="BG88" t="s">
        <v>118</v>
      </c>
      <c r="BH88" t="s">
        <v>374</v>
      </c>
      <c r="BI88">
        <v>7970</v>
      </c>
      <c r="BJ88">
        <v>4</v>
      </c>
      <c r="BK88" t="s">
        <v>215</v>
      </c>
      <c r="BL88" t="s">
        <v>214</v>
      </c>
      <c r="BM88">
        <v>0.84976833409220953</v>
      </c>
      <c r="BN88" t="s">
        <v>67</v>
      </c>
      <c r="BO88" t="s">
        <v>178</v>
      </c>
      <c r="BP88">
        <v>2743.0910000000003</v>
      </c>
    </row>
    <row r="89" spans="1:68" ht="16.5">
      <c r="A89" s="238" t="str">
        <f t="shared" si="54"/>
        <v>신화여객</v>
      </c>
      <c r="B89" s="126" t="str">
        <f t="shared" si="55"/>
        <v>주상건</v>
      </c>
      <c r="C89" s="127" t="str">
        <f t="shared" si="56"/>
        <v>C</v>
      </c>
      <c r="D89" s="128">
        <f t="shared" si="57"/>
        <v>0.85287375199296223</v>
      </c>
      <c r="E89" s="129">
        <f t="shared" si="58"/>
        <v>517</v>
      </c>
      <c r="F89" s="130" t="str">
        <f t="shared" si="59"/>
        <v>34</v>
      </c>
      <c r="G89" s="131" t="str">
        <f t="shared" si="60"/>
        <v>72바1473</v>
      </c>
      <c r="H89" s="132">
        <f t="shared" si="61"/>
        <v>13</v>
      </c>
      <c r="I89" s="133">
        <f t="shared" si="62"/>
        <v>2465.5509999999999</v>
      </c>
      <c r="J89" s="134">
        <f t="shared" si="63"/>
        <v>2.1752499525229122E-2</v>
      </c>
      <c r="K89" s="134">
        <f t="shared" si="64"/>
        <v>0.37461998668707652</v>
      </c>
      <c r="L89" s="134">
        <f t="shared" si="65"/>
        <v>0.15858524118949477</v>
      </c>
      <c r="M89" s="135">
        <f t="shared" si="66"/>
        <v>13.676</v>
      </c>
      <c r="N89" s="136">
        <f t="shared" si="67"/>
        <v>4.0558885214704542E-2</v>
      </c>
      <c r="O89" s="136">
        <f t="shared" si="68"/>
        <v>34.353375776854747</v>
      </c>
      <c r="P89" s="227">
        <f t="shared" si="69"/>
        <v>25</v>
      </c>
      <c r="Q89" s="228">
        <f t="shared" si="70"/>
        <v>1</v>
      </c>
      <c r="R89" s="228">
        <f t="shared" si="71"/>
        <v>847</v>
      </c>
      <c r="T89">
        <v>524</v>
      </c>
      <c r="U89">
        <v>517</v>
      </c>
      <c r="V89" t="s">
        <v>376</v>
      </c>
      <c r="W89">
        <v>2465.5509999999999</v>
      </c>
      <c r="X89">
        <v>1173.961</v>
      </c>
      <c r="Y89">
        <v>2.1</v>
      </c>
      <c r="Z89">
        <v>13.676</v>
      </c>
      <c r="AA89">
        <v>155.12746000000001</v>
      </c>
      <c r="AB89">
        <v>3.3744100000000001</v>
      </c>
      <c r="AC89">
        <v>58.113847</v>
      </c>
      <c r="AD89" s="1">
        <v>391</v>
      </c>
      <c r="AE89">
        <v>1</v>
      </c>
      <c r="AF89">
        <v>847</v>
      </c>
      <c r="AG89">
        <v>78</v>
      </c>
      <c r="AH89">
        <v>15.89371</v>
      </c>
      <c r="AI89">
        <v>1017.3</v>
      </c>
      <c r="AJ89">
        <v>0</v>
      </c>
      <c r="AK89">
        <v>25</v>
      </c>
      <c r="AL89">
        <v>7607</v>
      </c>
      <c r="AM89" t="s">
        <v>377</v>
      </c>
      <c r="AN89" t="s">
        <v>559</v>
      </c>
      <c r="AO89">
        <v>522.89599999999996</v>
      </c>
      <c r="AR89" t="s">
        <v>117</v>
      </c>
      <c r="AS89" t="s">
        <v>118</v>
      </c>
      <c r="AT89" t="s">
        <v>215</v>
      </c>
      <c r="AU89" t="s">
        <v>376</v>
      </c>
      <c r="AV89" t="s">
        <v>48</v>
      </c>
      <c r="AW89">
        <v>13</v>
      </c>
      <c r="BB89">
        <v>0.85287375199296223</v>
      </c>
      <c r="BC89" t="s">
        <v>69</v>
      </c>
      <c r="BF89" t="s">
        <v>117</v>
      </c>
      <c r="BG89" t="s">
        <v>118</v>
      </c>
      <c r="BH89" t="s">
        <v>376</v>
      </c>
      <c r="BI89">
        <v>517</v>
      </c>
      <c r="BJ89">
        <v>13</v>
      </c>
      <c r="BK89" t="s">
        <v>215</v>
      </c>
      <c r="BL89" t="s">
        <v>208</v>
      </c>
      <c r="BM89">
        <v>0.85287375199296223</v>
      </c>
      <c r="BN89" t="s">
        <v>69</v>
      </c>
      <c r="BO89" t="s">
        <v>176</v>
      </c>
      <c r="BP89">
        <v>2465.5509999999999</v>
      </c>
    </row>
    <row r="90" spans="1:68" ht="16.5">
      <c r="A90" s="239" t="str">
        <f t="shared" si="54"/>
        <v>신화여객</v>
      </c>
      <c r="B90" s="110" t="str">
        <f t="shared" si="55"/>
        <v>채건</v>
      </c>
      <c r="C90" s="111" t="str">
        <f t="shared" si="56"/>
        <v>D</v>
      </c>
      <c r="D90" s="112">
        <f t="shared" si="57"/>
        <v>0.83742446070283982</v>
      </c>
      <c r="E90" s="113">
        <f t="shared" si="58"/>
        <v>6054</v>
      </c>
      <c r="F90" s="114" t="str">
        <f t="shared" si="59"/>
        <v>37</v>
      </c>
      <c r="G90" s="115" t="str">
        <f t="shared" si="60"/>
        <v>71바6168</v>
      </c>
      <c r="H90" s="116">
        <f t="shared" si="61"/>
        <v>5</v>
      </c>
      <c r="I90" s="117">
        <f t="shared" si="62"/>
        <v>1276.29</v>
      </c>
      <c r="J90" s="118">
        <f t="shared" si="63"/>
        <v>4.7524600587445622E-3</v>
      </c>
      <c r="K90" s="118">
        <f t="shared" si="64"/>
        <v>0.4325808325171977</v>
      </c>
      <c r="L90" s="118">
        <f t="shared" si="65"/>
        <v>0.17707574297377557</v>
      </c>
      <c r="M90" s="119">
        <f t="shared" si="66"/>
        <v>13.135</v>
      </c>
      <c r="N90" s="120">
        <f t="shared" si="67"/>
        <v>0</v>
      </c>
      <c r="O90" s="120">
        <f t="shared" si="68"/>
        <v>8.2283899079175225</v>
      </c>
      <c r="P90" s="229">
        <f t="shared" si="69"/>
        <v>42</v>
      </c>
      <c r="Q90" s="230">
        <f t="shared" si="70"/>
        <v>0</v>
      </c>
      <c r="R90" s="230">
        <f t="shared" si="71"/>
        <v>109</v>
      </c>
      <c r="T90">
        <v>524</v>
      </c>
      <c r="U90">
        <v>6054</v>
      </c>
      <c r="V90" t="s">
        <v>560</v>
      </c>
      <c r="W90">
        <v>1324.682</v>
      </c>
      <c r="X90">
        <v>629.851</v>
      </c>
      <c r="Y90">
        <v>2.1030000000000002</v>
      </c>
      <c r="Z90">
        <v>13.135</v>
      </c>
      <c r="AA90">
        <v>95.328312999999994</v>
      </c>
      <c r="AB90">
        <v>0.453044</v>
      </c>
      <c r="AC90">
        <v>41.237200999999999</v>
      </c>
      <c r="AD90" s="1">
        <v>226</v>
      </c>
      <c r="AE90">
        <v>0</v>
      </c>
      <c r="AF90">
        <v>109</v>
      </c>
      <c r="AG90">
        <v>87</v>
      </c>
      <c r="AH90">
        <v>13.895996999999999</v>
      </c>
      <c r="AI90">
        <v>568.29999999999995</v>
      </c>
      <c r="AJ90">
        <v>18.399999999999999</v>
      </c>
      <c r="AK90">
        <v>42</v>
      </c>
      <c r="AL90">
        <v>25743</v>
      </c>
      <c r="AM90" t="s">
        <v>561</v>
      </c>
      <c r="AN90" t="s">
        <v>562</v>
      </c>
      <c r="AO90">
        <v>629.64599999999996</v>
      </c>
      <c r="AR90" t="s">
        <v>117</v>
      </c>
      <c r="AS90" t="s">
        <v>119</v>
      </c>
      <c r="AT90" t="s">
        <v>219</v>
      </c>
      <c r="AU90" t="s">
        <v>560</v>
      </c>
      <c r="AV90" t="s">
        <v>48</v>
      </c>
      <c r="AW90">
        <v>5</v>
      </c>
      <c r="BB90">
        <v>0.83742446070283982</v>
      </c>
      <c r="BC90" t="s">
        <v>67</v>
      </c>
      <c r="BF90" t="s">
        <v>117</v>
      </c>
      <c r="BG90" t="s">
        <v>119</v>
      </c>
      <c r="BH90" t="s">
        <v>560</v>
      </c>
      <c r="BI90">
        <v>6054</v>
      </c>
      <c r="BJ90">
        <v>5</v>
      </c>
      <c r="BK90" t="s">
        <v>219</v>
      </c>
      <c r="BL90" t="s">
        <v>221</v>
      </c>
      <c r="BM90">
        <v>0.83742446070283982</v>
      </c>
      <c r="BN90" t="s">
        <v>67</v>
      </c>
      <c r="BO90" t="s">
        <v>178</v>
      </c>
      <c r="BP90">
        <v>1276.29</v>
      </c>
    </row>
    <row r="91" spans="1:68" ht="16.5">
      <c r="A91" s="238" t="str">
        <f t="shared" si="54"/>
        <v>신화여객</v>
      </c>
      <c r="B91" s="126" t="str">
        <f t="shared" si="55"/>
        <v>최동석</v>
      </c>
      <c r="C91" s="127" t="str">
        <f t="shared" si="56"/>
        <v>F</v>
      </c>
      <c r="D91" s="128">
        <f t="shared" si="57"/>
        <v>0.76460968983118105</v>
      </c>
      <c r="E91" s="129">
        <f t="shared" si="58"/>
        <v>3626</v>
      </c>
      <c r="F91" s="130" t="str">
        <f t="shared" si="59"/>
        <v>34</v>
      </c>
      <c r="G91" s="131" t="str">
        <f t="shared" si="60"/>
        <v>71바6160</v>
      </c>
      <c r="H91" s="132">
        <f t="shared" si="61"/>
        <v>3</v>
      </c>
      <c r="I91" s="133">
        <f t="shared" si="62"/>
        <v>2194.837</v>
      </c>
      <c r="J91" s="134">
        <f t="shared" si="63"/>
        <v>2.4385329587582858E-2</v>
      </c>
      <c r="K91" s="134">
        <f t="shared" si="64"/>
        <v>0.37407662322151003</v>
      </c>
      <c r="L91" s="134">
        <f t="shared" si="65"/>
        <v>0.26835705795008924</v>
      </c>
      <c r="M91" s="135">
        <f t="shared" si="66"/>
        <v>15.378</v>
      </c>
      <c r="N91" s="136">
        <f t="shared" si="67"/>
        <v>0</v>
      </c>
      <c r="O91" s="136">
        <f t="shared" si="68"/>
        <v>11.527051894969878</v>
      </c>
      <c r="P91" s="227">
        <f t="shared" si="69"/>
        <v>8</v>
      </c>
      <c r="Q91" s="228">
        <f t="shared" si="70"/>
        <v>0</v>
      </c>
      <c r="R91" s="228">
        <f t="shared" si="71"/>
        <v>253</v>
      </c>
      <c r="T91">
        <v>524</v>
      </c>
      <c r="U91">
        <v>3626</v>
      </c>
      <c r="V91" t="s">
        <v>378</v>
      </c>
      <c r="W91">
        <v>2194.837</v>
      </c>
      <c r="X91">
        <v>1188.758</v>
      </c>
      <c r="Y91">
        <v>1.8460000000000001</v>
      </c>
      <c r="Z91">
        <v>15.378</v>
      </c>
      <c r="AA91">
        <v>147.77635000000001</v>
      </c>
      <c r="AB91">
        <v>3.6035750000000002</v>
      </c>
      <c r="AC91">
        <v>55.279677999999997</v>
      </c>
      <c r="AD91" s="1">
        <v>589</v>
      </c>
      <c r="AE91">
        <v>0</v>
      </c>
      <c r="AF91">
        <v>253</v>
      </c>
      <c r="AG91">
        <v>73</v>
      </c>
      <c r="AH91">
        <v>14.852423</v>
      </c>
      <c r="AI91">
        <v>695.9</v>
      </c>
      <c r="AJ91">
        <v>0</v>
      </c>
      <c r="AK91">
        <v>8</v>
      </c>
      <c r="AL91">
        <v>1344</v>
      </c>
      <c r="AM91" t="s">
        <v>379</v>
      </c>
      <c r="AN91" t="s">
        <v>563</v>
      </c>
      <c r="AO91">
        <v>1845.876</v>
      </c>
      <c r="AR91" t="s">
        <v>117</v>
      </c>
      <c r="AS91" t="s">
        <v>118</v>
      </c>
      <c r="AT91" t="s">
        <v>201</v>
      </c>
      <c r="AU91" t="s">
        <v>378</v>
      </c>
      <c r="AV91" t="s">
        <v>48</v>
      </c>
      <c r="AW91">
        <v>3</v>
      </c>
      <c r="BB91">
        <v>0.76460968983118105</v>
      </c>
      <c r="BC91" t="s">
        <v>70</v>
      </c>
      <c r="BF91" t="s">
        <v>117</v>
      </c>
      <c r="BG91" t="s">
        <v>118</v>
      </c>
      <c r="BH91" t="s">
        <v>378</v>
      </c>
      <c r="BI91">
        <v>3626</v>
      </c>
      <c r="BJ91">
        <v>3</v>
      </c>
      <c r="BK91" t="s">
        <v>201</v>
      </c>
      <c r="BL91" t="s">
        <v>214</v>
      </c>
      <c r="BM91">
        <v>0.76460968983118105</v>
      </c>
      <c r="BN91" t="s">
        <v>70</v>
      </c>
      <c r="BO91" t="s">
        <v>397</v>
      </c>
      <c r="BP91">
        <v>2194.837</v>
      </c>
    </row>
    <row r="92" spans="1:68" ht="16.5">
      <c r="A92" s="239" t="str">
        <f t="shared" si="54"/>
        <v>신화여객</v>
      </c>
      <c r="B92" s="110" t="str">
        <f t="shared" si="55"/>
        <v>최용선</v>
      </c>
      <c r="C92" s="111" t="str">
        <f t="shared" si="56"/>
        <v>C</v>
      </c>
      <c r="D92" s="112">
        <f t="shared" si="57"/>
        <v>0.85341855606931294</v>
      </c>
      <c r="E92" s="113">
        <f t="shared" si="58"/>
        <v>9291</v>
      </c>
      <c r="F92" s="114" t="str">
        <f t="shared" si="59"/>
        <v>526</v>
      </c>
      <c r="G92" s="115" t="str">
        <f t="shared" si="60"/>
        <v>72바1109</v>
      </c>
      <c r="H92" s="116">
        <f t="shared" si="61"/>
        <v>7</v>
      </c>
      <c r="I92" s="117">
        <f t="shared" si="62"/>
        <v>2141.366</v>
      </c>
      <c r="J92" s="118">
        <f t="shared" si="63"/>
        <v>1.8497859892314783E-2</v>
      </c>
      <c r="K92" s="118">
        <f t="shared" si="64"/>
        <v>0.33692584697041483</v>
      </c>
      <c r="L92" s="118">
        <f t="shared" si="65"/>
        <v>0.18446169407751875</v>
      </c>
      <c r="M92" s="119">
        <f t="shared" si="66"/>
        <v>10.818</v>
      </c>
      <c r="N92" s="120">
        <f t="shared" si="67"/>
        <v>9.3398326115199368E-2</v>
      </c>
      <c r="O92" s="120">
        <f t="shared" si="68"/>
        <v>10.227116709614331</v>
      </c>
      <c r="P92" s="229">
        <f t="shared" si="69"/>
        <v>6</v>
      </c>
      <c r="Q92" s="230">
        <f t="shared" si="70"/>
        <v>2</v>
      </c>
      <c r="R92" s="230">
        <f t="shared" si="71"/>
        <v>219</v>
      </c>
      <c r="T92">
        <v>524</v>
      </c>
      <c r="U92">
        <v>9291</v>
      </c>
      <c r="V92" t="s">
        <v>380</v>
      </c>
      <c r="W92">
        <v>2141.366</v>
      </c>
      <c r="X92">
        <v>834.96</v>
      </c>
      <c r="Y92">
        <v>2.5649999999999999</v>
      </c>
      <c r="Z92">
        <v>10.818</v>
      </c>
      <c r="AA92">
        <v>147.13161500000001</v>
      </c>
      <c r="AB92">
        <v>2.7216200000000002</v>
      </c>
      <c r="AC92">
        <v>49.572443999999997</v>
      </c>
      <c r="AD92" s="1">
        <v>395</v>
      </c>
      <c r="AE92">
        <v>2</v>
      </c>
      <c r="AF92">
        <v>219</v>
      </c>
      <c r="AG92">
        <v>84</v>
      </c>
      <c r="AH92">
        <v>14.554084</v>
      </c>
      <c r="AI92">
        <v>218.8</v>
      </c>
      <c r="AJ92">
        <v>34.799999999999997</v>
      </c>
      <c r="AK92">
        <v>6</v>
      </c>
      <c r="AL92">
        <v>700</v>
      </c>
      <c r="AM92" t="s">
        <v>381</v>
      </c>
      <c r="AN92" t="s">
        <v>564</v>
      </c>
      <c r="AO92">
        <v>690.55799999999999</v>
      </c>
      <c r="AR92" t="s">
        <v>117</v>
      </c>
      <c r="AS92" t="s">
        <v>120</v>
      </c>
      <c r="AT92" t="s">
        <v>231</v>
      </c>
      <c r="AU92" t="s">
        <v>380</v>
      </c>
      <c r="AV92" t="s">
        <v>48</v>
      </c>
      <c r="AW92">
        <v>7</v>
      </c>
      <c r="BB92">
        <v>0.85341855606931294</v>
      </c>
      <c r="BC92" t="s">
        <v>69</v>
      </c>
      <c r="BF92" t="s">
        <v>117</v>
      </c>
      <c r="BG92" t="s">
        <v>120</v>
      </c>
      <c r="BH92" t="s">
        <v>380</v>
      </c>
      <c r="BI92">
        <v>9291</v>
      </c>
      <c r="BJ92">
        <v>7</v>
      </c>
      <c r="BK92" t="s">
        <v>231</v>
      </c>
      <c r="BL92" t="s">
        <v>227</v>
      </c>
      <c r="BM92">
        <v>0.85341855606931294</v>
      </c>
      <c r="BN92" t="s">
        <v>69</v>
      </c>
      <c r="BO92" t="s">
        <v>176</v>
      </c>
      <c r="BP92">
        <v>2141.366</v>
      </c>
    </row>
    <row r="93" spans="1:68" ht="16.5">
      <c r="A93" s="238" t="str">
        <f t="shared" si="54"/>
        <v>신화여객</v>
      </c>
      <c r="B93" s="126" t="str">
        <f t="shared" si="55"/>
        <v>최종만</v>
      </c>
      <c r="C93" s="127" t="str">
        <f t="shared" si="56"/>
        <v>B</v>
      </c>
      <c r="D93" s="128">
        <f t="shared" si="57"/>
        <v>0.90582099595328636</v>
      </c>
      <c r="E93" s="129">
        <f t="shared" si="58"/>
        <v>7335</v>
      </c>
      <c r="F93" s="130" t="str">
        <f t="shared" si="59"/>
        <v>555</v>
      </c>
      <c r="G93" s="131" t="str">
        <f t="shared" si="60"/>
        <v>73아2101</v>
      </c>
      <c r="H93" s="132">
        <f t="shared" si="61"/>
        <v>8</v>
      </c>
      <c r="I93" s="133">
        <f t="shared" si="62"/>
        <v>1450.3689999999999</v>
      </c>
      <c r="J93" s="134">
        <f t="shared" si="63"/>
        <v>1.39953247793936E-2</v>
      </c>
      <c r="K93" s="134">
        <f t="shared" si="64"/>
        <v>0.36544973884748533</v>
      </c>
      <c r="L93" s="134">
        <f t="shared" si="65"/>
        <v>0.21787558890185879</v>
      </c>
      <c r="M93" s="135">
        <f t="shared" si="66"/>
        <v>9.0009999999999994</v>
      </c>
      <c r="N93" s="136">
        <f t="shared" si="67"/>
        <v>0</v>
      </c>
      <c r="O93" s="136">
        <f t="shared" si="68"/>
        <v>1.4479073946009602</v>
      </c>
      <c r="P93" s="227">
        <f t="shared" si="69"/>
        <v>12</v>
      </c>
      <c r="Q93" s="228">
        <f t="shared" si="70"/>
        <v>0</v>
      </c>
      <c r="R93" s="228">
        <f t="shared" si="71"/>
        <v>21</v>
      </c>
      <c r="T93">
        <v>524</v>
      </c>
      <c r="U93">
        <v>7335</v>
      </c>
      <c r="V93" t="s">
        <v>565</v>
      </c>
      <c r="W93">
        <v>1450.3689999999999</v>
      </c>
      <c r="X93">
        <v>582.55899999999997</v>
      </c>
      <c r="Y93">
        <v>2.4900000000000002</v>
      </c>
      <c r="Z93">
        <v>9.0009999999999994</v>
      </c>
      <c r="AA93">
        <v>114.57940600000001</v>
      </c>
      <c r="AB93">
        <v>1.6035759999999999</v>
      </c>
      <c r="AC93">
        <v>41.873013999999998</v>
      </c>
      <c r="AD93" s="1">
        <v>316</v>
      </c>
      <c r="AE93">
        <v>0</v>
      </c>
      <c r="AF93">
        <v>21</v>
      </c>
      <c r="AG93">
        <v>79</v>
      </c>
      <c r="AH93">
        <v>12.658199</v>
      </c>
      <c r="AI93">
        <v>13.7</v>
      </c>
      <c r="AJ93">
        <v>0</v>
      </c>
      <c r="AK93">
        <v>12</v>
      </c>
      <c r="AL93">
        <v>3998</v>
      </c>
      <c r="AM93" t="s">
        <v>566</v>
      </c>
      <c r="AN93" t="s">
        <v>567</v>
      </c>
      <c r="AO93">
        <v>585.77599999999995</v>
      </c>
      <c r="AR93" t="s">
        <v>117</v>
      </c>
      <c r="AS93" t="s">
        <v>121</v>
      </c>
      <c r="AT93" t="s">
        <v>239</v>
      </c>
      <c r="AU93" t="s">
        <v>565</v>
      </c>
      <c r="AV93" t="s">
        <v>48</v>
      </c>
      <c r="AW93">
        <v>8</v>
      </c>
      <c r="BB93">
        <v>0.90582099595328636</v>
      </c>
      <c r="BC93" t="s">
        <v>68</v>
      </c>
      <c r="BF93" t="s">
        <v>117</v>
      </c>
      <c r="BG93" t="s">
        <v>121</v>
      </c>
      <c r="BH93" t="s">
        <v>565</v>
      </c>
      <c r="BI93">
        <v>7335</v>
      </c>
      <c r="BJ93">
        <v>8</v>
      </c>
      <c r="BK93" t="s">
        <v>239</v>
      </c>
      <c r="BL93" t="s">
        <v>458</v>
      </c>
      <c r="BM93">
        <v>0.90582099595328636</v>
      </c>
      <c r="BN93" t="s">
        <v>68</v>
      </c>
      <c r="BO93" t="s">
        <v>174</v>
      </c>
      <c r="BP93">
        <v>1450.3689999999999</v>
      </c>
    </row>
    <row r="94" spans="1:68" ht="16.5">
      <c r="A94" s="239" t="str">
        <f t="shared" si="54"/>
        <v>신화여객</v>
      </c>
      <c r="B94" s="110" t="str">
        <f t="shared" si="55"/>
        <v>최중이</v>
      </c>
      <c r="C94" s="111" t="str">
        <f t="shared" si="56"/>
        <v>F</v>
      </c>
      <c r="D94" s="112">
        <f t="shared" si="57"/>
        <v>0.70228998202594517</v>
      </c>
      <c r="E94" s="113">
        <f t="shared" si="58"/>
        <v>377</v>
      </c>
      <c r="F94" s="114" t="str">
        <f t="shared" si="59"/>
        <v>34</v>
      </c>
      <c r="G94" s="115" t="str">
        <f t="shared" si="60"/>
        <v>71바5106</v>
      </c>
      <c r="H94" s="116">
        <f t="shared" si="61"/>
        <v>4</v>
      </c>
      <c r="I94" s="117">
        <f t="shared" si="62"/>
        <v>2039.7919999999999</v>
      </c>
      <c r="J94" s="118">
        <f t="shared" si="63"/>
        <v>3.5832653019329003E-2</v>
      </c>
      <c r="K94" s="118">
        <f t="shared" si="64"/>
        <v>0.3853117392571454</v>
      </c>
      <c r="L94" s="118">
        <f t="shared" si="65"/>
        <v>0.25983041408143576</v>
      </c>
      <c r="M94" s="119">
        <f t="shared" si="66"/>
        <v>17.161999999999999</v>
      </c>
      <c r="N94" s="120">
        <f t="shared" si="67"/>
        <v>0.24512303215229789</v>
      </c>
      <c r="O94" s="120">
        <f t="shared" si="68"/>
        <v>31.865994179798726</v>
      </c>
      <c r="P94" s="229">
        <f t="shared" si="69"/>
        <v>33</v>
      </c>
      <c r="Q94" s="230">
        <f t="shared" si="70"/>
        <v>5</v>
      </c>
      <c r="R94" s="230">
        <f t="shared" si="71"/>
        <v>650</v>
      </c>
      <c r="T94">
        <v>524</v>
      </c>
      <c r="U94">
        <v>377</v>
      </c>
      <c r="V94" t="s">
        <v>382</v>
      </c>
      <c r="W94">
        <v>2039.7919999999999</v>
      </c>
      <c r="X94">
        <v>1167.53</v>
      </c>
      <c r="Y94">
        <v>1.7470000000000001</v>
      </c>
      <c r="Z94">
        <v>17.161999999999999</v>
      </c>
      <c r="AA94">
        <v>139.901084</v>
      </c>
      <c r="AB94">
        <v>5.0130270000000001</v>
      </c>
      <c r="AC94">
        <v>53.905529999999999</v>
      </c>
      <c r="AD94" s="1">
        <v>530</v>
      </c>
      <c r="AE94">
        <v>5</v>
      </c>
      <c r="AF94">
        <v>650</v>
      </c>
      <c r="AG94">
        <v>77</v>
      </c>
      <c r="AH94">
        <v>14.580244</v>
      </c>
      <c r="AI94">
        <v>1816.6</v>
      </c>
      <c r="AJ94">
        <v>0</v>
      </c>
      <c r="AK94">
        <v>33</v>
      </c>
      <c r="AL94">
        <v>7572</v>
      </c>
      <c r="AM94" t="s">
        <v>383</v>
      </c>
      <c r="AN94" t="s">
        <v>568</v>
      </c>
      <c r="AO94">
        <v>1655.58</v>
      </c>
      <c r="AR94" t="s">
        <v>117</v>
      </c>
      <c r="AS94" t="s">
        <v>118</v>
      </c>
      <c r="AT94" t="s">
        <v>194</v>
      </c>
      <c r="AU94" t="s">
        <v>382</v>
      </c>
      <c r="AV94" t="s">
        <v>48</v>
      </c>
      <c r="AW94">
        <v>4</v>
      </c>
      <c r="BB94">
        <v>0.70228998202594517</v>
      </c>
      <c r="BC94" t="s">
        <v>70</v>
      </c>
      <c r="BF94" t="s">
        <v>117</v>
      </c>
      <c r="BG94" t="s">
        <v>118</v>
      </c>
      <c r="BH94" t="s">
        <v>382</v>
      </c>
      <c r="BI94">
        <v>377</v>
      </c>
      <c r="BJ94">
        <v>4</v>
      </c>
      <c r="BK94" t="s">
        <v>194</v>
      </c>
      <c r="BL94" t="s">
        <v>201</v>
      </c>
      <c r="BM94">
        <v>0.70228998202594517</v>
      </c>
      <c r="BN94" t="s">
        <v>70</v>
      </c>
      <c r="BO94" t="s">
        <v>397</v>
      </c>
      <c r="BP94">
        <v>2039.7919999999999</v>
      </c>
    </row>
    <row r="95" spans="1:68" ht="16.5">
      <c r="A95" s="238" t="str">
        <f t="shared" si="54"/>
        <v>신화여객</v>
      </c>
      <c r="B95" s="126" t="str">
        <f t="shared" si="55"/>
        <v>최진혁</v>
      </c>
      <c r="C95" s="127" t="str">
        <f t="shared" si="56"/>
        <v>A</v>
      </c>
      <c r="D95" s="128">
        <f t="shared" si="57"/>
        <v>0.96384615384615369</v>
      </c>
      <c r="E95" s="129">
        <f t="shared" si="58"/>
        <v>2756</v>
      </c>
      <c r="F95" s="130" t="str">
        <f t="shared" si="59"/>
        <v>555</v>
      </c>
      <c r="G95" s="131" t="str">
        <f t="shared" si="60"/>
        <v>73아2101</v>
      </c>
      <c r="H95" s="132">
        <f t="shared" si="61"/>
        <v>1</v>
      </c>
      <c r="I95" s="133">
        <f t="shared" si="62"/>
        <v>1675.232</v>
      </c>
      <c r="J95" s="134">
        <f t="shared" si="63"/>
        <v>2.0072787321706743E-2</v>
      </c>
      <c r="K95" s="134">
        <f t="shared" si="64"/>
        <v>0.34148926478431207</v>
      </c>
      <c r="L95" s="134">
        <f t="shared" si="65"/>
        <v>0.24712994976218219</v>
      </c>
      <c r="M95" s="135">
        <f t="shared" si="66"/>
        <v>9.8550000000000004</v>
      </c>
      <c r="N95" s="136">
        <f t="shared" si="67"/>
        <v>0</v>
      </c>
      <c r="O95" s="136">
        <f t="shared" si="68"/>
        <v>8.7152107887146375</v>
      </c>
      <c r="P95" s="227">
        <f t="shared" si="69"/>
        <v>0</v>
      </c>
      <c r="Q95" s="228">
        <f t="shared" si="70"/>
        <v>0</v>
      </c>
      <c r="R95" s="228">
        <f t="shared" si="71"/>
        <v>146</v>
      </c>
      <c r="T95">
        <v>524</v>
      </c>
      <c r="U95">
        <v>2756</v>
      </c>
      <c r="V95" t="s">
        <v>384</v>
      </c>
      <c r="W95">
        <v>1675.232</v>
      </c>
      <c r="X95">
        <v>668.58900000000006</v>
      </c>
      <c r="Y95">
        <v>2.5059999999999998</v>
      </c>
      <c r="Z95">
        <v>9.8550000000000004</v>
      </c>
      <c r="AA95">
        <v>117.416877</v>
      </c>
      <c r="AB95">
        <v>2.356884</v>
      </c>
      <c r="AC95">
        <v>40.096603000000002</v>
      </c>
      <c r="AD95" s="1">
        <v>414</v>
      </c>
      <c r="AE95">
        <v>0</v>
      </c>
      <c r="AF95">
        <v>146</v>
      </c>
      <c r="AG95">
        <v>65</v>
      </c>
      <c r="AH95">
        <v>14.267386</v>
      </c>
      <c r="AI95">
        <v>9.5</v>
      </c>
      <c r="AJ95">
        <v>0</v>
      </c>
      <c r="AK95">
        <v>0</v>
      </c>
      <c r="AL95">
        <v>0</v>
      </c>
      <c r="AM95" t="s">
        <v>385</v>
      </c>
      <c r="AN95" t="s">
        <v>569</v>
      </c>
      <c r="AO95">
        <v>1675.232</v>
      </c>
      <c r="AR95" t="s">
        <v>117</v>
      </c>
      <c r="AS95" t="s">
        <v>121</v>
      </c>
      <c r="AT95" t="s">
        <v>239</v>
      </c>
      <c r="AU95" t="s">
        <v>384</v>
      </c>
      <c r="AV95" t="s">
        <v>48</v>
      </c>
      <c r="AW95">
        <v>1</v>
      </c>
      <c r="BB95">
        <v>0.96384615384615369</v>
      </c>
      <c r="BC95" t="s">
        <v>66</v>
      </c>
      <c r="BF95" t="s">
        <v>117</v>
      </c>
      <c r="BG95" t="s">
        <v>121</v>
      </c>
      <c r="BH95" t="s">
        <v>384</v>
      </c>
      <c r="BI95">
        <v>2756</v>
      </c>
      <c r="BJ95">
        <v>1</v>
      </c>
      <c r="BK95" t="s">
        <v>239</v>
      </c>
      <c r="BL95" t="s">
        <v>173</v>
      </c>
      <c r="BM95">
        <v>0.96384615384615369</v>
      </c>
      <c r="BN95" t="s">
        <v>66</v>
      </c>
      <c r="BO95" t="s">
        <v>177</v>
      </c>
      <c r="BP95">
        <v>1675.232</v>
      </c>
    </row>
    <row r="96" spans="1:68" ht="16.5">
      <c r="A96" s="239" t="str">
        <f t="shared" si="54"/>
        <v>신화여객</v>
      </c>
      <c r="B96" s="110" t="str">
        <f t="shared" si="55"/>
        <v>한상천</v>
      </c>
      <c r="C96" s="111" t="str">
        <f t="shared" si="56"/>
        <v>D</v>
      </c>
      <c r="D96" s="112">
        <f t="shared" si="57"/>
        <v>0.84612903225806457</v>
      </c>
      <c r="E96" s="113">
        <f t="shared" si="58"/>
        <v>64</v>
      </c>
      <c r="F96" s="114" t="str">
        <f t="shared" si="59"/>
        <v>526</v>
      </c>
      <c r="G96" s="115" t="str">
        <f t="shared" si="60"/>
        <v>72바1109</v>
      </c>
      <c r="H96" s="116">
        <f t="shared" si="61"/>
        <v>1</v>
      </c>
      <c r="I96" s="117">
        <f t="shared" si="62"/>
        <v>2196.422</v>
      </c>
      <c r="J96" s="118">
        <f t="shared" si="63"/>
        <v>9.5071271264253535E-3</v>
      </c>
      <c r="K96" s="118">
        <f t="shared" si="64"/>
        <v>0.35633970687441602</v>
      </c>
      <c r="L96" s="118">
        <f t="shared" si="65"/>
        <v>0.11336619283543872</v>
      </c>
      <c r="M96" s="119">
        <f t="shared" si="66"/>
        <v>11.135999999999999</v>
      </c>
      <c r="N96" s="120">
        <f t="shared" si="67"/>
        <v>0.13658577450052858</v>
      </c>
      <c r="O96" s="120">
        <f t="shared" si="68"/>
        <v>6.5105885845251956</v>
      </c>
      <c r="P96" s="229">
        <f t="shared" si="69"/>
        <v>0</v>
      </c>
      <c r="Q96" s="230">
        <f t="shared" si="70"/>
        <v>3</v>
      </c>
      <c r="R96" s="230">
        <f t="shared" si="71"/>
        <v>143</v>
      </c>
      <c r="T96">
        <v>524</v>
      </c>
      <c r="U96">
        <v>64</v>
      </c>
      <c r="V96" t="s">
        <v>386</v>
      </c>
      <c r="W96">
        <v>2196.422</v>
      </c>
      <c r="X96">
        <v>837.37199999999996</v>
      </c>
      <c r="Y96">
        <v>2.6230000000000002</v>
      </c>
      <c r="Z96">
        <v>11.135999999999999</v>
      </c>
      <c r="AA96">
        <v>157.27327299999999</v>
      </c>
      <c r="AB96">
        <v>1.495217</v>
      </c>
      <c r="AC96">
        <v>56.042712000000002</v>
      </c>
      <c r="AD96" s="1">
        <v>249</v>
      </c>
      <c r="AE96">
        <v>3</v>
      </c>
      <c r="AF96">
        <v>143</v>
      </c>
      <c r="AG96">
        <v>64</v>
      </c>
      <c r="AH96">
        <v>13.96564</v>
      </c>
      <c r="AI96">
        <v>0</v>
      </c>
      <c r="AJ96">
        <v>0</v>
      </c>
      <c r="AK96">
        <v>0</v>
      </c>
      <c r="AL96">
        <v>0</v>
      </c>
      <c r="AM96" t="s">
        <v>387</v>
      </c>
      <c r="AN96" t="s">
        <v>570</v>
      </c>
      <c r="AO96">
        <v>2196.422</v>
      </c>
      <c r="AR96" t="s">
        <v>117</v>
      </c>
      <c r="AS96" t="s">
        <v>120</v>
      </c>
      <c r="AT96" t="s">
        <v>231</v>
      </c>
      <c r="AU96" t="s">
        <v>386</v>
      </c>
      <c r="AV96" t="s">
        <v>48</v>
      </c>
      <c r="AW96">
        <v>1</v>
      </c>
      <c r="BB96">
        <v>0.84612903225806457</v>
      </c>
      <c r="BC96" t="s">
        <v>67</v>
      </c>
      <c r="BF96" t="s">
        <v>117</v>
      </c>
      <c r="BG96" t="s">
        <v>120</v>
      </c>
      <c r="BH96" t="s">
        <v>386</v>
      </c>
      <c r="BI96">
        <v>64</v>
      </c>
      <c r="BJ96">
        <v>1</v>
      </c>
      <c r="BK96" t="s">
        <v>231</v>
      </c>
      <c r="BL96" t="s">
        <v>173</v>
      </c>
      <c r="BM96">
        <v>0.84612903225806457</v>
      </c>
      <c r="BN96" t="s">
        <v>67</v>
      </c>
      <c r="BO96" t="s">
        <v>178</v>
      </c>
      <c r="BP96">
        <v>2196.422</v>
      </c>
    </row>
    <row r="97" spans="1:68" ht="16.5">
      <c r="A97" s="238" t="str">
        <f t="shared" si="54"/>
        <v>신화여객</v>
      </c>
      <c r="B97" s="126" t="str">
        <f t="shared" si="55"/>
        <v>한영남</v>
      </c>
      <c r="C97" s="127" t="str">
        <f t="shared" si="56"/>
        <v>F</v>
      </c>
      <c r="D97" s="128">
        <f t="shared" si="57"/>
        <v>0.78049068387061682</v>
      </c>
      <c r="E97" s="129">
        <f t="shared" si="58"/>
        <v>3329</v>
      </c>
      <c r="F97" s="130" t="str">
        <f t="shared" si="59"/>
        <v>526</v>
      </c>
      <c r="G97" s="131" t="str">
        <f t="shared" si="60"/>
        <v>71바5105</v>
      </c>
      <c r="H97" s="132">
        <f t="shared" si="61"/>
        <v>5</v>
      </c>
      <c r="I97" s="133">
        <f t="shared" si="62"/>
        <v>1602.472</v>
      </c>
      <c r="J97" s="134">
        <f t="shared" si="63"/>
        <v>3.0057826291778073E-2</v>
      </c>
      <c r="K97" s="134">
        <f t="shared" si="64"/>
        <v>0.34648170074632256</v>
      </c>
      <c r="L97" s="134">
        <f t="shared" si="65"/>
        <v>0.20530779944984998</v>
      </c>
      <c r="M97" s="135">
        <f t="shared" si="66"/>
        <v>12.02</v>
      </c>
      <c r="N97" s="136">
        <f t="shared" si="67"/>
        <v>6.2403586458920968E-2</v>
      </c>
      <c r="O97" s="136">
        <f t="shared" si="68"/>
        <v>34.946008416995745</v>
      </c>
      <c r="P97" s="227">
        <f t="shared" si="69"/>
        <v>6</v>
      </c>
      <c r="Q97" s="228">
        <f t="shared" si="70"/>
        <v>1</v>
      </c>
      <c r="R97" s="228">
        <f t="shared" si="71"/>
        <v>560</v>
      </c>
      <c r="T97">
        <v>524</v>
      </c>
      <c r="U97">
        <v>3329</v>
      </c>
      <c r="V97" t="s">
        <v>388</v>
      </c>
      <c r="W97">
        <v>1602.472</v>
      </c>
      <c r="X97">
        <v>677.077</v>
      </c>
      <c r="Y97">
        <v>2.367</v>
      </c>
      <c r="Z97">
        <v>12.02</v>
      </c>
      <c r="AA97">
        <v>111.080787</v>
      </c>
      <c r="AB97">
        <v>3.3388469999999999</v>
      </c>
      <c r="AC97">
        <v>38.487459999999999</v>
      </c>
      <c r="AD97" s="1">
        <v>329</v>
      </c>
      <c r="AE97">
        <v>1</v>
      </c>
      <c r="AF97">
        <v>560</v>
      </c>
      <c r="AG97">
        <v>65</v>
      </c>
      <c r="AH97">
        <v>14.426185</v>
      </c>
      <c r="AI97">
        <v>43.7</v>
      </c>
      <c r="AJ97">
        <v>0</v>
      </c>
      <c r="AK97">
        <v>6</v>
      </c>
      <c r="AL97">
        <v>1113</v>
      </c>
      <c r="AM97" t="s">
        <v>389</v>
      </c>
      <c r="AN97" t="s">
        <v>571</v>
      </c>
      <c r="AO97">
        <v>521.02200000000005</v>
      </c>
      <c r="AR97" t="s">
        <v>117</v>
      </c>
      <c r="AS97" t="s">
        <v>120</v>
      </c>
      <c r="AT97" t="s">
        <v>226</v>
      </c>
      <c r="AU97" t="s">
        <v>388</v>
      </c>
      <c r="AV97" t="s">
        <v>48</v>
      </c>
      <c r="AW97">
        <v>5</v>
      </c>
      <c r="BB97">
        <v>0.78049068387061682</v>
      </c>
      <c r="BC97" t="s">
        <v>70</v>
      </c>
      <c r="BF97" t="s">
        <v>117</v>
      </c>
      <c r="BG97" t="s">
        <v>120</v>
      </c>
      <c r="BH97" t="s">
        <v>388</v>
      </c>
      <c r="BI97">
        <v>3329</v>
      </c>
      <c r="BJ97">
        <v>5</v>
      </c>
      <c r="BK97" t="s">
        <v>226</v>
      </c>
      <c r="BL97" t="s">
        <v>228</v>
      </c>
      <c r="BM97">
        <v>0.78049068387061682</v>
      </c>
      <c r="BN97" t="s">
        <v>70</v>
      </c>
      <c r="BO97" t="s">
        <v>397</v>
      </c>
      <c r="BP97">
        <v>1602.472</v>
      </c>
    </row>
    <row r="98" spans="1:68" ht="16.5">
      <c r="A98" s="239" t="str">
        <f t="shared" si="54"/>
        <v>신화여객</v>
      </c>
      <c r="B98" s="110" t="str">
        <f t="shared" si="55"/>
        <v>한정규</v>
      </c>
      <c r="C98" s="111" t="str">
        <f t="shared" si="56"/>
        <v>D</v>
      </c>
      <c r="D98" s="112">
        <f t="shared" si="57"/>
        <v>0.82543537527141053</v>
      </c>
      <c r="E98" s="113">
        <f t="shared" si="58"/>
        <v>8236</v>
      </c>
      <c r="F98" s="114" t="str">
        <f t="shared" si="59"/>
        <v>37</v>
      </c>
      <c r="G98" s="115" t="str">
        <f t="shared" si="60"/>
        <v>71바6171</v>
      </c>
      <c r="H98" s="116">
        <f t="shared" si="61"/>
        <v>2</v>
      </c>
      <c r="I98" s="117">
        <f t="shared" si="62"/>
        <v>2693.797</v>
      </c>
      <c r="J98" s="118">
        <f t="shared" si="63"/>
        <v>1.1323854070777753E-2</v>
      </c>
      <c r="K98" s="118">
        <f t="shared" si="64"/>
        <v>0.34933249237647385</v>
      </c>
      <c r="L98" s="118">
        <f t="shared" si="65"/>
        <v>0.18227060168230938</v>
      </c>
      <c r="M98" s="119">
        <f t="shared" si="66"/>
        <v>11.7</v>
      </c>
      <c r="N98" s="120">
        <f t="shared" si="67"/>
        <v>3.7122322134889897E-2</v>
      </c>
      <c r="O98" s="120">
        <f t="shared" si="68"/>
        <v>13.623892223504592</v>
      </c>
      <c r="P98" s="229">
        <f t="shared" si="69"/>
        <v>19</v>
      </c>
      <c r="Q98" s="230">
        <f t="shared" si="70"/>
        <v>1</v>
      </c>
      <c r="R98" s="230">
        <f t="shared" si="71"/>
        <v>367</v>
      </c>
      <c r="T98">
        <v>524</v>
      </c>
      <c r="U98">
        <v>8236</v>
      </c>
      <c r="V98" t="s">
        <v>390</v>
      </c>
      <c r="W98">
        <v>2693.797</v>
      </c>
      <c r="X98">
        <v>1305.9259999999999</v>
      </c>
      <c r="Y98">
        <v>2.0630000000000002</v>
      </c>
      <c r="Z98">
        <v>11.7</v>
      </c>
      <c r="AA98">
        <v>176.957155</v>
      </c>
      <c r="AB98">
        <v>2.0038369999999999</v>
      </c>
      <c r="AC98">
        <v>61.816884000000002</v>
      </c>
      <c r="AD98" s="1">
        <v>491</v>
      </c>
      <c r="AE98">
        <v>1</v>
      </c>
      <c r="AF98">
        <v>367</v>
      </c>
      <c r="AG98">
        <v>70</v>
      </c>
      <c r="AH98">
        <v>15.222875999999999</v>
      </c>
      <c r="AI98">
        <v>188.7</v>
      </c>
      <c r="AJ98">
        <v>0</v>
      </c>
      <c r="AK98">
        <v>19</v>
      </c>
      <c r="AL98">
        <v>5742</v>
      </c>
      <c r="AM98" t="s">
        <v>391</v>
      </c>
      <c r="AN98" t="s">
        <v>572</v>
      </c>
      <c r="AO98">
        <v>2575.9540000000002</v>
      </c>
      <c r="AR98" t="s">
        <v>117</v>
      </c>
      <c r="AS98" t="s">
        <v>119</v>
      </c>
      <c r="AT98" t="s">
        <v>221</v>
      </c>
      <c r="AU98" t="s">
        <v>390</v>
      </c>
      <c r="AV98" t="s">
        <v>48</v>
      </c>
      <c r="AW98">
        <v>2</v>
      </c>
      <c r="BB98">
        <v>0.82543537527141053</v>
      </c>
      <c r="BC98" t="s">
        <v>67</v>
      </c>
      <c r="BF98" t="s">
        <v>117</v>
      </c>
      <c r="BG98" t="s">
        <v>119</v>
      </c>
      <c r="BH98" t="s">
        <v>390</v>
      </c>
      <c r="BI98">
        <v>8236</v>
      </c>
      <c r="BJ98">
        <v>2</v>
      </c>
      <c r="BK98" t="s">
        <v>221</v>
      </c>
      <c r="BL98" t="s">
        <v>224</v>
      </c>
      <c r="BM98">
        <v>0.82543537527141053</v>
      </c>
      <c r="BN98" t="s">
        <v>67</v>
      </c>
      <c r="BO98" t="s">
        <v>178</v>
      </c>
      <c r="BP98">
        <v>2693.797</v>
      </c>
    </row>
    <row r="99" spans="1:68" ht="16.5">
      <c r="A99" s="238" t="str">
        <f t="shared" si="54"/>
        <v>신화여객</v>
      </c>
      <c r="B99" s="126" t="str">
        <f t="shared" si="55"/>
        <v>한종현</v>
      </c>
      <c r="C99" s="127" t="str">
        <f t="shared" si="56"/>
        <v>F</v>
      </c>
      <c r="D99" s="128">
        <f t="shared" si="57"/>
        <v>0.79613691813222409</v>
      </c>
      <c r="E99" s="129">
        <f t="shared" si="58"/>
        <v>1300</v>
      </c>
      <c r="F99" s="130" t="str">
        <f t="shared" si="59"/>
        <v>526</v>
      </c>
      <c r="G99" s="131" t="str">
        <f t="shared" si="60"/>
        <v>71바5101</v>
      </c>
      <c r="H99" s="132">
        <f t="shared" si="61"/>
        <v>9</v>
      </c>
      <c r="I99" s="133">
        <f t="shared" si="62"/>
        <v>6680.9880000000012</v>
      </c>
      <c r="J99" s="134">
        <f t="shared" si="63"/>
        <v>5.28841045323373E-2</v>
      </c>
      <c r="K99" s="134">
        <f t="shared" si="64"/>
        <v>0.34345508259997293</v>
      </c>
      <c r="L99" s="134">
        <f t="shared" si="65"/>
        <v>0.16913666062564395</v>
      </c>
      <c r="M99" s="135">
        <f t="shared" si="66"/>
        <v>11.672000000000001</v>
      </c>
      <c r="N99" s="136">
        <f t="shared" si="67"/>
        <v>0.61368168899569941</v>
      </c>
      <c r="O99" s="136">
        <f t="shared" si="68"/>
        <v>25.145981402750611</v>
      </c>
      <c r="P99" s="227">
        <f t="shared" si="69"/>
        <v>44</v>
      </c>
      <c r="Q99" s="228">
        <f t="shared" si="70"/>
        <v>41</v>
      </c>
      <c r="R99" s="228">
        <f t="shared" si="71"/>
        <v>1680</v>
      </c>
      <c r="T99">
        <v>524</v>
      </c>
      <c r="U99">
        <v>1300</v>
      </c>
      <c r="V99" t="s">
        <v>392</v>
      </c>
      <c r="W99">
        <v>6680.9880000000003</v>
      </c>
      <c r="X99">
        <v>2749.7080000000001</v>
      </c>
      <c r="Y99">
        <v>2.4300000000000002</v>
      </c>
      <c r="Z99">
        <v>11.672000000000001</v>
      </c>
      <c r="AA99">
        <v>461.399001</v>
      </c>
      <c r="AB99">
        <v>24.400673000000001</v>
      </c>
      <c r="AC99">
        <v>158.469832</v>
      </c>
      <c r="AD99" s="1">
        <v>1130</v>
      </c>
      <c r="AE99">
        <v>41</v>
      </c>
      <c r="AF99">
        <v>1680</v>
      </c>
      <c r="AG99">
        <v>79</v>
      </c>
      <c r="AH99">
        <v>14.479849</v>
      </c>
      <c r="AI99">
        <v>64.5</v>
      </c>
      <c r="AJ99">
        <v>0</v>
      </c>
      <c r="AK99">
        <v>44</v>
      </c>
      <c r="AL99">
        <v>11758</v>
      </c>
      <c r="AM99" t="s">
        <v>393</v>
      </c>
      <c r="AN99" t="s">
        <v>573</v>
      </c>
      <c r="AO99">
        <v>4898.5990000000002</v>
      </c>
      <c r="AR99" t="s">
        <v>117</v>
      </c>
      <c r="AS99" t="s">
        <v>120</v>
      </c>
      <c r="AT99" t="s">
        <v>225</v>
      </c>
      <c r="AU99" t="s">
        <v>392</v>
      </c>
      <c r="AV99" t="s">
        <v>48</v>
      </c>
      <c r="AW99">
        <v>9</v>
      </c>
      <c r="BB99">
        <v>0.79613691813222409</v>
      </c>
      <c r="BC99" t="s">
        <v>70</v>
      </c>
      <c r="BF99" t="s">
        <v>117</v>
      </c>
      <c r="BG99" t="s">
        <v>120</v>
      </c>
      <c r="BH99" t="s">
        <v>392</v>
      </c>
      <c r="BI99">
        <v>1300</v>
      </c>
      <c r="BJ99">
        <v>9</v>
      </c>
      <c r="BK99" t="s">
        <v>225</v>
      </c>
      <c r="BL99" t="s">
        <v>228</v>
      </c>
      <c r="BM99">
        <v>0.79613691813222409</v>
      </c>
      <c r="BN99" t="s">
        <v>70</v>
      </c>
      <c r="BO99" t="s">
        <v>397</v>
      </c>
      <c r="BP99">
        <v>6680.9880000000012</v>
      </c>
    </row>
    <row r="100" spans="1:68" ht="16.5">
      <c r="A100" s="239" t="str">
        <f t="shared" si="54"/>
        <v>신화여객</v>
      </c>
      <c r="B100" s="110" t="str">
        <f t="shared" si="55"/>
        <v>홍천수</v>
      </c>
      <c r="C100" s="111" t="str">
        <f t="shared" si="56"/>
        <v>F</v>
      </c>
      <c r="D100" s="112">
        <f t="shared" si="57"/>
        <v>0.76479999999999992</v>
      </c>
      <c r="E100" s="113">
        <f t="shared" si="58"/>
        <v>4871</v>
      </c>
      <c r="F100" s="114" t="str">
        <f t="shared" si="59"/>
        <v>34</v>
      </c>
      <c r="G100" s="115" t="str">
        <f t="shared" si="60"/>
        <v>72바1114</v>
      </c>
      <c r="H100" s="116">
        <f t="shared" si="61"/>
        <v>1</v>
      </c>
      <c r="I100" s="117">
        <f t="shared" si="62"/>
        <v>2486.0100000000002</v>
      </c>
      <c r="J100" s="118">
        <f t="shared" si="63"/>
        <v>6.6757369992734884E-3</v>
      </c>
      <c r="K100" s="118">
        <f t="shared" si="64"/>
        <v>0.38688100809343462</v>
      </c>
      <c r="L100" s="118">
        <f t="shared" si="65"/>
        <v>0.18865571739453982</v>
      </c>
      <c r="M100" s="119">
        <f t="shared" si="66"/>
        <v>15.227</v>
      </c>
      <c r="N100" s="120">
        <f t="shared" si="67"/>
        <v>8.0450199315368801E-2</v>
      </c>
      <c r="O100" s="120">
        <f t="shared" si="68"/>
        <v>26.629015973387073</v>
      </c>
      <c r="P100" s="229">
        <f t="shared" si="69"/>
        <v>7</v>
      </c>
      <c r="Q100" s="230">
        <f t="shared" si="70"/>
        <v>2</v>
      </c>
      <c r="R100" s="230">
        <f t="shared" si="71"/>
        <v>662</v>
      </c>
      <c r="T100">
        <v>524</v>
      </c>
      <c r="U100">
        <v>4871</v>
      </c>
      <c r="V100" t="s">
        <v>394</v>
      </c>
      <c r="W100">
        <v>2486.0100000000002</v>
      </c>
      <c r="X100">
        <v>1300.4960000000001</v>
      </c>
      <c r="Y100">
        <v>1.9119999999999999</v>
      </c>
      <c r="Z100">
        <v>15.227</v>
      </c>
      <c r="AA100">
        <v>159.23635100000001</v>
      </c>
      <c r="AB100">
        <v>1.0630200000000001</v>
      </c>
      <c r="AC100">
        <v>61.605519999999999</v>
      </c>
      <c r="AD100" s="1">
        <v>469</v>
      </c>
      <c r="AE100">
        <v>2</v>
      </c>
      <c r="AF100">
        <v>662</v>
      </c>
      <c r="AG100">
        <v>78</v>
      </c>
      <c r="AH100">
        <v>15.612075000000001</v>
      </c>
      <c r="AI100">
        <v>1928.5</v>
      </c>
      <c r="AJ100">
        <v>0</v>
      </c>
      <c r="AK100">
        <v>7</v>
      </c>
      <c r="AL100">
        <v>1988</v>
      </c>
      <c r="AM100" t="s">
        <v>395</v>
      </c>
      <c r="AN100" t="s">
        <v>574</v>
      </c>
      <c r="AO100">
        <v>2486.0100000000002</v>
      </c>
      <c r="AR100" t="s">
        <v>117</v>
      </c>
      <c r="AS100" t="s">
        <v>118</v>
      </c>
      <c r="AT100" t="s">
        <v>213</v>
      </c>
      <c r="AU100" t="s">
        <v>394</v>
      </c>
      <c r="AV100" t="s">
        <v>48</v>
      </c>
      <c r="AW100">
        <v>1</v>
      </c>
      <c r="BB100">
        <v>0.76479999999999992</v>
      </c>
      <c r="BC100" t="s">
        <v>70</v>
      </c>
      <c r="BF100" t="s">
        <v>117</v>
      </c>
      <c r="BG100" t="s">
        <v>118</v>
      </c>
      <c r="BH100" t="s">
        <v>394</v>
      </c>
      <c r="BI100">
        <v>4871</v>
      </c>
      <c r="BJ100">
        <v>1</v>
      </c>
      <c r="BK100" t="s">
        <v>213</v>
      </c>
      <c r="BL100" t="s">
        <v>173</v>
      </c>
      <c r="BM100">
        <v>0.76479999999999992</v>
      </c>
      <c r="BN100" t="s">
        <v>70</v>
      </c>
      <c r="BO100" t="s">
        <v>397</v>
      </c>
      <c r="BP100">
        <v>2486.0100000000002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0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1" t="s">
        <v>575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42" t="s">
        <v>576</v>
      </c>
      <c r="B4" s="35"/>
      <c r="C4" s="103"/>
      <c r="D4" s="107"/>
      <c r="E4" s="11"/>
      <c r="F4" s="8"/>
      <c r="H4" s="11"/>
    </row>
    <row r="5" spans="1:18" ht="26.25">
      <c r="A5" s="243" t="s">
        <v>577</v>
      </c>
    </row>
    <row r="6" spans="1:18" ht="17.25">
      <c r="A6" s="244" t="s">
        <v>578</v>
      </c>
    </row>
    <row r="7" spans="1:18" ht="17.25">
      <c r="A7" s="244"/>
    </row>
    <row r="8" spans="1:18" ht="17.25">
      <c r="A8" s="245" t="s">
        <v>186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246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246" t="s">
        <v>579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254" t="s">
        <v>0</v>
      </c>
      <c r="B13" s="255" t="s">
        <v>74</v>
      </c>
      <c r="C13" s="247" t="s">
        <v>65</v>
      </c>
      <c r="D13" s="247" t="s">
        <v>157</v>
      </c>
      <c r="E13" s="256" t="s">
        <v>143</v>
      </c>
      <c r="F13" s="255" t="s">
        <v>148</v>
      </c>
      <c r="G13" s="256" t="s">
        <v>146</v>
      </c>
      <c r="H13" s="256" t="s">
        <v>150</v>
      </c>
      <c r="I13" s="248" t="s">
        <v>152</v>
      </c>
      <c r="J13" s="256" t="s">
        <v>11</v>
      </c>
      <c r="K13" s="256" t="s">
        <v>12</v>
      </c>
      <c r="L13" s="256" t="s">
        <v>13</v>
      </c>
      <c r="M13" s="256" t="s">
        <v>105</v>
      </c>
      <c r="N13" s="256" t="s">
        <v>6</v>
      </c>
      <c r="O13" s="256" t="s">
        <v>7</v>
      </c>
      <c r="P13" s="256" t="s">
        <v>179</v>
      </c>
      <c r="Q13" s="257" t="s">
        <v>181</v>
      </c>
      <c r="R13" s="257" t="s">
        <v>182</v>
      </c>
    </row>
    <row r="14" spans="1:18" ht="16.5">
      <c r="A14" s="258" t="s">
        <v>117</v>
      </c>
      <c r="B14" s="259" t="s">
        <v>240</v>
      </c>
      <c r="C14" s="249" t="s">
        <v>70</v>
      </c>
      <c r="D14" s="250">
        <v>0.79304070806584059</v>
      </c>
      <c r="E14" s="260">
        <v>6572</v>
      </c>
      <c r="F14" s="251" t="s">
        <v>120</v>
      </c>
      <c r="G14" s="261" t="s">
        <v>229</v>
      </c>
      <c r="H14" s="262">
        <v>2</v>
      </c>
      <c r="I14" s="252">
        <v>1758.404</v>
      </c>
      <c r="J14" s="253">
        <v>3.9483121967813929E-2</v>
      </c>
      <c r="K14" s="253">
        <v>0.34269302991558259</v>
      </c>
      <c r="L14" s="253">
        <v>0.21155547871820127</v>
      </c>
      <c r="M14" s="263">
        <v>12.2</v>
      </c>
      <c r="N14" s="264">
        <v>0</v>
      </c>
      <c r="O14" s="264">
        <v>18.539539264014412</v>
      </c>
      <c r="P14" s="265">
        <v>6</v>
      </c>
      <c r="Q14" s="266">
        <v>0</v>
      </c>
      <c r="R14" s="266">
        <v>326</v>
      </c>
    </row>
    <row r="15" spans="1:18" ht="16.5">
      <c r="A15" s="258" t="s">
        <v>117</v>
      </c>
      <c r="B15" s="259" t="s">
        <v>463</v>
      </c>
      <c r="C15" s="249" t="s">
        <v>70</v>
      </c>
      <c r="D15" s="250">
        <v>0.79419354838709677</v>
      </c>
      <c r="E15" s="260">
        <v>5283</v>
      </c>
      <c r="F15" s="251" t="s">
        <v>120</v>
      </c>
      <c r="G15" s="261" t="s">
        <v>230</v>
      </c>
      <c r="H15" s="262">
        <v>1</v>
      </c>
      <c r="I15" s="252">
        <v>621.78800000000001</v>
      </c>
      <c r="J15" s="253">
        <v>1.2734887742751911E-2</v>
      </c>
      <c r="K15" s="253">
        <v>0.33673645314425432</v>
      </c>
      <c r="L15" s="253">
        <v>0.20424967995522589</v>
      </c>
      <c r="M15" s="263">
        <v>11.195</v>
      </c>
      <c r="N15" s="264">
        <v>0</v>
      </c>
      <c r="O15" s="264">
        <v>8.523805541438561</v>
      </c>
      <c r="P15" s="265">
        <v>0</v>
      </c>
      <c r="Q15" s="266">
        <v>0</v>
      </c>
      <c r="R15" s="266">
        <v>53</v>
      </c>
    </row>
    <row r="16" spans="1:18" ht="16.5">
      <c r="A16" s="258" t="s">
        <v>117</v>
      </c>
      <c r="B16" s="259" t="s">
        <v>242</v>
      </c>
      <c r="C16" s="249" t="s">
        <v>67</v>
      </c>
      <c r="D16" s="250">
        <v>0.80795580053604321</v>
      </c>
      <c r="E16" s="260">
        <v>2021</v>
      </c>
      <c r="F16" s="251" t="s">
        <v>118</v>
      </c>
      <c r="G16" s="261" t="s">
        <v>213</v>
      </c>
      <c r="H16" s="262">
        <v>11</v>
      </c>
      <c r="I16" s="252">
        <v>2010.6590000000001</v>
      </c>
      <c r="J16" s="253">
        <v>2.7641910054970013E-2</v>
      </c>
      <c r="K16" s="253">
        <v>0.32866942650882602</v>
      </c>
      <c r="L16" s="253">
        <v>9.3501682781615372E-2</v>
      </c>
      <c r="M16" s="263">
        <v>14.09</v>
      </c>
      <c r="N16" s="264">
        <v>4.9734937649795412E-2</v>
      </c>
      <c r="O16" s="264">
        <v>27.851565083885433</v>
      </c>
      <c r="P16" s="265">
        <v>2</v>
      </c>
      <c r="Q16" s="266">
        <v>1</v>
      </c>
      <c r="R16" s="266">
        <v>560</v>
      </c>
    </row>
    <row r="17" spans="1:18" ht="16.5">
      <c r="A17" s="258" t="s">
        <v>117</v>
      </c>
      <c r="B17" s="259" t="s">
        <v>248</v>
      </c>
      <c r="C17" s="249" t="s">
        <v>70</v>
      </c>
      <c r="D17" s="250">
        <v>0.79235175706532368</v>
      </c>
      <c r="E17" s="260">
        <v>484</v>
      </c>
      <c r="F17" s="251" t="s">
        <v>118</v>
      </c>
      <c r="G17" s="261" t="s">
        <v>213</v>
      </c>
      <c r="H17" s="262">
        <v>5</v>
      </c>
      <c r="I17" s="252">
        <v>1810.462</v>
      </c>
      <c r="J17" s="253">
        <v>1.6316644915308411E-2</v>
      </c>
      <c r="K17" s="253">
        <v>0.34889437111441118</v>
      </c>
      <c r="L17" s="253">
        <v>0.11930656373897933</v>
      </c>
      <c r="M17" s="263">
        <v>13.291</v>
      </c>
      <c r="N17" s="264">
        <v>0</v>
      </c>
      <c r="O17" s="264">
        <v>22.149042620060516</v>
      </c>
      <c r="P17" s="265">
        <v>8</v>
      </c>
      <c r="Q17" s="266">
        <v>0</v>
      </c>
      <c r="R17" s="266">
        <v>401</v>
      </c>
    </row>
    <row r="18" spans="1:18" ht="16.5">
      <c r="A18" s="258" t="s">
        <v>117</v>
      </c>
      <c r="B18" s="259" t="s">
        <v>250</v>
      </c>
      <c r="C18" s="249" t="s">
        <v>70</v>
      </c>
      <c r="D18" s="250">
        <v>0.79746375023547855</v>
      </c>
      <c r="E18" s="260">
        <v>8820</v>
      </c>
      <c r="F18" s="251" t="s">
        <v>120</v>
      </c>
      <c r="G18" s="261" t="s">
        <v>226</v>
      </c>
      <c r="H18" s="262">
        <v>2</v>
      </c>
      <c r="I18" s="252">
        <v>2361.0119999999997</v>
      </c>
      <c r="J18" s="253">
        <v>1.07496768423999E-2</v>
      </c>
      <c r="K18" s="253">
        <v>0.32950814140975754</v>
      </c>
      <c r="L18" s="253">
        <v>0.24057480436355255</v>
      </c>
      <c r="M18" s="263">
        <v>10.066000000000001</v>
      </c>
      <c r="N18" s="264">
        <v>0.21177359539045124</v>
      </c>
      <c r="O18" s="264">
        <v>11.647547746474817</v>
      </c>
      <c r="P18" s="265">
        <v>0</v>
      </c>
      <c r="Q18" s="266">
        <v>5</v>
      </c>
      <c r="R18" s="266">
        <v>275</v>
      </c>
    </row>
    <row r="19" spans="1:18" ht="16.5">
      <c r="A19" s="258" t="s">
        <v>117</v>
      </c>
      <c r="B19" s="259" t="s">
        <v>252</v>
      </c>
      <c r="C19" s="249" t="s">
        <v>67</v>
      </c>
      <c r="D19" s="250">
        <v>0.81290322580645158</v>
      </c>
      <c r="E19" s="260">
        <v>1321</v>
      </c>
      <c r="F19" s="251" t="s">
        <v>120</v>
      </c>
      <c r="G19" s="261" t="s">
        <v>227</v>
      </c>
      <c r="H19" s="262">
        <v>1</v>
      </c>
      <c r="I19" s="252">
        <v>2304.3560000000002</v>
      </c>
      <c r="J19" s="253">
        <v>1.5338662220614621E-2</v>
      </c>
      <c r="K19" s="253">
        <v>0.34915299577841236</v>
      </c>
      <c r="L19" s="253">
        <v>0.19441440471871532</v>
      </c>
      <c r="M19" s="263">
        <v>11.994999999999999</v>
      </c>
      <c r="N19" s="264">
        <v>8.6792144963712195E-2</v>
      </c>
      <c r="O19" s="264">
        <v>3.4282897260666316</v>
      </c>
      <c r="P19" s="265">
        <v>4</v>
      </c>
      <c r="Q19" s="266">
        <v>2</v>
      </c>
      <c r="R19" s="266">
        <v>79</v>
      </c>
    </row>
    <row r="20" spans="1:18" ht="16.5">
      <c r="A20" s="258" t="s">
        <v>117</v>
      </c>
      <c r="B20" s="259" t="s">
        <v>256</v>
      </c>
      <c r="C20" s="249" t="s">
        <v>67</v>
      </c>
      <c r="D20" s="250">
        <v>0.84084814172410027</v>
      </c>
      <c r="E20" s="260">
        <v>9573</v>
      </c>
      <c r="F20" s="251" t="s">
        <v>119</v>
      </c>
      <c r="G20" s="261" t="s">
        <v>221</v>
      </c>
      <c r="H20" s="262">
        <v>3</v>
      </c>
      <c r="I20" s="252">
        <v>2482.5700000000002</v>
      </c>
      <c r="J20" s="253">
        <v>1.0587700694189052E-2</v>
      </c>
      <c r="K20" s="253">
        <v>0.38123724227098904</v>
      </c>
      <c r="L20" s="253">
        <v>0.13776046596873401</v>
      </c>
      <c r="M20" s="263">
        <v>13.417999999999999</v>
      </c>
      <c r="N20" s="264">
        <v>0.24168502801532282</v>
      </c>
      <c r="O20" s="264">
        <v>32.587197944066027</v>
      </c>
      <c r="P20" s="265">
        <v>19</v>
      </c>
      <c r="Q20" s="266">
        <v>6</v>
      </c>
      <c r="R20" s="266">
        <v>809</v>
      </c>
    </row>
    <row r="21" spans="1:18" ht="16.5">
      <c r="A21" s="258" t="s">
        <v>117</v>
      </c>
      <c r="B21" s="259" t="s">
        <v>262</v>
      </c>
      <c r="C21" s="249" t="s">
        <v>70</v>
      </c>
      <c r="D21" s="250">
        <v>0.79257411508942566</v>
      </c>
      <c r="E21" s="260">
        <v>3596</v>
      </c>
      <c r="F21" s="251" t="s">
        <v>118</v>
      </c>
      <c r="G21" s="261" t="s">
        <v>206</v>
      </c>
      <c r="H21" s="262">
        <v>3</v>
      </c>
      <c r="I21" s="252">
        <v>2864.7809999999999</v>
      </c>
      <c r="J21" s="253">
        <v>5.8887460956232422E-2</v>
      </c>
      <c r="K21" s="253">
        <v>0.35573974413158638</v>
      </c>
      <c r="L21" s="253">
        <v>7.0511498086590213E-2</v>
      </c>
      <c r="M21" s="263">
        <v>17.013000000000002</v>
      </c>
      <c r="N21" s="264">
        <v>6.9813364442168527E-2</v>
      </c>
      <c r="O21" s="264">
        <v>33.999108483336073</v>
      </c>
      <c r="P21" s="265">
        <v>28</v>
      </c>
      <c r="Q21" s="266">
        <v>2</v>
      </c>
      <c r="R21" s="266">
        <v>974</v>
      </c>
    </row>
    <row r="22" spans="1:18" ht="16.5">
      <c r="A22" s="258" t="s">
        <v>117</v>
      </c>
      <c r="B22" s="259" t="s">
        <v>266</v>
      </c>
      <c r="C22" s="249" t="s">
        <v>70</v>
      </c>
      <c r="D22" s="250">
        <v>0.79299509942894308</v>
      </c>
      <c r="E22" s="260">
        <v>3718</v>
      </c>
      <c r="F22" s="251" t="s">
        <v>118</v>
      </c>
      <c r="G22" s="261" t="s">
        <v>209</v>
      </c>
      <c r="H22" s="262">
        <v>12</v>
      </c>
      <c r="I22" s="252">
        <v>3038.4010000000003</v>
      </c>
      <c r="J22" s="253">
        <v>2.881324452906724E-2</v>
      </c>
      <c r="K22" s="253">
        <v>0.34842747030404242</v>
      </c>
      <c r="L22" s="253">
        <v>0.15106630099187041</v>
      </c>
      <c r="M22" s="263">
        <v>14.819000000000001</v>
      </c>
      <c r="N22" s="264">
        <v>0.59241686663478577</v>
      </c>
      <c r="O22" s="264">
        <v>26.724583094858115</v>
      </c>
      <c r="P22" s="265">
        <v>23</v>
      </c>
      <c r="Q22" s="266">
        <v>18</v>
      </c>
      <c r="R22" s="266">
        <v>812</v>
      </c>
    </row>
    <row r="23" spans="1:18" ht="16.5">
      <c r="A23" s="258" t="s">
        <v>117</v>
      </c>
      <c r="B23" s="259" t="s">
        <v>268</v>
      </c>
      <c r="C23" s="249" t="s">
        <v>67</v>
      </c>
      <c r="D23" s="250">
        <v>0.81510934435399873</v>
      </c>
      <c r="E23" s="260">
        <v>8220</v>
      </c>
      <c r="F23" s="251" t="s">
        <v>119</v>
      </c>
      <c r="G23" s="261" t="s">
        <v>218</v>
      </c>
      <c r="H23" s="262">
        <v>4</v>
      </c>
      <c r="I23" s="252">
        <v>1986.087</v>
      </c>
      <c r="J23" s="253">
        <v>5.0949521616491994E-2</v>
      </c>
      <c r="K23" s="253">
        <v>0.31858216669820999</v>
      </c>
      <c r="L23" s="253">
        <v>0.18176444435717065</v>
      </c>
      <c r="M23" s="263">
        <v>13.141</v>
      </c>
      <c r="N23" s="264">
        <v>0</v>
      </c>
      <c r="O23" s="264">
        <v>4.8336251130992753</v>
      </c>
      <c r="P23" s="265">
        <v>1</v>
      </c>
      <c r="Q23" s="266">
        <v>0</v>
      </c>
      <c r="R23" s="266">
        <v>96</v>
      </c>
    </row>
    <row r="24" spans="1:18" ht="16.5">
      <c r="A24" s="258" t="s">
        <v>117</v>
      </c>
      <c r="B24" s="259" t="s">
        <v>274</v>
      </c>
      <c r="C24" s="249" t="s">
        <v>67</v>
      </c>
      <c r="D24" s="250">
        <v>0.80225806451612902</v>
      </c>
      <c r="E24" s="260">
        <v>7670</v>
      </c>
      <c r="F24" s="251" t="s">
        <v>120</v>
      </c>
      <c r="G24" s="261" t="s">
        <v>232</v>
      </c>
      <c r="H24" s="262">
        <v>1</v>
      </c>
      <c r="I24" s="252">
        <v>2413.1799999999998</v>
      </c>
      <c r="J24" s="253">
        <v>5.0085969179231617E-2</v>
      </c>
      <c r="K24" s="253">
        <v>0.33875306110808967</v>
      </c>
      <c r="L24" s="253">
        <v>0.1558110045665885</v>
      </c>
      <c r="M24" s="263">
        <v>13.162000000000001</v>
      </c>
      <c r="N24" s="264">
        <v>8.2878193918398138E-2</v>
      </c>
      <c r="O24" s="264">
        <v>23.123016103233081</v>
      </c>
      <c r="P24" s="265">
        <v>4</v>
      </c>
      <c r="Q24" s="266">
        <v>2</v>
      </c>
      <c r="R24" s="266">
        <v>558</v>
      </c>
    </row>
    <row r="25" spans="1:18" ht="16.5">
      <c r="A25" s="258" t="s">
        <v>117</v>
      </c>
      <c r="B25" s="259" t="s">
        <v>284</v>
      </c>
      <c r="C25" s="249" t="s">
        <v>67</v>
      </c>
      <c r="D25" s="250">
        <v>0.84468997422482217</v>
      </c>
      <c r="E25" s="260">
        <v>715</v>
      </c>
      <c r="F25" s="251" t="s">
        <v>118</v>
      </c>
      <c r="G25" s="261" t="s">
        <v>195</v>
      </c>
      <c r="H25" s="262">
        <v>2</v>
      </c>
      <c r="I25" s="252">
        <v>2942.8829999999998</v>
      </c>
      <c r="J25" s="253">
        <v>1.1417935987283552E-2</v>
      </c>
      <c r="K25" s="253">
        <v>0.33868797915992555</v>
      </c>
      <c r="L25" s="253">
        <v>0.10822777192059116</v>
      </c>
      <c r="M25" s="263">
        <v>11.111000000000001</v>
      </c>
      <c r="N25" s="264">
        <v>0.13592113583856374</v>
      </c>
      <c r="O25" s="264">
        <v>0.98542823482958719</v>
      </c>
      <c r="P25" s="265">
        <v>2</v>
      </c>
      <c r="Q25" s="266">
        <v>4</v>
      </c>
      <c r="R25" s="266">
        <v>30</v>
      </c>
    </row>
    <row r="26" spans="1:18" ht="16.5">
      <c r="A26" s="258" t="s">
        <v>117</v>
      </c>
      <c r="B26" s="259" t="s">
        <v>286</v>
      </c>
      <c r="C26" s="249" t="s">
        <v>67</v>
      </c>
      <c r="D26" s="250">
        <v>0.81319999999999992</v>
      </c>
      <c r="E26" s="260">
        <v>3435</v>
      </c>
      <c r="F26" s="251" t="s">
        <v>118</v>
      </c>
      <c r="G26" s="261" t="s">
        <v>194</v>
      </c>
      <c r="H26" s="262">
        <v>1</v>
      </c>
      <c r="I26" s="252">
        <v>2478.9090000000001</v>
      </c>
      <c r="J26" s="253">
        <v>6.5489513332116656E-3</v>
      </c>
      <c r="K26" s="253">
        <v>0.3485315616651547</v>
      </c>
      <c r="L26" s="253">
        <v>0.18274168192539539</v>
      </c>
      <c r="M26" s="263">
        <v>12.48</v>
      </c>
      <c r="N26" s="264">
        <v>0.1613613085433955</v>
      </c>
      <c r="O26" s="264">
        <v>7.7050024829471351</v>
      </c>
      <c r="P26" s="265">
        <v>2</v>
      </c>
      <c r="Q26" s="266">
        <v>4</v>
      </c>
      <c r="R26" s="266">
        <v>191</v>
      </c>
    </row>
    <row r="27" spans="1:18" ht="16.5">
      <c r="A27" s="258" t="s">
        <v>117</v>
      </c>
      <c r="B27" s="259" t="s">
        <v>288</v>
      </c>
      <c r="C27" s="249" t="s">
        <v>70</v>
      </c>
      <c r="D27" s="250">
        <v>0.71244561626785363</v>
      </c>
      <c r="E27" s="260">
        <v>3437</v>
      </c>
      <c r="F27" s="251" t="s">
        <v>119</v>
      </c>
      <c r="G27" s="261" t="s">
        <v>217</v>
      </c>
      <c r="H27" s="262">
        <v>8</v>
      </c>
      <c r="I27" s="252">
        <v>2427.9539999999997</v>
      </c>
      <c r="J27" s="253">
        <v>4.9632885339613575E-2</v>
      </c>
      <c r="K27" s="253">
        <v>0.38494670818865484</v>
      </c>
      <c r="L27" s="253">
        <v>0.18945993210744519</v>
      </c>
      <c r="M27" s="263">
        <v>16.292000000000002</v>
      </c>
      <c r="N27" s="264">
        <v>4.1186941762488091E-2</v>
      </c>
      <c r="O27" s="264">
        <v>13.632877723383558</v>
      </c>
      <c r="P27" s="265">
        <v>64</v>
      </c>
      <c r="Q27" s="266">
        <v>9</v>
      </c>
      <c r="R27" s="266">
        <v>536</v>
      </c>
    </row>
    <row r="28" spans="1:18" ht="16.5">
      <c r="A28" s="258" t="s">
        <v>117</v>
      </c>
      <c r="B28" s="259" t="s">
        <v>290</v>
      </c>
      <c r="C28" s="249" t="s">
        <v>70</v>
      </c>
      <c r="D28" s="250">
        <v>0.70519999999999994</v>
      </c>
      <c r="E28" s="260">
        <v>5383</v>
      </c>
      <c r="F28" s="251" t="s">
        <v>118</v>
      </c>
      <c r="G28" s="261" t="s">
        <v>211</v>
      </c>
      <c r="H28" s="262">
        <v>1</v>
      </c>
      <c r="I28" s="252">
        <v>2476.2559999999999</v>
      </c>
      <c r="J28" s="253">
        <v>1.9368418324067695E-2</v>
      </c>
      <c r="K28" s="253">
        <v>0.37785668739582812</v>
      </c>
      <c r="L28" s="253">
        <v>0.10418955067650518</v>
      </c>
      <c r="M28" s="263">
        <v>18.952999999999999</v>
      </c>
      <c r="N28" s="264">
        <v>0</v>
      </c>
      <c r="O28" s="264">
        <v>50.196748639882145</v>
      </c>
      <c r="P28" s="265">
        <v>16</v>
      </c>
      <c r="Q28" s="266">
        <v>0</v>
      </c>
      <c r="R28" s="266">
        <v>1243</v>
      </c>
    </row>
    <row r="29" spans="1:18" ht="16.5">
      <c r="A29" s="258" t="s">
        <v>117</v>
      </c>
      <c r="B29" s="259" t="s">
        <v>292</v>
      </c>
      <c r="C29" s="249" t="s">
        <v>67</v>
      </c>
      <c r="D29" s="250">
        <v>0.80591291146496569</v>
      </c>
      <c r="E29" s="260">
        <v>2135</v>
      </c>
      <c r="F29" s="251" t="s">
        <v>119</v>
      </c>
      <c r="G29" s="261" t="s">
        <v>220</v>
      </c>
      <c r="H29" s="262">
        <v>2</v>
      </c>
      <c r="I29" s="252">
        <v>2442.31</v>
      </c>
      <c r="J29" s="253">
        <v>3.4024846995754761E-2</v>
      </c>
      <c r="K29" s="253">
        <v>0.31657881776101765</v>
      </c>
      <c r="L29" s="253">
        <v>0.16787385712706412</v>
      </c>
      <c r="M29" s="263">
        <v>12.331</v>
      </c>
      <c r="N29" s="264">
        <v>4.0944843201722959E-2</v>
      </c>
      <c r="O29" s="264">
        <v>6.7968439714860116</v>
      </c>
      <c r="P29" s="265">
        <v>3</v>
      </c>
      <c r="Q29" s="266">
        <v>1</v>
      </c>
      <c r="R29" s="266">
        <v>166</v>
      </c>
    </row>
    <row r="30" spans="1:18" ht="16.5">
      <c r="A30" s="258" t="s">
        <v>117</v>
      </c>
      <c r="B30" s="259" t="s">
        <v>300</v>
      </c>
      <c r="C30" s="249" t="s">
        <v>70</v>
      </c>
      <c r="D30" s="250">
        <v>0.76400000000000001</v>
      </c>
      <c r="E30" s="260">
        <v>621</v>
      </c>
      <c r="F30" s="251" t="s">
        <v>118</v>
      </c>
      <c r="G30" s="261" t="s">
        <v>210</v>
      </c>
      <c r="H30" s="262">
        <v>1</v>
      </c>
      <c r="I30" s="252">
        <v>2625.732</v>
      </c>
      <c r="J30" s="253">
        <v>1.0896227459854045E-2</v>
      </c>
      <c r="K30" s="253">
        <v>0.38417314246381828</v>
      </c>
      <c r="L30" s="253">
        <v>0.14586408666230979</v>
      </c>
      <c r="M30" s="263">
        <v>15.566000000000001</v>
      </c>
      <c r="N30" s="264">
        <v>0.19042308963748014</v>
      </c>
      <c r="O30" s="264">
        <v>27.687517233289611</v>
      </c>
      <c r="P30" s="265">
        <v>13</v>
      </c>
      <c r="Q30" s="266">
        <v>5</v>
      </c>
      <c r="R30" s="266">
        <v>727</v>
      </c>
    </row>
    <row r="31" spans="1:18" ht="16.5">
      <c r="A31" s="258" t="s">
        <v>117</v>
      </c>
      <c r="B31" s="259" t="s">
        <v>304</v>
      </c>
      <c r="C31" s="249" t="s">
        <v>67</v>
      </c>
      <c r="D31" s="250">
        <v>0.81059703979023356</v>
      </c>
      <c r="E31" s="260">
        <v>7268</v>
      </c>
      <c r="F31" s="251" t="s">
        <v>121</v>
      </c>
      <c r="G31" s="261" t="s">
        <v>239</v>
      </c>
      <c r="H31" s="262">
        <v>4</v>
      </c>
      <c r="I31" s="252">
        <v>1637.0519999999999</v>
      </c>
      <c r="J31" s="253">
        <v>4.6948747523715174E-2</v>
      </c>
      <c r="K31" s="253">
        <v>0.39083544053275948</v>
      </c>
      <c r="L31" s="253">
        <v>0.25411532437576817</v>
      </c>
      <c r="M31" s="263">
        <v>14.452</v>
      </c>
      <c r="N31" s="264">
        <v>0</v>
      </c>
      <c r="O31" s="264">
        <v>10.140178809225365</v>
      </c>
      <c r="P31" s="265">
        <v>22</v>
      </c>
      <c r="Q31" s="266">
        <v>0</v>
      </c>
      <c r="R31" s="266">
        <v>166</v>
      </c>
    </row>
    <row r="32" spans="1:18" ht="16.5">
      <c r="A32" s="258" t="s">
        <v>117</v>
      </c>
      <c r="B32" s="259" t="s">
        <v>306</v>
      </c>
      <c r="C32" s="249" t="s">
        <v>67</v>
      </c>
      <c r="D32" s="250">
        <v>0.82516129032258057</v>
      </c>
      <c r="E32" s="260">
        <v>8503</v>
      </c>
      <c r="F32" s="251" t="s">
        <v>120</v>
      </c>
      <c r="G32" s="261" t="s">
        <v>231</v>
      </c>
      <c r="H32" s="262">
        <v>1</v>
      </c>
      <c r="I32" s="252">
        <v>1588.9449999999999</v>
      </c>
      <c r="J32" s="253">
        <v>1.3039843987131056E-2</v>
      </c>
      <c r="K32" s="253">
        <v>0.32839232076765412</v>
      </c>
      <c r="L32" s="253">
        <v>0.18628712762241614</v>
      </c>
      <c r="M32" s="263">
        <v>12.222</v>
      </c>
      <c r="N32" s="264">
        <v>0.12586968082595684</v>
      </c>
      <c r="O32" s="264">
        <v>14.349143614159081</v>
      </c>
      <c r="P32" s="265">
        <v>1</v>
      </c>
      <c r="Q32" s="266">
        <v>2</v>
      </c>
      <c r="R32" s="266">
        <v>228</v>
      </c>
    </row>
    <row r="33" spans="1:18" ht="16.5">
      <c r="A33" s="258" t="s">
        <v>117</v>
      </c>
      <c r="B33" s="259" t="s">
        <v>308</v>
      </c>
      <c r="C33" s="249" t="s">
        <v>70</v>
      </c>
      <c r="D33" s="250">
        <v>0.77126391002646577</v>
      </c>
      <c r="E33" s="260">
        <v>8596</v>
      </c>
      <c r="F33" s="251" t="s">
        <v>118</v>
      </c>
      <c r="G33" s="261" t="s">
        <v>192</v>
      </c>
      <c r="H33" s="262">
        <v>2</v>
      </c>
      <c r="I33" s="252">
        <v>2398.5720000000001</v>
      </c>
      <c r="J33" s="253">
        <v>2.9028882001855324E-2</v>
      </c>
      <c r="K33" s="253">
        <v>0.33620346400748413</v>
      </c>
      <c r="L33" s="253">
        <v>0.25265032694453199</v>
      </c>
      <c r="M33" s="263">
        <v>11.701000000000001</v>
      </c>
      <c r="N33" s="264">
        <v>0</v>
      </c>
      <c r="O33" s="264">
        <v>8.1715287262587903</v>
      </c>
      <c r="P33" s="265">
        <v>28</v>
      </c>
      <c r="Q33" s="266">
        <v>0</v>
      </c>
      <c r="R33" s="266">
        <v>196</v>
      </c>
    </row>
    <row r="34" spans="1:18" ht="16.5">
      <c r="A34" s="258" t="s">
        <v>117</v>
      </c>
      <c r="B34" s="259" t="s">
        <v>312</v>
      </c>
      <c r="C34" s="249" t="s">
        <v>67</v>
      </c>
      <c r="D34" s="250">
        <v>0.81718348860084822</v>
      </c>
      <c r="E34" s="260">
        <v>1859</v>
      </c>
      <c r="F34" s="251" t="s">
        <v>119</v>
      </c>
      <c r="G34" s="261" t="s">
        <v>219</v>
      </c>
      <c r="H34" s="262">
        <v>3</v>
      </c>
      <c r="I34" s="252">
        <v>2534.4430000000002</v>
      </c>
      <c r="J34" s="253">
        <v>1.5761010509036062E-2</v>
      </c>
      <c r="K34" s="253">
        <v>0.33463720560713539</v>
      </c>
      <c r="L34" s="253">
        <v>0.23476558754724408</v>
      </c>
      <c r="M34" s="263">
        <v>11.817</v>
      </c>
      <c r="N34" s="264">
        <v>0.51293321648977697</v>
      </c>
      <c r="O34" s="264">
        <v>7.6545418460782102</v>
      </c>
      <c r="P34" s="265">
        <v>0</v>
      </c>
      <c r="Q34" s="266">
        <v>13</v>
      </c>
      <c r="R34" s="266">
        <v>194</v>
      </c>
    </row>
    <row r="35" spans="1:18" ht="16.5">
      <c r="A35" s="258" t="s">
        <v>117</v>
      </c>
      <c r="B35" s="259" t="s">
        <v>509</v>
      </c>
      <c r="C35" s="249" t="s">
        <v>67</v>
      </c>
      <c r="D35" s="250">
        <v>0.80114119054650645</v>
      </c>
      <c r="E35" s="260">
        <v>1035</v>
      </c>
      <c r="F35" s="251" t="s">
        <v>120</v>
      </c>
      <c r="G35" s="261" t="s">
        <v>458</v>
      </c>
      <c r="H35" s="262">
        <v>2</v>
      </c>
      <c r="I35" s="252">
        <v>1544.1609999999998</v>
      </c>
      <c r="J35" s="253">
        <v>1.984764744524491E-2</v>
      </c>
      <c r="K35" s="253">
        <v>0.32377634169978958</v>
      </c>
      <c r="L35" s="253">
        <v>0.14376739213074283</v>
      </c>
      <c r="M35" s="263">
        <v>11.465999999999999</v>
      </c>
      <c r="N35" s="264">
        <v>0</v>
      </c>
      <c r="O35" s="264">
        <v>6.5407687410833466</v>
      </c>
      <c r="P35" s="265">
        <v>1</v>
      </c>
      <c r="Q35" s="266">
        <v>0</v>
      </c>
      <c r="R35" s="266">
        <v>101</v>
      </c>
    </row>
    <row r="36" spans="1:18" ht="16.5">
      <c r="A36" s="258" t="s">
        <v>117</v>
      </c>
      <c r="B36" s="259" t="s">
        <v>316</v>
      </c>
      <c r="C36" s="249" t="s">
        <v>67</v>
      </c>
      <c r="D36" s="250">
        <v>0.8083870967741934</v>
      </c>
      <c r="E36" s="260">
        <v>5612</v>
      </c>
      <c r="F36" s="251" t="s">
        <v>120</v>
      </c>
      <c r="G36" s="261" t="s">
        <v>227</v>
      </c>
      <c r="H36" s="262">
        <v>1</v>
      </c>
      <c r="I36" s="252">
        <v>2305.4540000000002</v>
      </c>
      <c r="J36" s="253">
        <v>2.0970883304256574E-2</v>
      </c>
      <c r="K36" s="253">
        <v>0.34589695323883002</v>
      </c>
      <c r="L36" s="253">
        <v>0.17610414261139021</v>
      </c>
      <c r="M36" s="263">
        <v>11.177</v>
      </c>
      <c r="N36" s="264">
        <v>0</v>
      </c>
      <c r="O36" s="264">
        <v>11.711359237703288</v>
      </c>
      <c r="P36" s="265">
        <v>3</v>
      </c>
      <c r="Q36" s="266">
        <v>0</v>
      </c>
      <c r="R36" s="266">
        <v>270</v>
      </c>
    </row>
    <row r="37" spans="1:18" ht="16.5">
      <c r="A37" s="258" t="s">
        <v>117</v>
      </c>
      <c r="B37" s="259" t="s">
        <v>320</v>
      </c>
      <c r="C37" s="249" t="s">
        <v>70</v>
      </c>
      <c r="D37" s="250">
        <v>0.79691122404230841</v>
      </c>
      <c r="E37" s="260">
        <v>1313</v>
      </c>
      <c r="F37" s="251" t="s">
        <v>118</v>
      </c>
      <c r="G37" s="261" t="s">
        <v>197</v>
      </c>
      <c r="H37" s="262">
        <v>2</v>
      </c>
      <c r="I37" s="252">
        <v>2849.6209999999996</v>
      </c>
      <c r="J37" s="253">
        <v>1.8171405385833089E-2</v>
      </c>
      <c r="K37" s="253">
        <v>0.35633621657648623</v>
      </c>
      <c r="L37" s="253">
        <v>0.22950420424330112</v>
      </c>
      <c r="M37" s="263">
        <v>15.246</v>
      </c>
      <c r="N37" s="264">
        <v>7.0184771939847443E-2</v>
      </c>
      <c r="O37" s="264">
        <v>13.931677230059718</v>
      </c>
      <c r="P37" s="265">
        <v>11</v>
      </c>
      <c r="Q37" s="266">
        <v>2</v>
      </c>
      <c r="R37" s="266">
        <v>397</v>
      </c>
    </row>
    <row r="38" spans="1:18" ht="16.5">
      <c r="A38" s="258" t="s">
        <v>117</v>
      </c>
      <c r="B38" s="259" t="s">
        <v>324</v>
      </c>
      <c r="C38" s="249" t="s">
        <v>70</v>
      </c>
      <c r="D38" s="250">
        <v>0.7120833333333334</v>
      </c>
      <c r="E38" s="260">
        <v>422</v>
      </c>
      <c r="F38" s="251" t="s">
        <v>118</v>
      </c>
      <c r="G38" s="261" t="s">
        <v>201</v>
      </c>
      <c r="H38" s="262">
        <v>1</v>
      </c>
      <c r="I38" s="252">
        <v>851.19200000000001</v>
      </c>
      <c r="J38" s="253">
        <v>3.9265990522435311E-2</v>
      </c>
      <c r="K38" s="253">
        <v>0.37508380169280203</v>
      </c>
      <c r="L38" s="253">
        <v>4.111880750758936E-2</v>
      </c>
      <c r="M38" s="263">
        <v>18.015999999999998</v>
      </c>
      <c r="N38" s="264">
        <v>0.23496461432908203</v>
      </c>
      <c r="O38" s="264">
        <v>29.605541405464336</v>
      </c>
      <c r="P38" s="265">
        <v>8</v>
      </c>
      <c r="Q38" s="266">
        <v>2</v>
      </c>
      <c r="R38" s="266">
        <v>252</v>
      </c>
    </row>
    <row r="39" spans="1:18" ht="16.5">
      <c r="A39" s="258" t="s">
        <v>117</v>
      </c>
      <c r="B39" s="259" t="s">
        <v>326</v>
      </c>
      <c r="C39" s="249" t="s">
        <v>70</v>
      </c>
      <c r="D39" s="250">
        <v>0.78161290322580645</v>
      </c>
      <c r="E39" s="260">
        <v>939</v>
      </c>
      <c r="F39" s="251" t="s">
        <v>120</v>
      </c>
      <c r="G39" s="261" t="s">
        <v>232</v>
      </c>
      <c r="H39" s="262">
        <v>1</v>
      </c>
      <c r="I39" s="252">
        <v>2309.067</v>
      </c>
      <c r="J39" s="253">
        <v>4.6881861795106526E-2</v>
      </c>
      <c r="K39" s="253">
        <v>0.35870676296355519</v>
      </c>
      <c r="L39" s="253">
        <v>0.13598566000899931</v>
      </c>
      <c r="M39" s="263">
        <v>14.484999999999999</v>
      </c>
      <c r="N39" s="264">
        <v>0.17323014013885263</v>
      </c>
      <c r="O39" s="264">
        <v>4.5905987136795945</v>
      </c>
      <c r="P39" s="265">
        <v>1</v>
      </c>
      <c r="Q39" s="266">
        <v>4</v>
      </c>
      <c r="R39" s="266">
        <v>106</v>
      </c>
    </row>
    <row r="40" spans="1:18" ht="16.5">
      <c r="A40" s="258" t="s">
        <v>117</v>
      </c>
      <c r="B40" s="259" t="s">
        <v>520</v>
      </c>
      <c r="C40" s="249" t="s">
        <v>70</v>
      </c>
      <c r="D40" s="250">
        <v>0.7710791675437203</v>
      </c>
      <c r="E40" s="260">
        <v>5037</v>
      </c>
      <c r="F40" s="251" t="s">
        <v>118</v>
      </c>
      <c r="G40" s="261" t="s">
        <v>213</v>
      </c>
      <c r="H40" s="262">
        <v>3</v>
      </c>
      <c r="I40" s="252">
        <v>1862.296</v>
      </c>
      <c r="J40" s="253">
        <v>1.2027855571483443E-2</v>
      </c>
      <c r="K40" s="253">
        <v>0.3368639445063773</v>
      </c>
      <c r="L40" s="253">
        <v>0.2271389725371262</v>
      </c>
      <c r="M40" s="263">
        <v>13.954000000000001</v>
      </c>
      <c r="N40" s="264">
        <v>0.21478862651264891</v>
      </c>
      <c r="O40" s="264">
        <v>37.802798266226205</v>
      </c>
      <c r="P40" s="265">
        <v>2</v>
      </c>
      <c r="Q40" s="266">
        <v>4</v>
      </c>
      <c r="R40" s="266">
        <v>704</v>
      </c>
    </row>
    <row r="41" spans="1:18" ht="16.5">
      <c r="A41" s="258" t="s">
        <v>117</v>
      </c>
      <c r="B41" s="259" t="s">
        <v>334</v>
      </c>
      <c r="C41" s="249" t="s">
        <v>70</v>
      </c>
      <c r="D41" s="250">
        <v>0.76924516647879759</v>
      </c>
      <c r="E41" s="260">
        <v>487</v>
      </c>
      <c r="F41" s="251" t="s">
        <v>118</v>
      </c>
      <c r="G41" s="261" t="s">
        <v>206</v>
      </c>
      <c r="H41" s="262">
        <v>2</v>
      </c>
      <c r="I41" s="252">
        <v>3040.2370000000001</v>
      </c>
      <c r="J41" s="253">
        <v>2.9800814825372786E-2</v>
      </c>
      <c r="K41" s="253">
        <v>0.37270812125866026</v>
      </c>
      <c r="L41" s="253">
        <v>0.2325476599357221</v>
      </c>
      <c r="M41" s="263">
        <v>16.937999999999999</v>
      </c>
      <c r="N41" s="264">
        <v>6.5784345102043035E-2</v>
      </c>
      <c r="O41" s="264">
        <v>19.176136597245542</v>
      </c>
      <c r="P41" s="265">
        <v>26</v>
      </c>
      <c r="Q41" s="266">
        <v>2</v>
      </c>
      <c r="R41" s="266">
        <v>583</v>
      </c>
    </row>
    <row r="42" spans="1:18" ht="16.5">
      <c r="A42" s="258" t="s">
        <v>117</v>
      </c>
      <c r="B42" s="259" t="s">
        <v>336</v>
      </c>
      <c r="C42" s="249" t="s">
        <v>67</v>
      </c>
      <c r="D42" s="250">
        <v>0.81071381205180382</v>
      </c>
      <c r="E42" s="260">
        <v>3241</v>
      </c>
      <c r="F42" s="251" t="s">
        <v>118</v>
      </c>
      <c r="G42" s="261" t="s">
        <v>204</v>
      </c>
      <c r="H42" s="262">
        <v>7</v>
      </c>
      <c r="I42" s="252">
        <v>7094.0860000000002</v>
      </c>
      <c r="J42" s="253">
        <v>1.631617028850196E-2</v>
      </c>
      <c r="K42" s="253">
        <v>0.37490068658544534</v>
      </c>
      <c r="L42" s="253">
        <v>0.14241219521222021</v>
      </c>
      <c r="M42" s="263">
        <v>16.516999999999999</v>
      </c>
      <c r="N42" s="264">
        <v>1.0290261493869681</v>
      </c>
      <c r="O42" s="264">
        <v>40.963698494774377</v>
      </c>
      <c r="P42" s="265">
        <v>26</v>
      </c>
      <c r="Q42" s="266">
        <v>73</v>
      </c>
      <c r="R42" s="266">
        <v>2906</v>
      </c>
    </row>
    <row r="43" spans="1:18" ht="16.5">
      <c r="A43" s="258" t="s">
        <v>117</v>
      </c>
      <c r="B43" s="259" t="s">
        <v>340</v>
      </c>
      <c r="C43" s="249" t="s">
        <v>70</v>
      </c>
      <c r="D43" s="250">
        <v>0.75083333333333335</v>
      </c>
      <c r="E43" s="260">
        <v>7118</v>
      </c>
      <c r="F43" s="251" t="s">
        <v>118</v>
      </c>
      <c r="G43" s="261" t="s">
        <v>197</v>
      </c>
      <c r="H43" s="262">
        <v>1</v>
      </c>
      <c r="I43" s="252">
        <v>2880.63</v>
      </c>
      <c r="J43" s="253">
        <v>1.1139869485940061E-2</v>
      </c>
      <c r="K43" s="253">
        <v>0.36734809618324799</v>
      </c>
      <c r="L43" s="253">
        <v>0.17773889739397283</v>
      </c>
      <c r="M43" s="263">
        <v>15.252000000000001</v>
      </c>
      <c r="N43" s="264">
        <v>3.4714628397260319E-2</v>
      </c>
      <c r="O43" s="264">
        <v>8.9563741264931629</v>
      </c>
      <c r="P43" s="265">
        <v>17</v>
      </c>
      <c r="Q43" s="266">
        <v>1</v>
      </c>
      <c r="R43" s="266">
        <v>258</v>
      </c>
    </row>
    <row r="44" spans="1:18" ht="16.5">
      <c r="A44" s="258" t="s">
        <v>117</v>
      </c>
      <c r="B44" s="259" t="s">
        <v>344</v>
      </c>
      <c r="C44" s="249" t="s">
        <v>70</v>
      </c>
      <c r="D44" s="250">
        <v>0.79093425979854148</v>
      </c>
      <c r="E44" s="260">
        <v>4500</v>
      </c>
      <c r="F44" s="251" t="s">
        <v>118</v>
      </c>
      <c r="G44" s="261" t="s">
        <v>211</v>
      </c>
      <c r="H44" s="262">
        <v>2</v>
      </c>
      <c r="I44" s="252">
        <v>2659.5709999999999</v>
      </c>
      <c r="J44" s="253">
        <v>2.9355582006233396E-3</v>
      </c>
      <c r="K44" s="253">
        <v>0.35242569298165488</v>
      </c>
      <c r="L44" s="253">
        <v>0.19777625790024031</v>
      </c>
      <c r="M44" s="263">
        <v>14.617000000000001</v>
      </c>
      <c r="N44" s="264">
        <v>0.18800024515231969</v>
      </c>
      <c r="O44" s="264">
        <v>34.930445549300998</v>
      </c>
      <c r="P44" s="265">
        <v>0</v>
      </c>
      <c r="Q44" s="266">
        <v>5</v>
      </c>
      <c r="R44" s="266">
        <v>929</v>
      </c>
    </row>
    <row r="45" spans="1:18" ht="16.5">
      <c r="A45" s="258" t="s">
        <v>117</v>
      </c>
      <c r="B45" s="259" t="s">
        <v>346</v>
      </c>
      <c r="C45" s="249" t="s">
        <v>70</v>
      </c>
      <c r="D45" s="250">
        <v>0.78039999999999998</v>
      </c>
      <c r="E45" s="260">
        <v>7040</v>
      </c>
      <c r="F45" s="251" t="s">
        <v>118</v>
      </c>
      <c r="G45" s="261" t="s">
        <v>209</v>
      </c>
      <c r="H45" s="262">
        <v>1</v>
      </c>
      <c r="I45" s="252">
        <v>3162.4920000000002</v>
      </c>
      <c r="J45" s="253">
        <v>1.924752406420082E-2</v>
      </c>
      <c r="K45" s="253">
        <v>0.34960577498612289</v>
      </c>
      <c r="L45" s="253">
        <v>0.12367782332015453</v>
      </c>
      <c r="M45" s="263">
        <v>14.311999999999999</v>
      </c>
      <c r="N45" s="264">
        <v>0.18972380009182629</v>
      </c>
      <c r="O45" s="264">
        <v>8.442709104086271</v>
      </c>
      <c r="P45" s="265">
        <v>18</v>
      </c>
      <c r="Q45" s="266">
        <v>6</v>
      </c>
      <c r="R45" s="266">
        <v>267</v>
      </c>
    </row>
    <row r="46" spans="1:18" ht="16.5">
      <c r="A46" s="258" t="s">
        <v>117</v>
      </c>
      <c r="B46" s="259" t="s">
        <v>348</v>
      </c>
      <c r="C46" s="249" t="s">
        <v>70</v>
      </c>
      <c r="D46" s="250">
        <v>0.77940510609385472</v>
      </c>
      <c r="E46" s="260">
        <v>8309</v>
      </c>
      <c r="F46" s="251" t="s">
        <v>118</v>
      </c>
      <c r="G46" s="261" t="s">
        <v>212</v>
      </c>
      <c r="H46" s="262">
        <v>2</v>
      </c>
      <c r="I46" s="252">
        <v>2722.8250000000003</v>
      </c>
      <c r="J46" s="253">
        <v>4.6775597652747537E-3</v>
      </c>
      <c r="K46" s="253">
        <v>0.36406943141528403</v>
      </c>
      <c r="L46" s="253">
        <v>0.17849108921799969</v>
      </c>
      <c r="M46" s="263">
        <v>15.535</v>
      </c>
      <c r="N46" s="264">
        <v>0.66107810821481361</v>
      </c>
      <c r="O46" s="264">
        <v>49.250319062003612</v>
      </c>
      <c r="P46" s="265">
        <v>22</v>
      </c>
      <c r="Q46" s="266">
        <v>18</v>
      </c>
      <c r="R46" s="266">
        <v>1341</v>
      </c>
    </row>
    <row r="47" spans="1:18" ht="16.5">
      <c r="A47" s="258" t="s">
        <v>117</v>
      </c>
      <c r="B47" s="259" t="s">
        <v>350</v>
      </c>
      <c r="C47" s="249" t="s">
        <v>70</v>
      </c>
      <c r="D47" s="250">
        <v>0.746</v>
      </c>
      <c r="E47" s="260">
        <v>9914</v>
      </c>
      <c r="F47" s="251" t="s">
        <v>118</v>
      </c>
      <c r="G47" s="261" t="s">
        <v>210</v>
      </c>
      <c r="H47" s="262">
        <v>1</v>
      </c>
      <c r="I47" s="252">
        <v>2364.2379999999998</v>
      </c>
      <c r="J47" s="253">
        <v>2.0899942375483135E-2</v>
      </c>
      <c r="K47" s="253">
        <v>0.37939893292615284</v>
      </c>
      <c r="L47" s="253">
        <v>0.15438378031314953</v>
      </c>
      <c r="M47" s="263">
        <v>16.411999999999999</v>
      </c>
      <c r="N47" s="264">
        <v>8.4593852226383312E-2</v>
      </c>
      <c r="O47" s="264">
        <v>55.53586398662064</v>
      </c>
      <c r="P47" s="265">
        <v>8</v>
      </c>
      <c r="Q47" s="266">
        <v>2</v>
      </c>
      <c r="R47" s="266">
        <v>1313</v>
      </c>
    </row>
    <row r="48" spans="1:18" ht="16.5">
      <c r="A48" s="258" t="s">
        <v>117</v>
      </c>
      <c r="B48" s="259" t="s">
        <v>533</v>
      </c>
      <c r="C48" s="249" t="s">
        <v>67</v>
      </c>
      <c r="D48" s="250">
        <v>0.82548387096774201</v>
      </c>
      <c r="E48" s="260">
        <v>4922</v>
      </c>
      <c r="F48" s="251" t="s">
        <v>120</v>
      </c>
      <c r="G48" s="261" t="s">
        <v>458</v>
      </c>
      <c r="H48" s="262">
        <v>1</v>
      </c>
      <c r="I48" s="252">
        <v>1546.723</v>
      </c>
      <c r="J48" s="253">
        <v>1.3474408886298007E-2</v>
      </c>
      <c r="K48" s="253">
        <v>0.32395311313396347</v>
      </c>
      <c r="L48" s="253">
        <v>0.11508201533176916</v>
      </c>
      <c r="M48" s="263">
        <v>9.4290000000000003</v>
      </c>
      <c r="N48" s="264">
        <v>6.465281760211751E-2</v>
      </c>
      <c r="O48" s="264">
        <v>2.7154183392889353</v>
      </c>
      <c r="P48" s="265">
        <v>1</v>
      </c>
      <c r="Q48" s="266">
        <v>1</v>
      </c>
      <c r="R48" s="266">
        <v>42</v>
      </c>
    </row>
    <row r="49" spans="1:18" ht="16.5">
      <c r="A49" s="258" t="s">
        <v>117</v>
      </c>
      <c r="B49" s="259" t="s">
        <v>352</v>
      </c>
      <c r="C49" s="249" t="s">
        <v>67</v>
      </c>
      <c r="D49" s="250">
        <v>0.81985999382364394</v>
      </c>
      <c r="E49" s="260">
        <v>4242</v>
      </c>
      <c r="F49" s="251" t="s">
        <v>120</v>
      </c>
      <c r="G49" s="261" t="s">
        <v>226</v>
      </c>
      <c r="H49" s="262">
        <v>3</v>
      </c>
      <c r="I49" s="252">
        <v>2064.0320000000002</v>
      </c>
      <c r="J49" s="253">
        <v>1.7346776155625254E-2</v>
      </c>
      <c r="K49" s="253">
        <v>0.3547234398052877</v>
      </c>
      <c r="L49" s="253">
        <v>0.22577169346211684</v>
      </c>
      <c r="M49" s="263">
        <v>9.4209999999999994</v>
      </c>
      <c r="N49" s="264">
        <v>4.8448861257964992E-2</v>
      </c>
      <c r="O49" s="264">
        <v>1.0658749476752298</v>
      </c>
      <c r="P49" s="265">
        <v>2</v>
      </c>
      <c r="Q49" s="266">
        <v>1</v>
      </c>
      <c r="R49" s="266">
        <v>22</v>
      </c>
    </row>
    <row r="50" spans="1:18" ht="16.5">
      <c r="A50" s="258" t="s">
        <v>117</v>
      </c>
      <c r="B50" s="259" t="s">
        <v>354</v>
      </c>
      <c r="C50" s="249" t="s">
        <v>67</v>
      </c>
      <c r="D50" s="250">
        <v>0.84340757326965443</v>
      </c>
      <c r="E50" s="260">
        <v>435</v>
      </c>
      <c r="F50" s="251" t="s">
        <v>119</v>
      </c>
      <c r="G50" s="261" t="s">
        <v>218</v>
      </c>
      <c r="H50" s="262">
        <v>7</v>
      </c>
      <c r="I50" s="252">
        <v>1624.8200000000002</v>
      </c>
      <c r="J50" s="253">
        <v>3.3877297745177004E-2</v>
      </c>
      <c r="K50" s="253">
        <v>0.35877205386817057</v>
      </c>
      <c r="L50" s="253">
        <v>9.5395182235570711E-2</v>
      </c>
      <c r="M50" s="263">
        <v>12.028</v>
      </c>
      <c r="N50" s="264">
        <v>0</v>
      </c>
      <c r="O50" s="264">
        <v>5.5390750975492669</v>
      </c>
      <c r="P50" s="265">
        <v>5</v>
      </c>
      <c r="Q50" s="266">
        <v>0</v>
      </c>
      <c r="R50" s="266">
        <v>90</v>
      </c>
    </row>
    <row r="51" spans="1:18" ht="16.5">
      <c r="A51" s="258" t="s">
        <v>117</v>
      </c>
      <c r="B51" s="259" t="s">
        <v>364</v>
      </c>
      <c r="C51" s="249" t="s">
        <v>67</v>
      </c>
      <c r="D51" s="250">
        <v>0.80844757081878593</v>
      </c>
      <c r="E51" s="260">
        <v>4430</v>
      </c>
      <c r="F51" s="251" t="s">
        <v>118</v>
      </c>
      <c r="G51" s="261" t="s">
        <v>212</v>
      </c>
      <c r="H51" s="262">
        <v>11</v>
      </c>
      <c r="I51" s="252">
        <v>2669.7129999999997</v>
      </c>
      <c r="J51" s="253">
        <v>2.5978786810892971E-2</v>
      </c>
      <c r="K51" s="253">
        <v>0.3424851862342691</v>
      </c>
      <c r="L51" s="253">
        <v>0.19852321204563936</v>
      </c>
      <c r="M51" s="263">
        <v>13.805999999999999</v>
      </c>
      <c r="N51" s="264">
        <v>0.18728604909965979</v>
      </c>
      <c r="O51" s="264">
        <v>26.107675244492576</v>
      </c>
      <c r="P51" s="265">
        <v>26</v>
      </c>
      <c r="Q51" s="266">
        <v>5</v>
      </c>
      <c r="R51" s="266">
        <v>697</v>
      </c>
    </row>
    <row r="52" spans="1:18" ht="16.5">
      <c r="A52" s="258" t="s">
        <v>117</v>
      </c>
      <c r="B52" s="259" t="s">
        <v>366</v>
      </c>
      <c r="C52" s="249" t="s">
        <v>67</v>
      </c>
      <c r="D52" s="250">
        <v>0.84127733837224983</v>
      </c>
      <c r="E52" s="260">
        <v>9144</v>
      </c>
      <c r="F52" s="251" t="s">
        <v>119</v>
      </c>
      <c r="G52" s="261" t="s">
        <v>218</v>
      </c>
      <c r="H52" s="262">
        <v>7</v>
      </c>
      <c r="I52" s="252">
        <v>1526.2540000000001</v>
      </c>
      <c r="J52" s="253">
        <v>1.320827238722924E-2</v>
      </c>
      <c r="K52" s="253">
        <v>0.36313533963545269</v>
      </c>
      <c r="L52" s="253">
        <v>0.12286529548143679</v>
      </c>
      <c r="M52" s="263">
        <v>12.407</v>
      </c>
      <c r="N52" s="264">
        <v>0</v>
      </c>
      <c r="O52" s="264">
        <v>2.817355433630313</v>
      </c>
      <c r="P52" s="265">
        <v>5</v>
      </c>
      <c r="Q52" s="266">
        <v>0</v>
      </c>
      <c r="R52" s="266">
        <v>43</v>
      </c>
    </row>
    <row r="53" spans="1:18" ht="16.5">
      <c r="A53" s="258" t="s">
        <v>117</v>
      </c>
      <c r="B53" s="259" t="s">
        <v>370</v>
      </c>
      <c r="C53" s="249" t="s">
        <v>67</v>
      </c>
      <c r="D53" s="250">
        <v>0.8281472257013327</v>
      </c>
      <c r="E53" s="260">
        <v>3330</v>
      </c>
      <c r="F53" s="251" t="s">
        <v>118</v>
      </c>
      <c r="G53" s="261" t="s">
        <v>215</v>
      </c>
      <c r="H53" s="262">
        <v>5</v>
      </c>
      <c r="I53" s="252">
        <v>2887.8709999999996</v>
      </c>
      <c r="J53" s="253">
        <v>5.6492350491764215E-3</v>
      </c>
      <c r="K53" s="253">
        <v>0.36134440358925807</v>
      </c>
      <c r="L53" s="253">
        <v>0.1502837211218922</v>
      </c>
      <c r="M53" s="263">
        <v>14.021000000000001</v>
      </c>
      <c r="N53" s="264">
        <v>0.13851034204782695</v>
      </c>
      <c r="O53" s="264">
        <v>8.7954067200370112</v>
      </c>
      <c r="P53" s="265">
        <v>2</v>
      </c>
      <c r="Q53" s="266">
        <v>4</v>
      </c>
      <c r="R53" s="266">
        <v>254</v>
      </c>
    </row>
    <row r="54" spans="1:18" ht="16.5">
      <c r="A54" s="258" t="s">
        <v>117</v>
      </c>
      <c r="B54" s="259" t="s">
        <v>406</v>
      </c>
      <c r="C54" s="249" t="s">
        <v>67</v>
      </c>
      <c r="D54" s="250">
        <v>0.84658582743031374</v>
      </c>
      <c r="E54" s="260">
        <v>4657</v>
      </c>
      <c r="F54" s="251" t="s">
        <v>118</v>
      </c>
      <c r="G54" s="261" t="s">
        <v>213</v>
      </c>
      <c r="H54" s="262">
        <v>6</v>
      </c>
      <c r="I54" s="252">
        <v>1111.578</v>
      </c>
      <c r="J54" s="253">
        <v>2.6679623106395264E-2</v>
      </c>
      <c r="K54" s="253">
        <v>0.36120448109925651</v>
      </c>
      <c r="L54" s="253">
        <v>7.2437710037020847E-2</v>
      </c>
      <c r="M54" s="263">
        <v>12.462</v>
      </c>
      <c r="N54" s="264">
        <v>0.1799243957688979</v>
      </c>
      <c r="O54" s="264">
        <v>9.7159173715204865</v>
      </c>
      <c r="P54" s="265">
        <v>2</v>
      </c>
      <c r="Q54" s="266">
        <v>2</v>
      </c>
      <c r="R54" s="266">
        <v>121</v>
      </c>
    </row>
    <row r="55" spans="1:18" ht="16.5">
      <c r="A55" s="258" t="s">
        <v>117</v>
      </c>
      <c r="B55" s="259" t="s">
        <v>424</v>
      </c>
      <c r="C55" s="249" t="s">
        <v>67</v>
      </c>
      <c r="D55" s="250">
        <v>0.80407605175483821</v>
      </c>
      <c r="E55" s="260">
        <v>4021</v>
      </c>
      <c r="F55" s="251" t="s">
        <v>118</v>
      </c>
      <c r="G55" s="261" t="s">
        <v>211</v>
      </c>
      <c r="H55" s="262">
        <v>4</v>
      </c>
      <c r="I55" s="252">
        <v>1315.278</v>
      </c>
      <c r="J55" s="253">
        <v>5.7529417589592168E-3</v>
      </c>
      <c r="K55" s="253">
        <v>0.35724415134206161</v>
      </c>
      <c r="L55" s="253">
        <v>0.21288275178327318</v>
      </c>
      <c r="M55" s="263">
        <v>13.407</v>
      </c>
      <c r="N55" s="264">
        <v>0.22808866262493557</v>
      </c>
      <c r="O55" s="264">
        <v>7.2988372039979383</v>
      </c>
      <c r="P55" s="265">
        <v>2</v>
      </c>
      <c r="Q55" s="266">
        <v>3</v>
      </c>
      <c r="R55" s="266">
        <v>96</v>
      </c>
    </row>
    <row r="56" spans="1:18" ht="16.5">
      <c r="A56" s="258" t="s">
        <v>117</v>
      </c>
      <c r="B56" s="259" t="s">
        <v>374</v>
      </c>
      <c r="C56" s="249" t="s">
        <v>67</v>
      </c>
      <c r="D56" s="250">
        <v>0.84976833409220953</v>
      </c>
      <c r="E56" s="260">
        <v>7970</v>
      </c>
      <c r="F56" s="251" t="s">
        <v>118</v>
      </c>
      <c r="G56" s="261" t="s">
        <v>215</v>
      </c>
      <c r="H56" s="262">
        <v>4</v>
      </c>
      <c r="I56" s="252">
        <v>2743.0910000000003</v>
      </c>
      <c r="J56" s="253">
        <v>1.3567047037215193E-2</v>
      </c>
      <c r="K56" s="253">
        <v>0.34028109893429098</v>
      </c>
      <c r="L56" s="253">
        <v>0.19722276803795427</v>
      </c>
      <c r="M56" s="263">
        <v>13.532999999999999</v>
      </c>
      <c r="N56" s="264">
        <v>0</v>
      </c>
      <c r="O56" s="264">
        <v>13.451978078744014</v>
      </c>
      <c r="P56" s="265">
        <v>5</v>
      </c>
      <c r="Q56" s="266">
        <v>0</v>
      </c>
      <c r="R56" s="266">
        <v>369</v>
      </c>
    </row>
    <row r="57" spans="1:18" ht="16.5">
      <c r="A57" s="258" t="s">
        <v>117</v>
      </c>
      <c r="B57" s="259" t="s">
        <v>560</v>
      </c>
      <c r="C57" s="249" t="s">
        <v>67</v>
      </c>
      <c r="D57" s="250">
        <v>0.83742446070283982</v>
      </c>
      <c r="E57" s="260">
        <v>6054</v>
      </c>
      <c r="F57" s="251" t="s">
        <v>119</v>
      </c>
      <c r="G57" s="261" t="s">
        <v>219</v>
      </c>
      <c r="H57" s="262">
        <v>5</v>
      </c>
      <c r="I57" s="252">
        <v>1276.29</v>
      </c>
      <c r="J57" s="253">
        <v>4.7524600587445622E-3</v>
      </c>
      <c r="K57" s="253">
        <v>0.4325808325171977</v>
      </c>
      <c r="L57" s="253">
        <v>0.17060698341186789</v>
      </c>
      <c r="M57" s="263">
        <v>13.135</v>
      </c>
      <c r="N57" s="264">
        <v>0</v>
      </c>
      <c r="O57" s="264">
        <v>8.1486182607401147</v>
      </c>
      <c r="P57" s="265">
        <v>42</v>
      </c>
      <c r="Q57" s="266">
        <v>0</v>
      </c>
      <c r="R57" s="266">
        <v>109</v>
      </c>
    </row>
    <row r="58" spans="1:18" ht="16.5">
      <c r="A58" s="258" t="s">
        <v>117</v>
      </c>
      <c r="B58" s="259" t="s">
        <v>378</v>
      </c>
      <c r="C58" s="249" t="s">
        <v>70</v>
      </c>
      <c r="D58" s="250">
        <v>0.76460968983118105</v>
      </c>
      <c r="E58" s="260">
        <v>3626</v>
      </c>
      <c r="F58" s="251" t="s">
        <v>118</v>
      </c>
      <c r="G58" s="261" t="s">
        <v>201</v>
      </c>
      <c r="H58" s="262">
        <v>3</v>
      </c>
      <c r="I58" s="252">
        <v>2194.837</v>
      </c>
      <c r="J58" s="253">
        <v>2.4385329587582858E-2</v>
      </c>
      <c r="K58" s="253">
        <v>0.37407662322151003</v>
      </c>
      <c r="L58" s="253">
        <v>0.26835705795008924</v>
      </c>
      <c r="M58" s="263">
        <v>15.378</v>
      </c>
      <c r="N58" s="264">
        <v>0</v>
      </c>
      <c r="O58" s="264">
        <v>11.527051894969878</v>
      </c>
      <c r="P58" s="265">
        <v>8</v>
      </c>
      <c r="Q58" s="266">
        <v>0</v>
      </c>
      <c r="R58" s="266">
        <v>253</v>
      </c>
    </row>
    <row r="59" spans="1:18" ht="16.5">
      <c r="A59" s="258" t="s">
        <v>117</v>
      </c>
      <c r="B59" s="259" t="s">
        <v>382</v>
      </c>
      <c r="C59" s="249" t="s">
        <v>70</v>
      </c>
      <c r="D59" s="250">
        <v>0.70228998202594517</v>
      </c>
      <c r="E59" s="260">
        <v>377</v>
      </c>
      <c r="F59" s="251" t="s">
        <v>118</v>
      </c>
      <c r="G59" s="261" t="s">
        <v>194</v>
      </c>
      <c r="H59" s="262">
        <v>4</v>
      </c>
      <c r="I59" s="252">
        <v>2039.7919999999999</v>
      </c>
      <c r="J59" s="253">
        <v>3.5832653019329003E-2</v>
      </c>
      <c r="K59" s="253">
        <v>0.3853117392571454</v>
      </c>
      <c r="L59" s="253">
        <v>0.25983041408143576</v>
      </c>
      <c r="M59" s="263">
        <v>17.161999999999999</v>
      </c>
      <c r="N59" s="264">
        <v>0.14707381929137872</v>
      </c>
      <c r="O59" s="264">
        <v>26.130115227434956</v>
      </c>
      <c r="P59" s="265">
        <v>33</v>
      </c>
      <c r="Q59" s="266">
        <v>5</v>
      </c>
      <c r="R59" s="266">
        <v>650</v>
      </c>
    </row>
    <row r="60" spans="1:18" ht="16.5">
      <c r="A60" s="258" t="s">
        <v>117</v>
      </c>
      <c r="B60" s="259" t="s">
        <v>386</v>
      </c>
      <c r="C60" s="249" t="s">
        <v>67</v>
      </c>
      <c r="D60" s="250">
        <v>0.84612903225806457</v>
      </c>
      <c r="E60" s="260">
        <v>64</v>
      </c>
      <c r="F60" s="251" t="s">
        <v>120</v>
      </c>
      <c r="G60" s="261" t="s">
        <v>231</v>
      </c>
      <c r="H60" s="262">
        <v>1</v>
      </c>
      <c r="I60" s="252">
        <v>2196.422</v>
      </c>
      <c r="J60" s="253">
        <v>9.5071271264253535E-3</v>
      </c>
      <c r="K60" s="253">
        <v>0.35633970687441602</v>
      </c>
      <c r="L60" s="253">
        <v>0.11336619283543872</v>
      </c>
      <c r="M60" s="263">
        <v>11.135999999999999</v>
      </c>
      <c r="N60" s="264">
        <v>0.13658577450052858</v>
      </c>
      <c r="O60" s="264">
        <v>6.5105885845251956</v>
      </c>
      <c r="P60" s="265">
        <v>0</v>
      </c>
      <c r="Q60" s="266">
        <v>3</v>
      </c>
      <c r="R60" s="266">
        <v>143</v>
      </c>
    </row>
    <row r="61" spans="1:18" ht="16.5">
      <c r="A61" s="258" t="s">
        <v>117</v>
      </c>
      <c r="B61" s="259" t="s">
        <v>388</v>
      </c>
      <c r="C61" s="249" t="s">
        <v>70</v>
      </c>
      <c r="D61" s="250">
        <v>0.78049068387061682</v>
      </c>
      <c r="E61" s="260">
        <v>3329</v>
      </c>
      <c r="F61" s="251" t="s">
        <v>120</v>
      </c>
      <c r="G61" s="261" t="s">
        <v>226</v>
      </c>
      <c r="H61" s="262">
        <v>5</v>
      </c>
      <c r="I61" s="252">
        <v>1602.472</v>
      </c>
      <c r="J61" s="253">
        <v>3.0057826291778073E-2</v>
      </c>
      <c r="K61" s="253">
        <v>0.34648170074632256</v>
      </c>
      <c r="L61" s="253">
        <v>0.20530779944984998</v>
      </c>
      <c r="M61" s="263">
        <v>12.02</v>
      </c>
      <c r="N61" s="264">
        <v>6.2403586458920968E-2</v>
      </c>
      <c r="O61" s="264">
        <v>34.946008416995745</v>
      </c>
      <c r="P61" s="265">
        <v>6</v>
      </c>
      <c r="Q61" s="266">
        <v>1</v>
      </c>
      <c r="R61" s="266">
        <v>560</v>
      </c>
    </row>
    <row r="62" spans="1:18" ht="16.5">
      <c r="A62" s="258" t="s">
        <v>117</v>
      </c>
      <c r="B62" s="259" t="s">
        <v>390</v>
      </c>
      <c r="C62" s="249" t="s">
        <v>67</v>
      </c>
      <c r="D62" s="250">
        <v>0.82543537527141053</v>
      </c>
      <c r="E62" s="260">
        <v>8236</v>
      </c>
      <c r="F62" s="251" t="s">
        <v>119</v>
      </c>
      <c r="G62" s="261" t="s">
        <v>221</v>
      </c>
      <c r="H62" s="262">
        <v>2</v>
      </c>
      <c r="I62" s="252">
        <v>2693.797</v>
      </c>
      <c r="J62" s="253">
        <v>1.1323854070777753E-2</v>
      </c>
      <c r="K62" s="253">
        <v>0.34933249237647385</v>
      </c>
      <c r="L62" s="253">
        <v>0.18227060168230938</v>
      </c>
      <c r="M62" s="263">
        <v>11.7</v>
      </c>
      <c r="N62" s="264">
        <v>3.7122322134889897E-2</v>
      </c>
      <c r="O62" s="264">
        <v>13.623892223504592</v>
      </c>
      <c r="P62" s="265">
        <v>19</v>
      </c>
      <c r="Q62" s="266">
        <v>1</v>
      </c>
      <c r="R62" s="266">
        <v>367</v>
      </c>
    </row>
    <row r="63" spans="1:18" ht="16.5">
      <c r="A63" s="258" t="s">
        <v>117</v>
      </c>
      <c r="B63" s="259" t="s">
        <v>392</v>
      </c>
      <c r="C63" s="249" t="s">
        <v>70</v>
      </c>
      <c r="D63" s="250">
        <v>0.79613691813222409</v>
      </c>
      <c r="E63" s="260">
        <v>1300</v>
      </c>
      <c r="F63" s="251" t="s">
        <v>120</v>
      </c>
      <c r="G63" s="261" t="s">
        <v>225</v>
      </c>
      <c r="H63" s="262">
        <v>9</v>
      </c>
      <c r="I63" s="252">
        <v>6680.9880000000012</v>
      </c>
      <c r="J63" s="253">
        <v>5.28841045323373E-2</v>
      </c>
      <c r="K63" s="253">
        <v>0.34345508259997293</v>
      </c>
      <c r="L63" s="253">
        <v>0.16913666062564398</v>
      </c>
      <c r="M63" s="263">
        <v>11.672000000000001</v>
      </c>
      <c r="N63" s="264">
        <v>0.6136816889956993</v>
      </c>
      <c r="O63" s="264">
        <v>25.145981402750607</v>
      </c>
      <c r="P63" s="265">
        <v>44</v>
      </c>
      <c r="Q63" s="266">
        <v>41</v>
      </c>
      <c r="R63" s="266">
        <v>1680</v>
      </c>
    </row>
    <row r="64" spans="1:18" ht="16.5">
      <c r="A64" s="258" t="s">
        <v>117</v>
      </c>
      <c r="B64" s="259" t="s">
        <v>394</v>
      </c>
      <c r="C64" s="249" t="s">
        <v>70</v>
      </c>
      <c r="D64" s="250">
        <v>0.76479999999999992</v>
      </c>
      <c r="E64" s="260">
        <v>4871</v>
      </c>
      <c r="F64" s="251" t="s">
        <v>118</v>
      </c>
      <c r="G64" s="261" t="s">
        <v>213</v>
      </c>
      <c r="H64" s="262">
        <v>1</v>
      </c>
      <c r="I64" s="252">
        <v>2486.0100000000002</v>
      </c>
      <c r="J64" s="253">
        <v>6.6757369992734884E-3</v>
      </c>
      <c r="K64" s="253">
        <v>0.38688100809343462</v>
      </c>
      <c r="L64" s="253">
        <v>0.18865571739453982</v>
      </c>
      <c r="M64" s="263">
        <v>15.227</v>
      </c>
      <c r="N64" s="264">
        <v>8.0450199315368801E-2</v>
      </c>
      <c r="O64" s="264">
        <v>26.629015973387073</v>
      </c>
      <c r="P64" s="265">
        <v>7</v>
      </c>
      <c r="Q64" s="266">
        <v>2</v>
      </c>
      <c r="R64" s="266">
        <v>662</v>
      </c>
    </row>
  </sheetData>
  <phoneticPr fontId="2" type="noConversion"/>
  <conditionalFormatting sqref="C14:D64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2024-08-02T02:03:35Z</dcterms:modified>
</cp:coreProperties>
</file>