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EB252FCB-FEC2-42DC-AD9E-8224AF0170A8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명단'!$A$13:$R$46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운전자별!$A$1:$R$87</definedName>
    <definedName name="_xlnm.Print_Area" localSheetId="1">종합!$A$1:$L$135</definedName>
    <definedName name="_xlnm.Print_Area" localSheetId="3">차량별!$A$1:$T$36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5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24" i="60" l="1"/>
  <c r="F16" i="60"/>
  <c r="F3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1" i="12" l="1"/>
  <c r="B126" i="12" l="1"/>
  <c r="I126" i="12" s="1"/>
  <c r="B127" i="12"/>
  <c r="B125" i="12"/>
  <c r="B124" i="12"/>
  <c r="B122" i="12"/>
  <c r="B123" i="12"/>
  <c r="J10" i="12" l="1"/>
  <c r="J29" i="12" s="1"/>
  <c r="N23" i="12"/>
  <c r="K25" i="12"/>
  <c r="D25" i="12" l="1"/>
  <c r="E47" i="12" a="1"/>
  <c r="H47" i="12" a="1"/>
  <c r="G47" i="12" a="1"/>
  <c r="F47" i="12" a="1"/>
  <c r="N47" i="12" a="1"/>
  <c r="D47" i="12" a="1"/>
  <c r="I47" i="12" a="1"/>
  <c r="H47" i="12" l="1"/>
  <c r="G47" i="12"/>
  <c r="D47" i="12"/>
  <c r="E47" i="12"/>
  <c r="I47" i="12"/>
  <c r="F47" i="12"/>
  <c r="N47" i="12"/>
  <c r="K47" i="12" s="1" a="1"/>
  <c r="K47" i="12" s="1"/>
  <c r="E25" i="12" l="1"/>
  <c r="F25" i="12" l="1"/>
  <c r="G25" i="12" l="1"/>
  <c r="H25" i="12" l="1"/>
  <c r="I25" i="12" l="1"/>
  <c r="J25" i="12"/>
  <c r="J47" i="12" a="1"/>
  <c r="J4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23" i="12" l="1"/>
  <c r="D126" i="12"/>
  <c r="G123" i="12"/>
  <c r="F126" i="12"/>
  <c r="G126" i="12"/>
  <c r="G124" i="12"/>
  <c r="G125" i="12"/>
  <c r="E126" i="12"/>
  <c r="I123" i="12"/>
  <c r="H126" i="12"/>
  <c r="J126" i="12"/>
  <c r="H123" i="12"/>
  <c r="H125" i="12"/>
  <c r="I121" i="12"/>
  <c r="J124" i="12"/>
  <c r="H122" i="12"/>
  <c r="J121" i="12"/>
  <c r="I124" i="12"/>
  <c r="D125" i="12"/>
  <c r="G122" i="12"/>
  <c r="E121" i="12"/>
  <c r="H124" i="12"/>
  <c r="D127" i="12"/>
  <c r="D121" i="12"/>
  <c r="E123" i="12"/>
  <c r="H127" i="12"/>
  <c r="F122" i="12"/>
  <c r="F124" i="12"/>
  <c r="J127" i="12"/>
  <c r="E122" i="12"/>
  <c r="D124" i="12"/>
  <c r="F121" i="12"/>
  <c r="J123" i="12"/>
  <c r="J125" i="12"/>
  <c r="E127" i="12"/>
  <c r="D122" i="12"/>
  <c r="D123" i="12"/>
  <c r="I127" i="12"/>
  <c r="J122" i="12"/>
  <c r="H121" i="12"/>
  <c r="E124" i="12"/>
  <c r="F125" i="12"/>
  <c r="G127" i="12"/>
  <c r="G121" i="12"/>
  <c r="I122" i="12"/>
  <c r="E125" i="12"/>
  <c r="F12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<sst xmlns="http://schemas.openxmlformats.org/spreadsheetml/2006/main" count="2307" uniqueCount="550">
  <si>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</si>
  <si>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</si>
  <si>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</si>
  <si>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</si>
  <si>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</si>
  <si>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</si>
  <si>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</si>
  <si>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</si>
  <si>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</si>
  <si>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</si>
  <si>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</si>
  <si>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</si>
  <si>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</si>
  <si>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</si>
  <si>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</si>
  <si>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</si>
  <si>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</si>
  <si>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</si>
  <si>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</si>
  <si>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</si>
  <si>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</si>
  <si>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</si>
  <si>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</si>
  <si>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</si>
  <si>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</si>
  <si>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</si>
  <si>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</si>
  <si>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</si>
  <si>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</si>
  <si>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</si>
  <si>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</si>
  <si>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</si>
  <si>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</si>
  <si>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</si>
  <si>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</si>
  <si>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</si>
  <si>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</si>
  <si>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</si>
  <si>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</si>
  <si>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</si>
  <si>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</si>
  <si>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</si>
  <si>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</si>
  <si>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</si>
  <si>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</si>
  <si>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</si>
  <si>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</si>
  <si>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</si>
  <si>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</si>
  <si>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</si>
  <si>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</si>
  <si>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</si>
  <si>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</si>
  <si>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</si>
  <si>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</si>
  <si>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</si>
  <si>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</si>
  <si>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</si>
  <si>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</si>
  <si>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</si>
  <si>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</si>
  <si>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</si>
  <si>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</si>
  <si>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</si>
  <si>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</si>
  <si>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</si>
  <si>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</si>
  <si>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</si>
  <si>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</si>
  <si>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</si>
  <si>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</si>
  <si>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</si>
  <si>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</si>
  <si>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</si>
  <si>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</si>
  <si>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</si>
  <si>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</si>
  <si>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</si>
  <si>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</si>
  <si>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</si>
  <si>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</si>
  <si>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</si>
  <si>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</si>
  <si>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</si>
  <si>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</si>
  <si>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</si>
  <si>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</si>
  <si>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</si>
  <si>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</si>
  <si>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</si>
  <si>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</si>
  <si>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</si>
  <si>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</si>
  <si>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</si>
  <si>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</si>
  <si>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</si>
  <si>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</si>
  <si>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</si>
  <si>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</si>
  <si>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</si>
  <si>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</si>
  <si>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</si>
  <si>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</si>
  <si>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</si>
  <si>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</si>
  <si>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</si>
  <si>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</si>
  <si>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</si>
  <si>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</si>
  <si>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</si>
  <si>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</si>
  <si>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</si>
  <si>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</si>
  <si>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</si>
  <si>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</si>
  <si>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</si>
  <si>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</si>
  <si>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</si>
  <si>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</si>
  <si>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영종운수</t>
  </si>
  <si>
    <t>202</t>
  </si>
  <si>
    <t>203</t>
  </si>
  <si>
    <t>205</t>
  </si>
  <si>
    <t>222</t>
  </si>
  <si>
    <t>e음13</t>
  </si>
  <si>
    <t>e음15</t>
  </si>
  <si>
    <t>점수</t>
    <phoneticPr fontId="2" type="noConversion"/>
  </si>
  <si>
    <t>단계</t>
    <phoneticPr fontId="2" type="noConversion"/>
  </si>
  <si>
    <t>e음16</t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</si>
  <si>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</si>
  <si>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</si>
  <si>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</si>
  <si>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</si>
  <si>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</si>
  <si>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</si>
  <si>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</si>
  <si>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</si>
  <si>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</si>
  <si>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</si>
  <si>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</si>
  <si>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</si>
  <si>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</si>
  <si>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</si>
  <si>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</si>
  <si>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</si>
  <si>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</si>
  <si>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</si>
  <si>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</si>
  <si>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</si>
  <si>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</si>
  <si>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</si>
  <si>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</si>
  <si>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</si>
  <si>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</si>
  <si>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</si>
  <si>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</si>
  <si>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</si>
  <si>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</si>
  <si>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</si>
  <si>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</si>
  <si>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</si>
  <si>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</si>
  <si>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</si>
  <si>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</si>
  <si>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</si>
  <si>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</si>
  <si>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</si>
  <si>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</si>
  <si>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</si>
  <si>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</si>
  <si>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</si>
  <si>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</si>
  <si>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</si>
  <si>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</si>
  <si>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</si>
  <si>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</si>
  <si>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</si>
  <si>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</si>
  <si>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</si>
  <si>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</si>
  <si>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</si>
  <si>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</si>
  <si>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</si>
  <si>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</si>
  <si>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</si>
  <si>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</si>
  <si>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</si>
  <si>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</si>
  <si>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</si>
  <si>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</si>
  <si>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</si>
  <si>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</si>
  <si>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</si>
  <si>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</si>
  <si>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</si>
  <si>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</si>
  <si>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</si>
  <si>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</si>
  <si>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</si>
  <si>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</si>
  <si>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</si>
  <si>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</si>
  <si>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</si>
  <si>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조원준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</si>
  <si>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</si>
  <si>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</si>
  <si>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</si>
  <si>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</si>
  <si>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</si>
  <si>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</si>
  <si>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</si>
  <si>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</si>
  <si>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</si>
  <si>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</si>
  <si>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</si>
  <si>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</si>
  <si>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</si>
  <si>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</si>
  <si>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</si>
  <si>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</si>
  <si>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</si>
  <si>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</si>
  <si>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</si>
  <si>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</si>
  <si>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</si>
  <si>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</si>
  <si>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</si>
  <si>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</si>
  <si>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</si>
  <si>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</si>
  <si>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</si>
  <si>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</si>
  <si>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</si>
  <si>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</si>
  <si>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</si>
  <si>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</si>
  <si>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</si>
  <si>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73아1567</t>
  </si>
  <si>
    <t>73아1568</t>
  </si>
  <si>
    <t>73아9158</t>
  </si>
  <si>
    <t>73아9157</t>
  </si>
  <si>
    <t>73아9159</t>
  </si>
  <si>
    <t>강범</t>
  </si>
  <si>
    <t>5268086</t>
  </si>
  <si>
    <t>권영진</t>
  </si>
  <si>
    <t>5267705</t>
  </si>
  <si>
    <t>김길수</t>
  </si>
  <si>
    <t>5268908</t>
  </si>
  <si>
    <t>김낙훈</t>
  </si>
  <si>
    <t>5267782</t>
  </si>
  <si>
    <t>김덕수</t>
  </si>
  <si>
    <t>5266900</t>
  </si>
  <si>
    <t>김만수</t>
  </si>
  <si>
    <t>5266529</t>
  </si>
  <si>
    <t>김보람</t>
  </si>
  <si>
    <t>5261190</t>
  </si>
  <si>
    <t>김봉선</t>
  </si>
  <si>
    <t>5268084</t>
  </si>
  <si>
    <t>김승재</t>
  </si>
  <si>
    <t>5262110</t>
  </si>
  <si>
    <t>김시헌</t>
  </si>
  <si>
    <t>5265640</t>
  </si>
  <si>
    <t>김영강</t>
  </si>
  <si>
    <t>5268855</t>
  </si>
  <si>
    <t>526423</t>
  </si>
  <si>
    <t>김영태</t>
  </si>
  <si>
    <t>5267671</t>
  </si>
  <si>
    <t>김용석</t>
  </si>
  <si>
    <t>5266710</t>
  </si>
  <si>
    <t>김용순</t>
  </si>
  <si>
    <t>5269910</t>
  </si>
  <si>
    <t>김유환</t>
  </si>
  <si>
    <t>5262511</t>
  </si>
  <si>
    <t>김제학</t>
  </si>
  <si>
    <t>5268006</t>
  </si>
  <si>
    <t>김종두</t>
  </si>
  <si>
    <t>5262896</t>
  </si>
  <si>
    <t>김지현</t>
  </si>
  <si>
    <t>5264482</t>
  </si>
  <si>
    <t>김진광</t>
  </si>
  <si>
    <t>5265882</t>
  </si>
  <si>
    <t>김진호</t>
  </si>
  <si>
    <t>5269299</t>
  </si>
  <si>
    <t>김홍철</t>
  </si>
  <si>
    <t>526288</t>
  </si>
  <si>
    <t>노형준</t>
  </si>
  <si>
    <t>5262000</t>
  </si>
  <si>
    <t>류정송</t>
  </si>
  <si>
    <t>526780</t>
  </si>
  <si>
    <t>박건배</t>
  </si>
  <si>
    <t>5268011</t>
  </si>
  <si>
    <t>박기정</t>
  </si>
  <si>
    <t>5268197</t>
  </si>
  <si>
    <t>박상우</t>
  </si>
  <si>
    <t>5262949</t>
  </si>
  <si>
    <t>박준규</t>
  </si>
  <si>
    <t>5262451</t>
  </si>
  <si>
    <t>박준서</t>
  </si>
  <si>
    <t>5265571</t>
  </si>
  <si>
    <t>백승철</t>
  </si>
  <si>
    <t>5261313</t>
  </si>
  <si>
    <t>서찬용</t>
  </si>
  <si>
    <t>5263199</t>
  </si>
  <si>
    <t>선경호</t>
  </si>
  <si>
    <t>5261182</t>
  </si>
  <si>
    <t>성민철</t>
  </si>
  <si>
    <t>5267205</t>
  </si>
  <si>
    <t>송영선</t>
  </si>
  <si>
    <t>526674</t>
  </si>
  <si>
    <t>신감찬</t>
  </si>
  <si>
    <t>5266740</t>
  </si>
  <si>
    <t>신무영</t>
  </si>
  <si>
    <t>526958</t>
  </si>
  <si>
    <t>신이호</t>
  </si>
  <si>
    <t>5262704</t>
  </si>
  <si>
    <t>심명섭</t>
  </si>
  <si>
    <t>5261115</t>
  </si>
  <si>
    <t>안기태</t>
  </si>
  <si>
    <t>5262274</t>
  </si>
  <si>
    <t>안병윤</t>
  </si>
  <si>
    <t>5262225</t>
  </si>
  <si>
    <t>안춘근</t>
  </si>
  <si>
    <t>5267206</t>
  </si>
  <si>
    <t>원재영</t>
  </si>
  <si>
    <t>5265653</t>
  </si>
  <si>
    <t>유지훈</t>
  </si>
  <si>
    <t>5261463</t>
  </si>
  <si>
    <t>이기현</t>
  </si>
  <si>
    <t>5268132</t>
  </si>
  <si>
    <t>이대범</t>
  </si>
  <si>
    <t>5265974</t>
  </si>
  <si>
    <t>5265170</t>
  </si>
  <si>
    <t>이상현</t>
  </si>
  <si>
    <t>5264537</t>
  </si>
  <si>
    <t>이선호</t>
  </si>
  <si>
    <t>5265652</t>
  </si>
  <si>
    <t>이승용</t>
  </si>
  <si>
    <t>5261117</t>
  </si>
  <si>
    <t>이신영</t>
  </si>
  <si>
    <t>5266448</t>
  </si>
  <si>
    <t>이용식</t>
  </si>
  <si>
    <t>5268384</t>
  </si>
  <si>
    <t>이은영</t>
  </si>
  <si>
    <t>5261282</t>
  </si>
  <si>
    <t>73아1210</t>
  </si>
  <si>
    <t>5261422</t>
  </si>
  <si>
    <t>이주철</t>
  </si>
  <si>
    <t>5269119</t>
  </si>
  <si>
    <t>이준복</t>
  </si>
  <si>
    <t>5263653</t>
  </si>
  <si>
    <t>이향철</t>
  </si>
  <si>
    <t>5268117</t>
  </si>
  <si>
    <t>이효진</t>
  </si>
  <si>
    <t>5269129</t>
  </si>
  <si>
    <t>이희범</t>
  </si>
  <si>
    <t>5261436</t>
  </si>
  <si>
    <t>장경석</t>
  </si>
  <si>
    <t>5267080</t>
  </si>
  <si>
    <t>장용민</t>
  </si>
  <si>
    <t>5266617</t>
  </si>
  <si>
    <t>전원배</t>
  </si>
  <si>
    <t>5269232</t>
  </si>
  <si>
    <t>정완구</t>
  </si>
  <si>
    <t>5262589</t>
  </si>
  <si>
    <t>정일명</t>
  </si>
  <si>
    <t>5267942</t>
  </si>
  <si>
    <t>조문기</t>
  </si>
  <si>
    <t>5262499</t>
  </si>
  <si>
    <t>조선민</t>
  </si>
  <si>
    <t>5267788</t>
  </si>
  <si>
    <t>조시형</t>
  </si>
  <si>
    <t>5261685</t>
  </si>
  <si>
    <t>5262002</t>
  </si>
  <si>
    <t>조종만</t>
  </si>
  <si>
    <t>5265365</t>
  </si>
  <si>
    <t>최규철</t>
  </si>
  <si>
    <t>5263959</t>
  </si>
  <si>
    <t>최낙동</t>
  </si>
  <si>
    <t>5264066</t>
  </si>
  <si>
    <t>최성관</t>
  </si>
  <si>
    <t>526949</t>
  </si>
  <si>
    <t>한송민</t>
  </si>
  <si>
    <t>5267074</t>
  </si>
  <si>
    <t>허지선</t>
  </si>
  <si>
    <t>526124</t>
  </si>
  <si>
    <t>황원준</t>
  </si>
  <si>
    <t>5266005</t>
  </si>
  <si>
    <t>영종운수</t>
    <phoneticPr fontId="2" type="noConversion"/>
  </si>
  <si>
    <t>영종운수202F1</t>
  </si>
  <si>
    <t>김준영</t>
  </si>
  <si>
    <t>5264999</t>
  </si>
  <si>
    <t>박윤수</t>
  </si>
  <si>
    <t>5265904</t>
  </si>
  <si>
    <t>박주홍</t>
  </si>
  <si>
    <t>5264654</t>
  </si>
  <si>
    <t>송성호</t>
  </si>
  <si>
    <t>5264476</t>
  </si>
  <si>
    <t>최영길</t>
  </si>
  <si>
    <t>5261430</t>
  </si>
  <si>
    <t>영종운수202S2</t>
  </si>
  <si>
    <t>영종운수202S3</t>
  </si>
  <si>
    <t>영종운수202A2</t>
  </si>
  <si>
    <t>김지훈</t>
  </si>
  <si>
    <t>5265504</t>
  </si>
  <si>
    <t>민병배</t>
  </si>
  <si>
    <t>5265279</t>
  </si>
  <si>
    <t>한형구</t>
  </si>
  <si>
    <t>5268483</t>
  </si>
  <si>
    <t>영종운수202D3</t>
  </si>
  <si>
    <t>4646</t>
  </si>
  <si>
    <t>신흥교통46B1</t>
  </si>
  <si>
    <t>▽</t>
  </si>
  <si>
    <t>신흥교통46S1</t>
  </si>
  <si>
    <t>=</t>
  </si>
  <si>
    <t>신흥교통46A1</t>
  </si>
  <si>
    <t>신흥교통46A4</t>
  </si>
  <si>
    <t>신흥교통46B3</t>
  </si>
  <si>
    <t>신흥교통46C2</t>
  </si>
  <si>
    <t>신흥교통46B4</t>
  </si>
  <si>
    <t>신흥교통46A2</t>
  </si>
  <si>
    <t>519519</t>
  </si>
  <si>
    <t>신흥교통519D2</t>
  </si>
  <si>
    <t>신흥교통519D1</t>
  </si>
  <si>
    <t>신흥교통519C2</t>
  </si>
  <si>
    <t>신흥교통519C1</t>
  </si>
  <si>
    <t>8282</t>
  </si>
  <si>
    <t>신흥교통82B1</t>
  </si>
  <si>
    <t>신흥교통82C2</t>
  </si>
  <si>
    <t>신흥교통82D1</t>
  </si>
  <si>
    <t>신흥교통82D3</t>
  </si>
  <si>
    <t>신흥교통82D2</t>
  </si>
  <si>
    <t>신흥교통82D4</t>
  </si>
  <si>
    <t>신흥교통82C1</t>
  </si>
  <si>
    <t>9393</t>
  </si>
  <si>
    <t>신흥교통93A1</t>
  </si>
  <si>
    <t>신흥교통93S1</t>
  </si>
  <si>
    <t>신흥교통93S2</t>
  </si>
  <si>
    <t>▲</t>
  </si>
  <si>
    <t>52680864618.831</t>
  </si>
  <si>
    <t>52677054539.099</t>
  </si>
  <si>
    <t>52689084650.474</t>
  </si>
  <si>
    <t>52677827036.088</t>
  </si>
  <si>
    <t>52669003757.629</t>
  </si>
  <si>
    <t>52665293566.129</t>
  </si>
  <si>
    <t>5261190613.93</t>
  </si>
  <si>
    <t>52680843175.08</t>
  </si>
  <si>
    <t>5262110564.503</t>
  </si>
  <si>
    <t>52656402008.729</t>
  </si>
  <si>
    <t>5268855948.306</t>
  </si>
  <si>
    <t>5264233970.647</t>
  </si>
  <si>
    <t>52676713767.992</t>
  </si>
  <si>
    <t>52667103808.465</t>
  </si>
  <si>
    <t>52699103752.004</t>
  </si>
  <si>
    <t>52625114221.157</t>
  </si>
  <si>
    <t>52680063872.67</t>
  </si>
  <si>
    <t>52628964094.672</t>
  </si>
  <si>
    <t>5264999643.599</t>
  </si>
  <si>
    <t>52644822833.077</t>
  </si>
  <si>
    <t>52655043316.84</t>
  </si>
  <si>
    <t>52658823444.163</t>
  </si>
  <si>
    <t>52692994237.988</t>
  </si>
  <si>
    <t>5262882855.242</t>
  </si>
  <si>
    <t>52620003627.193</t>
  </si>
  <si>
    <t>5267803772.025</t>
  </si>
  <si>
    <t>5265279440.17</t>
  </si>
  <si>
    <t>5268011571.782</t>
  </si>
  <si>
    <t>5268197829.512</t>
  </si>
  <si>
    <t>52629492931.966</t>
  </si>
  <si>
    <t>52659043010.855</t>
  </si>
  <si>
    <t>52646543040.946</t>
  </si>
  <si>
    <t>52624513303.904</t>
  </si>
  <si>
    <t>5265571715.64</t>
  </si>
  <si>
    <t>52613133781.763</t>
  </si>
  <si>
    <t>52631993549.746</t>
  </si>
  <si>
    <t>52611823796.659</t>
  </si>
  <si>
    <t>5267205748.16</t>
  </si>
  <si>
    <t>52644762859.875</t>
  </si>
  <si>
    <t>526674640.728</t>
  </si>
  <si>
    <t>52667403103.202</t>
  </si>
  <si>
    <t>526958434.603</t>
  </si>
  <si>
    <t>52627042914.437</t>
  </si>
  <si>
    <t>52611153872.239</t>
  </si>
  <si>
    <t>5262274743.536</t>
  </si>
  <si>
    <t>52622254288.356</t>
  </si>
  <si>
    <t>52672064024.43</t>
  </si>
  <si>
    <t>52656534118.261</t>
  </si>
  <si>
    <t>52614633936.179</t>
  </si>
  <si>
    <t>52681323105.216</t>
  </si>
  <si>
    <t>52659744429.501</t>
  </si>
  <si>
    <t>52651703222.21</t>
  </si>
  <si>
    <t>5264537931.33</t>
  </si>
  <si>
    <t>5265652410.285</t>
  </si>
  <si>
    <t>5261117506.473</t>
  </si>
  <si>
    <t>5266448871.257</t>
  </si>
  <si>
    <t>52683843599.254</t>
  </si>
  <si>
    <t>52612823253.223</t>
  </si>
  <si>
    <t>5261422860.701</t>
  </si>
  <si>
    <t>52691193912.774</t>
  </si>
  <si>
    <t>52636533897.763</t>
  </si>
  <si>
    <t>52681173292.535</t>
  </si>
  <si>
    <t>5269129962.969</t>
  </si>
  <si>
    <t>52614363244.104</t>
  </si>
  <si>
    <t>52670803803.992</t>
  </si>
  <si>
    <t>52666171059.273</t>
  </si>
  <si>
    <t>52692323681.703</t>
  </si>
  <si>
    <t>52625893710.725</t>
  </si>
  <si>
    <t>52679423186.272</t>
  </si>
  <si>
    <t>52624993160.862</t>
  </si>
  <si>
    <t>5267788429.721</t>
  </si>
  <si>
    <t>52616854025.559</t>
  </si>
  <si>
    <t>5262002743.707</t>
  </si>
  <si>
    <t>5265365885.78</t>
  </si>
  <si>
    <t>5263959596.862</t>
  </si>
  <si>
    <t>52640663428.94</t>
  </si>
  <si>
    <t>5269493298.215</t>
  </si>
  <si>
    <t>5261430844.86</t>
  </si>
  <si>
    <t>52670745932.008</t>
  </si>
  <si>
    <t>한종섭</t>
  </si>
  <si>
    <t>5262400</t>
  </si>
  <si>
    <t>52624003392.073</t>
  </si>
  <si>
    <t>52684834309.717</t>
  </si>
  <si>
    <t>5261244768.493</t>
  </si>
  <si>
    <t>52660054396.072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</si>
  <si>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</si>
  <si>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</si>
  <si>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</si>
  <si>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</si>
  <si>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</si>
  <si>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</si>
  <si>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13%(2명)</t>
  </si>
  <si>
    <t>13%(1명)</t>
  </si>
  <si>
    <t>100%(1명)</t>
  </si>
  <si>
    <t>7%(1명)</t>
  </si>
  <si>
    <t>47%(7명)</t>
  </si>
  <si>
    <t>50%(1명)</t>
  </si>
  <si>
    <t>38%(3명)</t>
  </si>
  <si>
    <t>67%(2명)</t>
  </si>
  <si>
    <t>25%(2명)</t>
  </si>
  <si>
    <t>33%(1명)</t>
  </si>
  <si>
    <t>11%(10명)</t>
  </si>
  <si>
    <t>15%(14명)</t>
  </si>
  <si>
    <t>18%(14명)</t>
  </si>
  <si>
    <t>13%(12명)</t>
  </si>
  <si>
    <t>24%(20명)</t>
  </si>
  <si>
    <t>19%(13명)</t>
  </si>
  <si>
    <t>인천전체</t>
  </si>
  <si>
    <t>개선율(유카전)</t>
  </si>
  <si>
    <t>15위/(32개사)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</si>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</sst>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5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/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/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/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79" fillId="0" borderId="0" xfId="0" applyFont="1">
      <alignment vertical="center"/>
    </xf>
    <xf numFmtId="41" fontId="79" fillId="0" borderId="0" xfId="1" applyFont="1" applyFill="1" applyBorder="1">
      <alignment vertical="center"/>
    </xf>
    <xf numFmtId="188" fontId="79" fillId="0" borderId="0" xfId="2" applyNumberFormat="1" applyFont="1">
      <alignment vertical="center"/>
    </xf>
    <xf numFmtId="177" fontId="79" fillId="0" borderId="0" xfId="1" applyNumberFormat="1" applyFont="1" applyFill="1" applyBorder="1">
      <alignment vertical="center"/>
    </xf>
    <xf numFmtId="9" fontId="79" fillId="0" borderId="0" xfId="2" applyFont="1" applyFill="1" applyBorder="1">
      <alignment vertical="center"/>
    </xf>
    <xf numFmtId="9" fontId="79" fillId="0" borderId="0" xfId="0" applyNumberFormat="1" applyFont="1" applyAlignment="1">
      <alignment horizontal="left" vertical="center"/>
    </xf>
    <xf numFmtId="0" fontId="79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178" fontId="42" fillId="0" borderId="51" xfId="2" applyNumberFormat="1" applyFont="1" applyBorder="1" applyAlignment="1">
      <alignment horizontal="right" vertical="center" wrapText="1"/>
    </xf>
    <xf numFmtId="10" fontId="43" fillId="10" borderId="51" xfId="2" applyNumberFormat="1" applyFont="1" applyFill="1" applyBorder="1" applyAlignment="1">
      <alignment horizontal="center" vertical="center" wrapText="1"/>
    </xf>
    <xf numFmtId="178" fontId="43" fillId="0" borderId="52" xfId="2" applyNumberFormat="1" applyFont="1" applyBorder="1" applyAlignment="1">
      <alignment horizontal="right" vertical="center"/>
    </xf>
    <xf numFmtId="177" fontId="43" fillId="10" borderId="28" xfId="4" applyNumberFormat="1" applyFont="1" applyFill="1" applyBorder="1" applyAlignment="1">
      <alignment horizontal="center" vertical="center" wrapText="1"/>
    </xf>
    <xf numFmtId="177" fontId="42" fillId="0" borderId="23" xfId="4" applyNumberFormat="1" applyFont="1" applyBorder="1" applyAlignment="1">
      <alignment horizontal="center" vertical="center" wrapText="1"/>
    </xf>
    <xf numFmtId="178" fontId="78" fillId="0" borderId="24" xfId="563" applyNumberFormat="1" applyFont="1" applyBorder="1" applyAlignment="1">
      <alignment horizontal="center" vertical="center"/>
    </xf>
    <xf numFmtId="0" fontId="80" fillId="9" borderId="5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7" fontId="53" fillId="10" borderId="53" xfId="2" applyNumberFormat="1" applyFont="1" applyFill="1" applyBorder="1" applyAlignment="1">
      <alignment horizontal="center" vertical="center"/>
    </xf>
    <xf numFmtId="187" fontId="53" fillId="10" borderId="54" xfId="2" applyNumberFormat="1" applyFont="1" applyFill="1" applyBorder="1" applyAlignment="1">
      <alignment horizontal="center" vertical="center"/>
    </xf>
  </cellXfs>
  <cellStyles count="569">
    <cellStyle name="나쁨 2" xfId="568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92-4181-8D98-4893A59017E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2.6159796307630452</c:v>
                </c:pt>
                <c:pt idx="5">
                  <c:v>2.4300000000000002</c:v>
                </c:pt>
                <c:pt idx="6">
                  <c:v>2.3895616115568994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0.10752688172043011</c:v>
                </c:pt>
                <c:pt idx="1">
                  <c:v>0.15053763440860216</c:v>
                </c:pt>
                <c:pt idx="2">
                  <c:v>0.18279569892473119</c:v>
                </c:pt>
                <c:pt idx="3">
                  <c:v>0.12903225806451613</c:v>
                </c:pt>
                <c:pt idx="4">
                  <c:v>0.23655913978494625</c:v>
                </c:pt>
                <c:pt idx="5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종합!$M$61:$S$61</c:f>
              <c:strCache>
                <c:ptCount val="7"/>
                <c:pt idx="0">
                  <c:v> e음15 </c:v>
                </c:pt>
                <c:pt idx="1">
                  <c:v> e음16 </c:v>
                </c:pt>
                <c:pt idx="2">
                  <c:v> 222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종합!$M$68:$S$68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0.13333333333333333</c:v>
                </c:pt>
                <c:pt idx="4">
                  <c:v>0</c:v>
                </c:pt>
                <c:pt idx="5">
                  <c:v>0.25</c:v>
                </c:pt>
                <c:pt idx="6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종합!$M$61:$S$61</c:f>
              <c:strCache>
                <c:ptCount val="7"/>
                <c:pt idx="0">
                  <c:v> e음15 </c:v>
                </c:pt>
                <c:pt idx="1">
                  <c:v> e음16 </c:v>
                </c:pt>
                <c:pt idx="2">
                  <c:v> 222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종합!$M$67:$S$67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6.6666666666666666E-2</c:v>
                </c:pt>
                <c:pt idx="4">
                  <c:v>0.5</c:v>
                </c:pt>
                <c:pt idx="5">
                  <c:v>0.375</c:v>
                </c:pt>
                <c:pt idx="6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종합!$M$61:$S$61</c:f>
              <c:strCache>
                <c:ptCount val="7"/>
                <c:pt idx="0">
                  <c:v> e음15 </c:v>
                </c:pt>
                <c:pt idx="1">
                  <c:v> e음16 </c:v>
                </c:pt>
                <c:pt idx="2">
                  <c:v> 222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종합!$M$66:$S$66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0.46666666666666667</c:v>
                </c:pt>
                <c:pt idx="4">
                  <c:v>0.5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종합!$M$61:$S$61</c:f>
              <c:strCache>
                <c:ptCount val="7"/>
                <c:pt idx="0">
                  <c:v> e음15 </c:v>
                </c:pt>
                <c:pt idx="1">
                  <c:v> e음16 </c:v>
                </c:pt>
                <c:pt idx="2">
                  <c:v> 222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종합!$M$65:$S$65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0.13333333333333333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종합!$M$61:$S$61</c:f>
              <c:strCache>
                <c:ptCount val="7"/>
                <c:pt idx="0">
                  <c:v> e음15 </c:v>
                </c:pt>
                <c:pt idx="1">
                  <c:v> e음16 </c:v>
                </c:pt>
                <c:pt idx="2">
                  <c:v> 222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종합!$M$64:$S$64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6.6666666666666666E-2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종합!$M$61:$S$61</c:f>
              <c:strCache>
                <c:ptCount val="7"/>
                <c:pt idx="0">
                  <c:v> e음15 </c:v>
                </c:pt>
                <c:pt idx="1">
                  <c:v> e음16 </c:v>
                </c:pt>
                <c:pt idx="2">
                  <c:v> 222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종합!$M$63:$S$63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0.13333333333333333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종합!$M$61:$S$61</c:f>
              <c:strCache>
                <c:ptCount val="7"/>
                <c:pt idx="0">
                  <c:v> e음15 </c:v>
                </c:pt>
                <c:pt idx="1">
                  <c:v> e음16 </c:v>
                </c:pt>
                <c:pt idx="2">
                  <c:v> 222 </c:v>
                </c:pt>
                <c:pt idx="3">
                  <c:v> 202 </c:v>
                </c:pt>
                <c:pt idx="4">
                  <c:v> 205 </c:v>
                </c:pt>
                <c:pt idx="5">
                  <c:v> 203 </c:v>
                </c:pt>
                <c:pt idx="6">
                  <c:v> e음13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8</xdr:row>
      <xdr:rowOff>537882</xdr:rowOff>
    </xdr:from>
    <xdr:to>
      <xdr:col>2</xdr:col>
      <xdr:colOff>347382</xdr:colOff>
      <xdr:row>15</xdr:row>
      <xdr:rowOff>212911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2723029"/>
          <a:ext cx="493058" cy="2297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10</xdr:row>
      <xdr:rowOff>268944</xdr:rowOff>
    </xdr:from>
    <xdr:to>
      <xdr:col>2</xdr:col>
      <xdr:colOff>313767</xdr:colOff>
      <xdr:row>12</xdr:row>
      <xdr:rowOff>168092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13763" y="361950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432546</xdr:colOff>
      <xdr:row>8</xdr:row>
      <xdr:rowOff>100853</xdr:rowOff>
    </xdr:from>
    <xdr:to>
      <xdr:col>3</xdr:col>
      <xdr:colOff>235324</xdr:colOff>
      <xdr:row>8</xdr:row>
      <xdr:rowOff>410137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1463487" y="2286000"/>
          <a:ext cx="676837" cy="3092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661148</xdr:colOff>
      <xdr:row>8</xdr:row>
      <xdr:rowOff>347382</xdr:rowOff>
    </xdr:from>
    <xdr:to>
      <xdr:col>3</xdr:col>
      <xdr:colOff>134471</xdr:colOff>
      <xdr:row>8</xdr:row>
      <xdr:rowOff>470648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1692089" y="2532529"/>
          <a:ext cx="347382" cy="1232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425823</xdr:colOff>
      <xdr:row>8</xdr:row>
      <xdr:rowOff>381000</xdr:rowOff>
    </xdr:from>
    <xdr:to>
      <xdr:col>3</xdr:col>
      <xdr:colOff>795617</xdr:colOff>
      <xdr:row>8</xdr:row>
      <xdr:rowOff>683559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D5C61C1-5340-4499-9991-1FB58550265A}"/>
            </a:ext>
          </a:extLst>
        </xdr:cNvPr>
        <xdr:cNvCxnSpPr/>
      </xdr:nvCxnSpPr>
      <xdr:spPr>
        <a:xfrm>
          <a:off x="2330823" y="2566147"/>
          <a:ext cx="369794" cy="302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248772</xdr:colOff>
      <xdr:row>8</xdr:row>
      <xdr:rowOff>114300</xdr:rowOff>
    </xdr:from>
    <xdr:to>
      <xdr:col>4</xdr:col>
      <xdr:colOff>405658</xdr:colOff>
      <xdr:row>8</xdr:row>
      <xdr:rowOff>596154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181B281B-EF6B-4015-BB7D-608D59A33902}"/>
            </a:ext>
          </a:extLst>
        </xdr:cNvPr>
        <xdr:cNvSpPr txBox="1"/>
      </xdr:nvSpPr>
      <xdr:spPr>
        <a:xfrm>
          <a:off x="2153772" y="22994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01C536-ACB5-462E-8230-49B98C3AABE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793377</xdr:colOff>
      <xdr:row>8</xdr:row>
      <xdr:rowOff>322731</xdr:rowOff>
    </xdr:from>
    <xdr:to>
      <xdr:col>5</xdr:col>
      <xdr:colOff>76204</xdr:colOff>
      <xdr:row>8</xdr:row>
      <xdr:rowOff>804585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5CC91518-12EC-4893-A365-4415287F4998}"/>
            </a:ext>
          </a:extLst>
        </xdr:cNvPr>
        <xdr:cNvSpPr txBox="1"/>
      </xdr:nvSpPr>
      <xdr:spPr>
        <a:xfrm>
          <a:off x="2698377" y="25078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6721F69-69DF-4925-B80C-C8EE67B45BB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201706</xdr:colOff>
      <xdr:row>8</xdr:row>
      <xdr:rowOff>717177</xdr:rowOff>
    </xdr:from>
    <xdr:to>
      <xdr:col>4</xdr:col>
      <xdr:colOff>593911</xdr:colOff>
      <xdr:row>8</xdr:row>
      <xdr:rowOff>784412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420FA89-AB02-4816-BBFA-A19C71424A8D}"/>
            </a:ext>
          </a:extLst>
        </xdr:cNvPr>
        <xdr:cNvCxnSpPr/>
      </xdr:nvCxnSpPr>
      <xdr:spPr>
        <a:xfrm>
          <a:off x="2980765" y="2902324"/>
          <a:ext cx="392205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13448</xdr:colOff>
      <xdr:row>8</xdr:row>
      <xdr:rowOff>853888</xdr:rowOff>
    </xdr:from>
    <xdr:to>
      <xdr:col>5</xdr:col>
      <xdr:colOff>425824</xdr:colOff>
      <xdr:row>12</xdr:row>
      <xdr:rowOff>56030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A4B8D07-F6C1-4FEA-AB8C-C076F909F4D9}"/>
            </a:ext>
          </a:extLst>
        </xdr:cNvPr>
        <xdr:cNvCxnSpPr/>
      </xdr:nvCxnSpPr>
      <xdr:spPr>
        <a:xfrm>
          <a:off x="3666566" y="3039035"/>
          <a:ext cx="412376" cy="9502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849406</xdr:colOff>
      <xdr:row>9</xdr:row>
      <xdr:rowOff>8964</xdr:rowOff>
    </xdr:from>
    <xdr:to>
      <xdr:col>6</xdr:col>
      <xdr:colOff>132234</xdr:colOff>
      <xdr:row>10</xdr:row>
      <xdr:rowOff>199465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168E3942-2939-4037-9825-009A376ABE83}"/>
            </a:ext>
          </a:extLst>
        </xdr:cNvPr>
        <xdr:cNvSpPr txBox="1"/>
      </xdr:nvSpPr>
      <xdr:spPr>
        <a:xfrm>
          <a:off x="3628465" y="30681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79682D-162D-4EB9-925C-72C48807D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681319</xdr:colOff>
      <xdr:row>12</xdr:row>
      <xdr:rowOff>188258</xdr:rowOff>
    </xdr:from>
    <xdr:to>
      <xdr:col>6</xdr:col>
      <xdr:colOff>145677</xdr:colOff>
      <xdr:row>13</xdr:row>
      <xdr:rowOff>56029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>
          <a:off x="4334437" y="4121523"/>
          <a:ext cx="338416" cy="1591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</xdr:row>
      <xdr:rowOff>127747</xdr:rowOff>
    </xdr:from>
    <xdr:to>
      <xdr:col>6</xdr:col>
      <xdr:colOff>575987</xdr:colOff>
      <xdr:row>13</xdr:row>
      <xdr:rowOff>26895</xdr:rowOff>
    </xdr:to>
    <xdr:sp macro="" textlink="$K$17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072218" y="37696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71"/>
    <col min="26" max="26" width="9.42578125" style="4" bestFit="1" customWidth="1"/>
    <col min="27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64" t="s">
        <v>548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114</v>
      </c>
      <c r="C4" s="287" t="s">
        <v>38</v>
      </c>
      <c r="D4" s="287"/>
      <c r="E4" s="61" t="s">
        <v>113</v>
      </c>
      <c r="F4" s="61" t="s">
        <v>64</v>
      </c>
      <c r="G4" s="92" t="s">
        <v>116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549</v>
      </c>
      <c r="C5" s="288" t="s">
        <v>387</v>
      </c>
      <c r="D5" s="288"/>
      <c r="E5" s="62">
        <v>7</v>
      </c>
      <c r="F5" s="63">
        <v>34</v>
      </c>
      <c r="G5" s="93" t="s">
        <v>69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42"/>
    </row>
    <row r="7" spans="1:28" ht="16.5" customHeight="1">
      <c r="B7" s="51" t="s">
        <v>131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6"/>
      <c r="P9" s="286"/>
    </row>
    <row r="10" spans="1:28" ht="23.25" customHeight="1" thickBot="1">
      <c r="G10" s="6"/>
      <c r="H10" s="200" t="s">
        <v>92</v>
      </c>
      <c r="I10" s="201" t="s">
        <v>93</v>
      </c>
      <c r="J10" s="202" t="str">
        <f>C5</f>
        <v>영종운수</v>
      </c>
      <c r="K10" s="203" t="s">
        <v>94</v>
      </c>
      <c r="X10" s="272"/>
      <c r="Z10" s="271"/>
      <c r="AA10" s="271"/>
      <c r="AB10" s="271"/>
    </row>
    <row r="11" spans="1:28" ht="23.25" customHeight="1" thickTop="1">
      <c r="G11" s="6"/>
      <c r="H11" s="239">
        <v>1</v>
      </c>
      <c r="I11" s="197">
        <v>2.0099999999999998</v>
      </c>
      <c r="J11" s="198">
        <v>2.2561611729832642</v>
      </c>
      <c r="K11" s="199"/>
      <c r="M11" s="2"/>
      <c r="Y11" s="273"/>
      <c r="Z11" s="274"/>
      <c r="AA11" s="275"/>
      <c r="AB11" s="271"/>
    </row>
    <row r="12" spans="1:28" ht="23.25" customHeight="1">
      <c r="G12" s="6"/>
      <c r="H12" s="240">
        <v>2</v>
      </c>
      <c r="I12" s="194">
        <v>2.3662575846193561</v>
      </c>
      <c r="J12" s="198">
        <v>2.6623596633279356</v>
      </c>
      <c r="K12" s="241">
        <v>0.18003965993598126</v>
      </c>
      <c r="M12" s="237"/>
      <c r="Y12" s="273"/>
      <c r="Z12" s="274"/>
      <c r="AA12" s="275"/>
      <c r="AB12" s="271"/>
    </row>
    <row r="13" spans="1:28" ht="23.25" customHeight="1">
      <c r="G13" s="6"/>
      <c r="H13" s="240">
        <v>3</v>
      </c>
      <c r="I13" s="194">
        <v>2.37</v>
      </c>
      <c r="J13" s="198">
        <v>2.6869503276308122</v>
      </c>
      <c r="K13" s="241">
        <v>9.2364170933008083E-3</v>
      </c>
      <c r="M13" s="237"/>
      <c r="Y13" s="273"/>
      <c r="Z13" s="274"/>
      <c r="AA13" s="275"/>
      <c r="AB13" s="271"/>
    </row>
    <row r="14" spans="1:28" ht="23.25" customHeight="1">
      <c r="G14" s="6"/>
      <c r="H14" s="240">
        <v>4</v>
      </c>
      <c r="I14" s="194">
        <v>2.33</v>
      </c>
      <c r="J14" s="198">
        <v>2.6240929219276077</v>
      </c>
      <c r="K14" s="241">
        <v>-2.3393586794970056E-2</v>
      </c>
      <c r="M14" s="237"/>
      <c r="Y14" s="273"/>
      <c r="Z14" s="274"/>
      <c r="AA14" s="275"/>
      <c r="AB14" s="271"/>
    </row>
    <row r="15" spans="1:28" ht="23.25" customHeight="1">
      <c r="G15" s="6"/>
      <c r="H15" s="240">
        <v>5</v>
      </c>
      <c r="I15" s="194">
        <v>2.29</v>
      </c>
      <c r="J15" s="198">
        <v>2.6159796307630452</v>
      </c>
      <c r="K15" s="241">
        <v>-3.0918459848604529E-3</v>
      </c>
      <c r="M15" s="237"/>
      <c r="Y15" s="273"/>
      <c r="Z15" s="274"/>
      <c r="AA15" s="275"/>
      <c r="AB15" s="271"/>
    </row>
    <row r="16" spans="1:28" ht="23.25" customHeight="1">
      <c r="G16" s="6"/>
      <c r="H16" s="240">
        <v>6</v>
      </c>
      <c r="I16" s="194">
        <v>2.0664933427553414</v>
      </c>
      <c r="J16" s="198">
        <v>2.4300000000000002</v>
      </c>
      <c r="K16" s="241">
        <v>-7.1093684589890072E-2</v>
      </c>
      <c r="M16" s="237"/>
      <c r="Y16" s="273"/>
      <c r="Z16" s="274"/>
      <c r="AA16" s="275"/>
      <c r="AB16" s="271"/>
    </row>
    <row r="17" spans="2:28" ht="23.25" customHeight="1">
      <c r="G17" s="6"/>
      <c r="H17" s="240">
        <v>7</v>
      </c>
      <c r="I17" s="283">
        <v>2.13</v>
      </c>
      <c r="J17" s="282">
        <v>2.3895616115568994</v>
      </c>
      <c r="K17" s="284">
        <v>-1.6641312116502327E-2</v>
      </c>
      <c r="M17" s="237"/>
      <c r="Y17" s="273"/>
      <c r="Z17" s="274"/>
      <c r="AA17" s="275"/>
      <c r="AB17" s="271"/>
    </row>
    <row r="18" spans="2:28" ht="23.25" customHeight="1">
      <c r="G18" s="6"/>
      <c r="H18" s="285" t="s">
        <v>546</v>
      </c>
      <c r="I18" s="279">
        <v>5.9701492537313383E-2</v>
      </c>
      <c r="J18" s="280">
        <v>5.9127175917686348E-2</v>
      </c>
      <c r="K18" s="281">
        <v>-5.7431661962703551E-4</v>
      </c>
      <c r="M18" s="237"/>
      <c r="Y18" s="273"/>
      <c r="Z18" s="274"/>
      <c r="AA18" s="275"/>
      <c r="AB18" s="271"/>
    </row>
    <row r="19" spans="2:28" ht="23.25" customHeight="1">
      <c r="H19" s="195" t="s">
        <v>109</v>
      </c>
      <c r="I19" s="196"/>
      <c r="J19" s="289" t="s">
        <v>547</v>
      </c>
      <c r="K19" s="290"/>
      <c r="M19" s="237"/>
      <c r="X19" s="4"/>
      <c r="Y19" s="4"/>
      <c r="AB19" s="271"/>
    </row>
    <row r="20" spans="2:28" ht="9" customHeight="1">
      <c r="M20" s="237"/>
      <c r="X20" s="4"/>
      <c r="Y20" s="4"/>
      <c r="AB20" s="275"/>
    </row>
    <row r="21" spans="2:28" ht="16.5" customHeight="1">
      <c r="B21" s="51" t="s">
        <v>132</v>
      </c>
      <c r="C21" s="51"/>
      <c r="D21" s="50"/>
      <c r="E21" s="50"/>
      <c r="F21" s="50"/>
      <c r="G21" s="50"/>
      <c r="H21" s="50"/>
      <c r="I21" s="50"/>
      <c r="J21" s="50"/>
      <c r="K21" s="50"/>
      <c r="M21" s="237"/>
      <c r="X21" s="4"/>
      <c r="Y21" s="4"/>
      <c r="AB21" s="275"/>
    </row>
    <row r="22" spans="2:28" ht="27.75" customHeight="1">
      <c r="B22" s="55" t="s">
        <v>62</v>
      </c>
      <c r="C22" s="55" t="s">
        <v>101</v>
      </c>
      <c r="D22" s="55" t="s">
        <v>103</v>
      </c>
      <c r="E22" s="55" t="s">
        <v>104</v>
      </c>
      <c r="F22" s="55" t="s">
        <v>105</v>
      </c>
      <c r="G22" s="55" t="s">
        <v>106</v>
      </c>
      <c r="H22" s="55" t="s">
        <v>6</v>
      </c>
      <c r="I22" s="55" t="s">
        <v>7</v>
      </c>
      <c r="J22" s="55" t="s">
        <v>107</v>
      </c>
      <c r="K22" s="55" t="s">
        <v>72</v>
      </c>
      <c r="M22" s="237"/>
      <c r="X22" s="4"/>
      <c r="Y22" s="4"/>
      <c r="AB22" s="275"/>
    </row>
    <row r="23" spans="2:28" ht="23.25" customHeight="1">
      <c r="B23" s="75" t="s">
        <v>545</v>
      </c>
      <c r="C23" s="76">
        <v>7</v>
      </c>
      <c r="D23" s="77">
        <v>2.0966943106046632E-2</v>
      </c>
      <c r="E23" s="77">
        <v>0.34918580012920813</v>
      </c>
      <c r="F23" s="77">
        <v>0.17214696080935904</v>
      </c>
      <c r="G23" s="78">
        <v>13.642531811268087</v>
      </c>
      <c r="H23" s="79">
        <v>0.23169009484557068</v>
      </c>
      <c r="I23" s="79">
        <v>13.887296246282647</v>
      </c>
      <c r="J23" s="80">
        <v>2.1318458931757065</v>
      </c>
      <c r="K23" s="81" t="s">
        <v>69</v>
      </c>
      <c r="M23" s="237"/>
      <c r="N23" s="243" t="str">
        <f>C5</f>
        <v>영종운수</v>
      </c>
      <c r="Y23" s="4"/>
    </row>
    <row r="24" spans="2:28" ht="22.5" customHeight="1">
      <c r="B24" s="233" t="s">
        <v>119</v>
      </c>
      <c r="C24" s="68">
        <v>7</v>
      </c>
      <c r="D24" s="69">
        <v>1.5832101239293603E-2</v>
      </c>
      <c r="E24" s="69">
        <v>0.27162180397283087</v>
      </c>
      <c r="F24" s="69">
        <v>0.14579987106671197</v>
      </c>
      <c r="G24" s="70">
        <v>14.094333333333335</v>
      </c>
      <c r="H24" s="71">
        <v>0.27345131468655137</v>
      </c>
      <c r="I24" s="71">
        <v>7.4262226283882811</v>
      </c>
      <c r="J24" s="72">
        <v>2.3895616115568994</v>
      </c>
      <c r="K24" s="73" t="s">
        <v>69</v>
      </c>
      <c r="M24" s="237"/>
      <c r="N24" s="39" t="s">
        <v>69</v>
      </c>
      <c r="O24" s="39">
        <v>83</v>
      </c>
      <c r="Y24" s="4"/>
    </row>
    <row r="25" spans="2:28" ht="22.5" customHeight="1">
      <c r="B25" s="52" t="s">
        <v>108</v>
      </c>
      <c r="C25" s="52"/>
      <c r="D25" s="66">
        <f>D24/D23-1</f>
        <v>-0.24490178853359879</v>
      </c>
      <c r="E25" s="66">
        <f t="shared" ref="E25:J25" si="0">E24/E23-1</f>
        <v>-0.22212815105218053</v>
      </c>
      <c r="F25" s="66">
        <f t="shared" si="0"/>
        <v>-0.15304998484303578</v>
      </c>
      <c r="G25" s="66">
        <f t="shared" si="0"/>
        <v>3.3117131652357967E-2</v>
      </c>
      <c r="H25" s="66">
        <f t="shared" si="0"/>
        <v>0.18024603023627739</v>
      </c>
      <c r="I25" s="66">
        <f t="shared" si="0"/>
        <v>-0.46525065090505768</v>
      </c>
      <c r="J25" s="66">
        <f t="shared" si="0"/>
        <v>0.12088853101726138</v>
      </c>
      <c r="K25" s="67" t="str">
        <f>J19</f>
        <v>15위/(32개사)</v>
      </c>
      <c r="M25" s="2" t="s">
        <v>189</v>
      </c>
      <c r="N25" s="244">
        <v>0.10752688172043011</v>
      </c>
      <c r="O25" s="39">
        <v>10</v>
      </c>
      <c r="X25" s="4"/>
      <c r="Y25" s="4"/>
    </row>
    <row r="26" spans="2:28" ht="22.5" customHeight="1">
      <c r="M26" s="2" t="s">
        <v>190</v>
      </c>
      <c r="N26" s="244">
        <v>0.15053763440860216</v>
      </c>
      <c r="O26" s="39">
        <v>14</v>
      </c>
      <c r="X26" s="4"/>
      <c r="Y26" s="4"/>
    </row>
    <row r="27" spans="2:28" ht="17.25" customHeight="1">
      <c r="B27" s="51" t="s">
        <v>133</v>
      </c>
      <c r="C27" s="51"/>
      <c r="D27" s="50"/>
      <c r="E27" s="50"/>
      <c r="F27" s="50"/>
      <c r="G27" s="50"/>
      <c r="H27" s="50"/>
      <c r="I27" s="50"/>
      <c r="J27" s="50"/>
      <c r="K27" s="50"/>
      <c r="M27" s="2" t="s">
        <v>118</v>
      </c>
      <c r="N27" s="244">
        <v>0.18279569892473119</v>
      </c>
      <c r="O27" s="39">
        <v>14</v>
      </c>
      <c r="X27" s="4"/>
      <c r="Y27" s="4"/>
    </row>
    <row r="28" spans="2:28" ht="22.5" customHeight="1">
      <c r="B28" s="59"/>
      <c r="C28" s="59"/>
      <c r="M28" s="2" t="s">
        <v>191</v>
      </c>
      <c r="N28" s="244">
        <v>0.12903225806451613</v>
      </c>
      <c r="O28" s="39">
        <v>12</v>
      </c>
      <c r="X28" s="4"/>
      <c r="Y28" s="4"/>
    </row>
    <row r="29" spans="2:28" ht="22.5" customHeight="1" thickBot="1">
      <c r="H29" s="204" t="s">
        <v>92</v>
      </c>
      <c r="I29" s="205" t="s">
        <v>93</v>
      </c>
      <c r="J29" s="206" t="str">
        <f>J10</f>
        <v>영종운수</v>
      </c>
      <c r="K29" s="207" t="s">
        <v>117</v>
      </c>
      <c r="M29" s="2" t="s">
        <v>192</v>
      </c>
      <c r="N29" s="244">
        <v>0.23655913978494625</v>
      </c>
      <c r="O29" s="39">
        <v>20</v>
      </c>
      <c r="X29" s="4"/>
      <c r="Y29" s="4"/>
    </row>
    <row r="30" spans="2:28" ht="22.5" customHeight="1" thickTop="1">
      <c r="H30" s="212" t="s">
        <v>111</v>
      </c>
      <c r="I30" s="213" t="s">
        <v>69</v>
      </c>
      <c r="J30" s="214" t="s">
        <v>69</v>
      </c>
      <c r="K30" s="215"/>
      <c r="M30" s="2" t="s">
        <v>76</v>
      </c>
      <c r="N30" s="244">
        <v>0.19354838709677419</v>
      </c>
      <c r="O30" s="39">
        <v>13</v>
      </c>
      <c r="X30" s="4"/>
      <c r="Z30" s="271"/>
      <c r="AA30" s="271"/>
      <c r="AB30" s="271"/>
    </row>
    <row r="31" spans="2:28" ht="21" customHeight="1">
      <c r="H31" s="208" t="s">
        <v>95</v>
      </c>
      <c r="I31" s="209">
        <v>4.5564191905655319E-2</v>
      </c>
      <c r="J31" s="210" t="s">
        <v>539</v>
      </c>
      <c r="K31" s="211">
        <v>6.1962689814774791E-2</v>
      </c>
      <c r="M31" s="2"/>
      <c r="X31" s="4"/>
      <c r="Z31" s="271"/>
      <c r="AA31" s="271"/>
      <c r="AB31" s="271"/>
    </row>
    <row r="32" spans="2:28" ht="21" customHeight="1">
      <c r="H32" s="186" t="s">
        <v>96</v>
      </c>
      <c r="I32" s="178">
        <v>6.968641114982578E-2</v>
      </c>
      <c r="J32" s="187" t="s">
        <v>540</v>
      </c>
      <c r="K32" s="188">
        <v>8.0851223258776375E-2</v>
      </c>
      <c r="L32" s="4"/>
      <c r="M32" s="2"/>
      <c r="X32" s="4"/>
      <c r="Z32" s="271"/>
      <c r="AA32" s="271"/>
      <c r="AB32" s="271"/>
    </row>
    <row r="33" spans="2:28" ht="21" customHeight="1">
      <c r="H33" s="185" t="s">
        <v>97</v>
      </c>
      <c r="I33" s="178">
        <v>0.13669257571696597</v>
      </c>
      <c r="J33" s="187" t="s">
        <v>541</v>
      </c>
      <c r="K33" s="188">
        <v>4.6103123207765218E-2</v>
      </c>
      <c r="L33" s="4"/>
      <c r="M33" s="2"/>
      <c r="X33" s="4"/>
      <c r="Z33" s="271"/>
      <c r="AA33" s="271"/>
      <c r="AB33" s="271"/>
    </row>
    <row r="34" spans="2:28" ht="21" customHeight="1">
      <c r="H34" s="185" t="s">
        <v>100</v>
      </c>
      <c r="I34" s="178">
        <v>0.22728491021173949</v>
      </c>
      <c r="J34" s="187" t="s">
        <v>542</v>
      </c>
      <c r="K34" s="188">
        <v>-9.8252652147223368E-2</v>
      </c>
      <c r="L34" s="4"/>
      <c r="M34" s="2"/>
      <c r="X34" s="4"/>
      <c r="Z34" s="271"/>
      <c r="AA34" s="271"/>
      <c r="AB34" s="271"/>
    </row>
    <row r="35" spans="2:28" ht="21" customHeight="1">
      <c r="H35" s="189" t="s">
        <v>98</v>
      </c>
      <c r="I35" s="178">
        <v>0.24658268560707586</v>
      </c>
      <c r="J35" s="187" t="s">
        <v>543</v>
      </c>
      <c r="K35" s="188">
        <v>-1.0023545822129609E-2</v>
      </c>
      <c r="L35" s="4"/>
      <c r="M35" s="2"/>
      <c r="X35" s="4"/>
      <c r="Z35" s="271"/>
      <c r="AA35" s="271"/>
      <c r="AB35" s="271"/>
    </row>
    <row r="36" spans="2:28" ht="21" customHeight="1">
      <c r="H36" s="190" t="s">
        <v>99</v>
      </c>
      <c r="I36" s="191">
        <v>0.27418922540873758</v>
      </c>
      <c r="J36" s="192" t="s">
        <v>544</v>
      </c>
      <c r="K36" s="193">
        <v>-8.0640838311963392E-2</v>
      </c>
      <c r="L36" s="4"/>
      <c r="M36" s="2"/>
      <c r="X36" s="4"/>
      <c r="Z36" s="271"/>
      <c r="AA36" s="271"/>
      <c r="AB36" s="271"/>
    </row>
    <row r="37" spans="2:28" ht="22.5" customHeight="1">
      <c r="L37" s="4"/>
      <c r="M37" s="2"/>
      <c r="X37" s="4"/>
      <c r="Z37" s="271"/>
      <c r="AA37" s="271"/>
      <c r="AB37" s="271"/>
    </row>
    <row r="38" spans="2:28" ht="18" customHeight="1">
      <c r="B38" s="51" t="s">
        <v>134</v>
      </c>
      <c r="C38" s="51"/>
      <c r="D38" s="50"/>
      <c r="E38" s="50"/>
      <c r="F38" s="50"/>
      <c r="G38" s="50"/>
      <c r="H38" s="50"/>
      <c r="I38" s="50"/>
      <c r="J38" s="50"/>
      <c r="K38" s="50"/>
      <c r="L38" s="4"/>
      <c r="M38" s="2"/>
      <c r="X38" s="4"/>
      <c r="Z38" s="271"/>
      <c r="AA38" s="271"/>
      <c r="AB38" s="271"/>
    </row>
    <row r="39" spans="2:28" ht="30.75" customHeight="1">
      <c r="B39" s="55" t="s">
        <v>62</v>
      </c>
      <c r="C39" s="55" t="s">
        <v>102</v>
      </c>
      <c r="D39" s="55" t="s">
        <v>103</v>
      </c>
      <c r="E39" s="55" t="s">
        <v>104</v>
      </c>
      <c r="F39" s="55" t="s">
        <v>105</v>
      </c>
      <c r="G39" s="55" t="s">
        <v>106</v>
      </c>
      <c r="H39" s="55" t="s">
        <v>6</v>
      </c>
      <c r="I39" s="55" t="s">
        <v>7</v>
      </c>
      <c r="J39" s="55" t="s">
        <v>107</v>
      </c>
      <c r="K39" s="55" t="s">
        <v>72</v>
      </c>
      <c r="L39" s="4"/>
      <c r="M39" s="2"/>
      <c r="N39" s="39" t="s">
        <v>126</v>
      </c>
      <c r="X39" s="4"/>
      <c r="Z39" s="271"/>
      <c r="AA39" s="271"/>
      <c r="AB39" s="271"/>
    </row>
    <row r="40" spans="2:28" ht="22.5" customHeight="1">
      <c r="B40" s="235" t="s">
        <v>119</v>
      </c>
      <c r="C40" s="76">
        <v>1</v>
      </c>
      <c r="D40" s="77">
        <v>4.028090910948575E-2</v>
      </c>
      <c r="E40" s="77">
        <v>0.30128980025125296</v>
      </c>
      <c r="F40" s="77">
        <v>0.150147044848917</v>
      </c>
      <c r="G40" s="78">
        <v>16.221708333333329</v>
      </c>
      <c r="H40" s="79">
        <v>7.4848808415882422</v>
      </c>
      <c r="I40" s="79">
        <v>25.724040913946155</v>
      </c>
      <c r="J40" s="80">
        <v>2.2561611729832642</v>
      </c>
      <c r="K40" s="82" t="s">
        <v>76</v>
      </c>
      <c r="L40" s="4"/>
      <c r="M40" s="2"/>
      <c r="N40" s="39">
        <v>1</v>
      </c>
      <c r="X40" s="4"/>
      <c r="Z40" s="271"/>
      <c r="AA40" s="271"/>
      <c r="AB40" s="271"/>
    </row>
    <row r="41" spans="2:28" ht="22.5" customHeight="1">
      <c r="B41" s="233" t="s">
        <v>119</v>
      </c>
      <c r="C41" s="68">
        <v>2</v>
      </c>
      <c r="D41" s="69">
        <v>2.9820131906770967E-2</v>
      </c>
      <c r="E41" s="69">
        <v>0.26621629562571641</v>
      </c>
      <c r="F41" s="69">
        <v>0.14504595558733729</v>
      </c>
      <c r="G41" s="70">
        <v>11.926689655172414</v>
      </c>
      <c r="H41" s="71">
        <v>2.2798089606272787</v>
      </c>
      <c r="I41" s="71">
        <v>7.2422766410783925</v>
      </c>
      <c r="J41" s="72">
        <v>2.6623596633279356</v>
      </c>
      <c r="K41" s="73" t="s">
        <v>118</v>
      </c>
      <c r="M41" s="2"/>
      <c r="N41" s="39">
        <v>4</v>
      </c>
      <c r="X41" s="4"/>
      <c r="Z41" s="271"/>
      <c r="AA41" s="271"/>
      <c r="AB41" s="271"/>
    </row>
    <row r="42" spans="2:28" ht="22.5" customHeight="1">
      <c r="B42" s="233" t="s">
        <v>119</v>
      </c>
      <c r="C42" s="68">
        <v>3</v>
      </c>
      <c r="D42" s="69">
        <v>1.5713877585146113E-2</v>
      </c>
      <c r="E42" s="69">
        <v>0.26445181339808504</v>
      </c>
      <c r="F42" s="69">
        <v>0.15592225116799974</v>
      </c>
      <c r="G42" s="70">
        <v>11.677064516129034</v>
      </c>
      <c r="H42" s="71">
        <v>0.23142000354354827</v>
      </c>
      <c r="I42" s="71">
        <v>5.7165578924110987</v>
      </c>
      <c r="J42" s="72">
        <v>2.6869503276308122</v>
      </c>
      <c r="K42" s="73" t="s">
        <v>68</v>
      </c>
      <c r="M42" s="2"/>
      <c r="N42" s="39">
        <v>4</v>
      </c>
      <c r="X42" s="4"/>
      <c r="Z42" s="271"/>
      <c r="AA42" s="271"/>
      <c r="AB42" s="271"/>
    </row>
    <row r="43" spans="2:28" ht="22.5" customHeight="1">
      <c r="B43" s="233" t="s">
        <v>119</v>
      </c>
      <c r="C43" s="68">
        <v>4</v>
      </c>
      <c r="D43" s="69">
        <v>1.5480738195406078E-2</v>
      </c>
      <c r="E43" s="69">
        <v>0.26656044678386187</v>
      </c>
      <c r="F43" s="69">
        <v>0.16288270689462447</v>
      </c>
      <c r="G43" s="70">
        <v>12.678233333333333</v>
      </c>
      <c r="H43" s="71">
        <v>0.2533438843303315</v>
      </c>
      <c r="I43" s="71">
        <v>7.6802637584854345</v>
      </c>
      <c r="J43" s="72">
        <v>2.6240929219276077</v>
      </c>
      <c r="K43" s="73" t="s">
        <v>68</v>
      </c>
      <c r="M43" s="2"/>
      <c r="N43" s="39">
        <v>4</v>
      </c>
      <c r="X43" s="4"/>
      <c r="Z43" s="271"/>
      <c r="AA43" s="271"/>
      <c r="AB43" s="271"/>
    </row>
    <row r="44" spans="2:28" ht="22.5" customHeight="1">
      <c r="B44" s="233" t="s">
        <v>119</v>
      </c>
      <c r="C44" s="68">
        <v>5</v>
      </c>
      <c r="D44" s="69">
        <v>1.4925532164637602E-2</v>
      </c>
      <c r="E44" s="69">
        <v>0.26481355810334489</v>
      </c>
      <c r="F44" s="69">
        <v>0.16340752053439409</v>
      </c>
      <c r="G44" s="70">
        <v>12.441903225806451</v>
      </c>
      <c r="H44" s="71">
        <v>1.5066264428101515</v>
      </c>
      <c r="I44" s="71">
        <v>8.4788440481270353</v>
      </c>
      <c r="J44" s="72">
        <v>2.6159796307630452</v>
      </c>
      <c r="K44" s="73" t="s">
        <v>68</v>
      </c>
      <c r="M44" s="2"/>
      <c r="N44" s="39">
        <v>4</v>
      </c>
      <c r="X44" s="4"/>
      <c r="Z44" s="271"/>
      <c r="AA44" s="271"/>
      <c r="AB44" s="271"/>
    </row>
    <row r="45" spans="2:28" ht="22.5" customHeight="1">
      <c r="B45" s="233" t="s">
        <v>119</v>
      </c>
      <c r="C45" s="68">
        <v>6</v>
      </c>
      <c r="D45" s="69">
        <v>1.4591432607736364E-2</v>
      </c>
      <c r="E45" s="69">
        <v>0.27269104689016027</v>
      </c>
      <c r="F45" s="69">
        <v>0.15319170586202083</v>
      </c>
      <c r="G45" s="70">
        <v>13.53148387096774</v>
      </c>
      <c r="H45" s="71">
        <v>0.22290660341231119</v>
      </c>
      <c r="I45" s="71">
        <v>9.4944495724203808</v>
      </c>
      <c r="J45" s="72">
        <v>2.4300000000000002</v>
      </c>
      <c r="K45" s="73" t="s">
        <v>68</v>
      </c>
      <c r="M45" s="2"/>
      <c r="N45" s="39">
        <v>4</v>
      </c>
      <c r="X45" s="4"/>
      <c r="Z45" s="271"/>
      <c r="AA45" s="271"/>
      <c r="AB45" s="271"/>
    </row>
    <row r="46" spans="2:28" ht="22.5" customHeight="1">
      <c r="B46" s="233" t="s">
        <v>119</v>
      </c>
      <c r="C46" s="68">
        <v>7</v>
      </c>
      <c r="D46" s="69">
        <v>1.5832101239293603E-2</v>
      </c>
      <c r="E46" s="69">
        <v>0.27162180397283087</v>
      </c>
      <c r="F46" s="69">
        <v>0.14579987106671197</v>
      </c>
      <c r="G46" s="70">
        <v>14.094333333333335</v>
      </c>
      <c r="H46" s="71">
        <v>0.27345131468655137</v>
      </c>
      <c r="I46" s="71">
        <v>7.4262226283882811</v>
      </c>
      <c r="J46" s="72">
        <v>2.3895616115568994</v>
      </c>
      <c r="K46" s="73" t="s">
        <v>69</v>
      </c>
      <c r="M46" s="2"/>
      <c r="N46" s="39">
        <v>3</v>
      </c>
      <c r="X46" s="4"/>
      <c r="Z46" s="271"/>
      <c r="AA46" s="271"/>
      <c r="AB46" s="271"/>
    </row>
    <row r="47" spans="2:28" ht="25.5" customHeight="1">
      <c r="B47" s="52" t="s">
        <v>108</v>
      </c>
      <c r="C47" s="52"/>
      <c r="D47" s="66" cm="1">
        <f t="array" aca="1" ref="D47" ca="1">(INDIRECT(ADDRESS(ROW()-1,COLUMN()))/INDIRECT(ADDRESS(ROW()-2,COLUMN())))-1</f>
        <v>8.5027198144987937E-2</v>
      </c>
      <c r="E47" s="66" cm="1">
        <f t="array" aca="1" ref="E47" ca="1">(INDIRECT(ADDRESS(ROW()-1,COLUMN()))/INDIRECT(ADDRESS(ROW()-2,COLUMN())))-1</f>
        <v>-3.9210781927875304E-3</v>
      </c>
      <c r="F47" s="66" cm="1">
        <f t="array" aca="1" ref="F47" ca="1">(INDIRECT(ADDRESS(ROW()-1,COLUMN()))/INDIRECT(ADDRESS(ROW()-2,COLUMN())))-1</f>
        <v>-4.8252186720648238E-2</v>
      </c>
      <c r="G47" s="66" cm="1">
        <f t="array" aca="1" ref="G47" ca="1">(INDIRECT(ADDRESS(ROW()-1,COLUMN()))/INDIRECT(ADDRESS(ROW()-2,COLUMN())))-1</f>
        <v>4.1595546189373112E-2</v>
      </c>
      <c r="H47" s="66" cm="1">
        <f t="array" aca="1" ref="H47" ca="1">(INDIRECT(ADDRESS(ROW()-1,COLUMN()))/INDIRECT(ADDRESS(ROW()-2,COLUMN())))-1</f>
        <v>0.22675286644939563</v>
      </c>
      <c r="I47" s="66" cm="1">
        <f t="array" aca="1" ref="I47" ca="1">(INDIRECT(ADDRESS(ROW()-1,COLUMN()))/INDIRECT(ADDRESS(ROW()-2,COLUMN())))-1</f>
        <v>-0.21783537089289684</v>
      </c>
      <c r="J47" s="66" cm="1">
        <f t="array" aca="1" ref="J47" ca="1">(INDIRECT(ADDRESS(ROW()-1,COLUMN()))/INDIRECT(ADDRESS(ROW()-2,COLUMN())))-1</f>
        <v>-1.6641312116502327E-2</v>
      </c>
      <c r="K47" s="74" t="str" cm="1">
        <f t="array" aca="1" ref="K47" ca="1">_xlfn.IFS(N47=0,"등급유지",N47&gt;0,N47&amp;"등급 상승",N47&lt;0,N47&amp;"등급 하락")</f>
        <v>-1등급 하락</v>
      </c>
      <c r="M47" s="245"/>
      <c r="N47" s="39" cm="1">
        <f t="array" aca="1" ref="N47" ca="1">(INDIRECT(ADDRESS(ROW()-1,COLUMN()))-INDIRECT(ADDRESS(ROW()-2,COLUMN())))</f>
        <v>-1</v>
      </c>
      <c r="O47" s="39" t="s">
        <v>127</v>
      </c>
      <c r="X47" s="276"/>
      <c r="Z47" s="277"/>
      <c r="AA47" s="271"/>
      <c r="AB47" s="271"/>
    </row>
    <row r="48" spans="2:28" ht="25.5" customHeight="1">
      <c r="B48" s="47"/>
      <c r="C48" s="47"/>
      <c r="D48" s="48"/>
      <c r="E48" s="48"/>
      <c r="F48" s="48"/>
      <c r="G48" s="48"/>
      <c r="H48" s="48"/>
      <c r="I48" s="48"/>
      <c r="J48" s="48"/>
      <c r="K48" s="48"/>
      <c r="M48" s="245"/>
      <c r="X48" s="276"/>
      <c r="Z48" s="277"/>
      <c r="AA48" s="271"/>
      <c r="AB48" s="271"/>
    </row>
    <row r="49" spans="2:28" ht="18" customHeight="1">
      <c r="B49" s="51" t="s">
        <v>135</v>
      </c>
      <c r="C49" s="51"/>
      <c r="D49" s="50"/>
      <c r="E49" s="50"/>
      <c r="F49" s="50"/>
      <c r="G49" s="50"/>
      <c r="H49" s="50"/>
      <c r="I49" s="50"/>
      <c r="J49" s="50"/>
      <c r="K49" s="50"/>
      <c r="M49" s="245"/>
      <c r="X49" s="276"/>
      <c r="Z49" s="277"/>
      <c r="AA49" s="271"/>
      <c r="AB49" s="271"/>
    </row>
    <row r="50" spans="2:28" ht="21" customHeight="1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245"/>
      <c r="X50" s="276"/>
      <c r="Z50" s="277"/>
      <c r="AA50" s="271"/>
      <c r="AB50" s="271"/>
    </row>
    <row r="51" spans="2:28" ht="25.5" customHeight="1">
      <c r="B51" s="47"/>
      <c r="C51" s="47"/>
      <c r="D51" s="48"/>
      <c r="E51" s="48"/>
      <c r="F51" s="48"/>
      <c r="G51" s="48"/>
      <c r="H51" s="48"/>
      <c r="I51" s="48"/>
      <c r="J51" s="48"/>
      <c r="K51" s="48"/>
      <c r="M51" s="245"/>
      <c r="N51" s="246"/>
      <c r="P51" s="238"/>
      <c r="AA51" s="278"/>
    </row>
    <row r="52" spans="2:28" ht="25.5" customHeight="1">
      <c r="B52" s="47"/>
      <c r="C52" s="47"/>
      <c r="D52" s="48"/>
      <c r="M52" s="245"/>
      <c r="N52" s="246"/>
      <c r="P52" s="238"/>
      <c r="AA52" s="278"/>
    </row>
    <row r="53" spans="2:28" ht="25.5" customHeight="1">
      <c r="B53" s="47"/>
      <c r="C53" s="47"/>
      <c r="D53" s="48"/>
      <c r="M53" s="245"/>
      <c r="N53" s="246"/>
      <c r="P53" s="238"/>
      <c r="AA53" s="278"/>
    </row>
    <row r="54" spans="2:28" ht="25.5" customHeight="1">
      <c r="B54" s="47"/>
      <c r="C54" s="47"/>
      <c r="D54" s="48"/>
      <c r="M54" s="245"/>
      <c r="N54" s="246"/>
      <c r="P54" s="238"/>
      <c r="AA54" s="278"/>
    </row>
    <row r="55" spans="2:28" ht="25.5" customHeight="1">
      <c r="B55" s="47"/>
      <c r="C55" s="47"/>
      <c r="D55" s="48"/>
      <c r="M55" s="245"/>
      <c r="N55" s="246"/>
      <c r="P55" s="238"/>
      <c r="AA55" s="278"/>
    </row>
    <row r="56" spans="2:28" ht="25.5" customHeight="1">
      <c r="B56" s="47"/>
      <c r="C56" s="47"/>
      <c r="D56" s="48"/>
      <c r="M56" s="245"/>
      <c r="N56" s="246"/>
      <c r="P56" s="238"/>
      <c r="AA56" s="278"/>
    </row>
    <row r="57" spans="2:28" ht="25.5" customHeight="1">
      <c r="B57" s="47"/>
      <c r="C57" s="47"/>
      <c r="D57" s="48"/>
      <c r="M57" s="245"/>
      <c r="N57" s="246"/>
      <c r="P57" s="238"/>
      <c r="AA57" s="278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45"/>
      <c r="N58" s="246"/>
      <c r="P58" s="238"/>
      <c r="AA58" s="278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45"/>
      <c r="N59" s="246"/>
      <c r="P59" s="238"/>
      <c r="AA59" s="278"/>
    </row>
    <row r="60" spans="2:28" ht="25.5" customHeight="1" thickBot="1">
      <c r="B60" s="216" t="s">
        <v>92</v>
      </c>
      <c r="C60" s="217" t="s">
        <v>125</v>
      </c>
      <c r="D60" s="217" t="s">
        <v>128</v>
      </c>
      <c r="E60" s="217" t="s">
        <v>123</v>
      </c>
      <c r="F60" s="217" t="s">
        <v>120</v>
      </c>
      <c r="G60" s="217" t="s">
        <v>122</v>
      </c>
      <c r="H60" s="217" t="s">
        <v>121</v>
      </c>
      <c r="I60" s="217" t="s">
        <v>124</v>
      </c>
      <c r="J60" s="217" t="s">
        <v>179</v>
      </c>
      <c r="K60" s="218" t="s">
        <v>179</v>
      </c>
      <c r="M60" s="247">
        <v>1</v>
      </c>
      <c r="N60" s="248">
        <v>2</v>
      </c>
      <c r="O60" s="248">
        <v>3</v>
      </c>
      <c r="P60" s="247">
        <v>4</v>
      </c>
      <c r="Q60" s="248">
        <v>5</v>
      </c>
      <c r="R60" s="248">
        <v>6</v>
      </c>
      <c r="S60" s="247">
        <v>7</v>
      </c>
      <c r="T60" s="248"/>
      <c r="U60" s="249"/>
      <c r="AA60" s="278"/>
    </row>
    <row r="61" spans="2:28" ht="25.5" customHeight="1" thickTop="1">
      <c r="B61" s="221" t="s">
        <v>111</v>
      </c>
      <c r="C61" s="222" t="s">
        <v>66</v>
      </c>
      <c r="D61" s="223" t="s">
        <v>66</v>
      </c>
      <c r="E61" s="223" t="s">
        <v>68</v>
      </c>
      <c r="F61" s="223" t="s">
        <v>69</v>
      </c>
      <c r="G61" s="223" t="s">
        <v>69</v>
      </c>
      <c r="H61" s="223" t="s">
        <v>67</v>
      </c>
      <c r="I61" s="223" t="s">
        <v>70</v>
      </c>
      <c r="J61" s="223" t="s">
        <v>179</v>
      </c>
      <c r="K61" s="223" t="s">
        <v>179</v>
      </c>
      <c r="M61" s="247" t="s">
        <v>125</v>
      </c>
      <c r="N61" s="247" t="s">
        <v>128</v>
      </c>
      <c r="O61" s="247" t="s">
        <v>123</v>
      </c>
      <c r="P61" s="247" t="s">
        <v>120</v>
      </c>
      <c r="Q61" s="247" t="s">
        <v>122</v>
      </c>
      <c r="R61" s="247" t="s">
        <v>121</v>
      </c>
      <c r="S61" s="247" t="s">
        <v>124</v>
      </c>
      <c r="T61" s="247"/>
      <c r="U61" s="245"/>
      <c r="AA61" s="278"/>
    </row>
    <row r="62" spans="2:28" ht="25.5" customHeight="1">
      <c r="B62" s="219" t="s">
        <v>95</v>
      </c>
      <c r="C62" s="209" t="s">
        <v>528</v>
      </c>
      <c r="D62" s="209" t="s">
        <v>528</v>
      </c>
      <c r="E62" s="209" t="s">
        <v>528</v>
      </c>
      <c r="F62" s="209" t="s">
        <v>529</v>
      </c>
      <c r="G62" s="209" t="s">
        <v>528</v>
      </c>
      <c r="H62" s="209" t="s">
        <v>530</v>
      </c>
      <c r="I62" s="209" t="s">
        <v>528</v>
      </c>
      <c r="J62" s="209" t="s">
        <v>179</v>
      </c>
      <c r="K62" s="220" t="s">
        <v>179</v>
      </c>
      <c r="M62" s="245"/>
      <c r="N62" s="246"/>
      <c r="P62" s="238"/>
      <c r="AA62" s="278"/>
    </row>
    <row r="63" spans="2:28" ht="25.5" customHeight="1">
      <c r="B63" s="177" t="s">
        <v>96</v>
      </c>
      <c r="C63" s="179" t="s">
        <v>531</v>
      </c>
      <c r="D63" s="179" t="s">
        <v>531</v>
      </c>
      <c r="E63" s="179" t="s">
        <v>528</v>
      </c>
      <c r="F63" s="179" t="s">
        <v>532</v>
      </c>
      <c r="G63" s="179" t="s">
        <v>528</v>
      </c>
      <c r="H63" s="179" t="s">
        <v>528</v>
      </c>
      <c r="I63" s="179" t="s">
        <v>528</v>
      </c>
      <c r="J63" s="179" t="s">
        <v>179</v>
      </c>
      <c r="K63" s="180" t="s">
        <v>179</v>
      </c>
      <c r="M63" s="250">
        <v>0</v>
      </c>
      <c r="N63" s="250">
        <v>0</v>
      </c>
      <c r="O63" s="250">
        <v>0</v>
      </c>
      <c r="P63" s="250">
        <v>0.13333333333333333</v>
      </c>
      <c r="Q63" s="250">
        <v>0</v>
      </c>
      <c r="R63" s="250">
        <v>0.125</v>
      </c>
      <c r="S63" s="250">
        <v>0</v>
      </c>
      <c r="T63" s="250"/>
      <c r="AA63" s="278"/>
    </row>
    <row r="64" spans="2:28" ht="25.5" customHeight="1">
      <c r="B64" s="176" t="s">
        <v>97</v>
      </c>
      <c r="C64" s="179" t="s">
        <v>528</v>
      </c>
      <c r="D64" s="179" t="s">
        <v>528</v>
      </c>
      <c r="E64" s="179" t="s">
        <v>531</v>
      </c>
      <c r="F64" s="179" t="s">
        <v>529</v>
      </c>
      <c r="G64" s="179" t="s">
        <v>528</v>
      </c>
      <c r="H64" s="179" t="s">
        <v>530</v>
      </c>
      <c r="I64" s="179" t="s">
        <v>528</v>
      </c>
      <c r="J64" s="179" t="s">
        <v>179</v>
      </c>
      <c r="K64" s="180" t="s">
        <v>179</v>
      </c>
      <c r="M64" s="250">
        <v>1</v>
      </c>
      <c r="N64" s="250">
        <v>1</v>
      </c>
      <c r="O64" s="250">
        <v>0</v>
      </c>
      <c r="P64" s="250">
        <v>6.6666666666666666E-2</v>
      </c>
      <c r="Q64" s="250">
        <v>0</v>
      </c>
      <c r="R64" s="250">
        <v>0</v>
      </c>
      <c r="S64" s="250">
        <v>0</v>
      </c>
      <c r="T64" s="250"/>
      <c r="AA64" s="278"/>
    </row>
    <row r="65" spans="2:27" ht="25.5" customHeight="1">
      <c r="B65" s="176" t="s">
        <v>100</v>
      </c>
      <c r="C65" s="179" t="s">
        <v>528</v>
      </c>
      <c r="D65" s="179" t="s">
        <v>528</v>
      </c>
      <c r="E65" s="179" t="s">
        <v>528</v>
      </c>
      <c r="F65" s="179" t="s">
        <v>533</v>
      </c>
      <c r="G65" s="179" t="s">
        <v>534</v>
      </c>
      <c r="H65" s="179" t="s">
        <v>530</v>
      </c>
      <c r="I65" s="179" t="s">
        <v>528</v>
      </c>
      <c r="J65" s="179" t="s">
        <v>179</v>
      </c>
      <c r="K65" s="180" t="s">
        <v>179</v>
      </c>
      <c r="M65" s="250">
        <v>0</v>
      </c>
      <c r="N65" s="250">
        <v>0</v>
      </c>
      <c r="O65" s="250">
        <v>1</v>
      </c>
      <c r="P65" s="250">
        <v>0.13333333333333333</v>
      </c>
      <c r="Q65" s="250">
        <v>0</v>
      </c>
      <c r="R65" s="250">
        <v>0.125</v>
      </c>
      <c r="S65" s="250">
        <v>0</v>
      </c>
      <c r="T65" s="250"/>
      <c r="AA65" s="278"/>
    </row>
    <row r="66" spans="2:27" ht="25.5" customHeight="1">
      <c r="B66" s="181" t="s">
        <v>98</v>
      </c>
      <c r="C66" s="179" t="s">
        <v>528</v>
      </c>
      <c r="D66" s="179" t="s">
        <v>528</v>
      </c>
      <c r="E66" s="179" t="s">
        <v>528</v>
      </c>
      <c r="F66" s="179" t="s">
        <v>532</v>
      </c>
      <c r="G66" s="179" t="s">
        <v>534</v>
      </c>
      <c r="H66" s="179" t="s">
        <v>535</v>
      </c>
      <c r="I66" s="179" t="s">
        <v>536</v>
      </c>
      <c r="J66" s="179" t="s">
        <v>179</v>
      </c>
      <c r="K66" s="180" t="s">
        <v>179</v>
      </c>
      <c r="M66" s="250">
        <v>0</v>
      </c>
      <c r="N66" s="250">
        <v>0</v>
      </c>
      <c r="O66" s="250">
        <v>0</v>
      </c>
      <c r="P66" s="250">
        <v>0.46666666666666667</v>
      </c>
      <c r="Q66" s="250">
        <v>0.5</v>
      </c>
      <c r="R66" s="250">
        <v>0.125</v>
      </c>
      <c r="S66" s="250">
        <v>0</v>
      </c>
      <c r="T66" s="250"/>
      <c r="AA66" s="278"/>
    </row>
    <row r="67" spans="2:27" ht="25.5" customHeight="1">
      <c r="B67" s="182" t="s">
        <v>99</v>
      </c>
      <c r="C67" s="183" t="s">
        <v>528</v>
      </c>
      <c r="D67" s="183" t="s">
        <v>528</v>
      </c>
      <c r="E67" s="183" t="s">
        <v>528</v>
      </c>
      <c r="F67" s="183" t="s">
        <v>529</v>
      </c>
      <c r="G67" s="183" t="s">
        <v>528</v>
      </c>
      <c r="H67" s="183" t="s">
        <v>537</v>
      </c>
      <c r="I67" s="183" t="s">
        <v>538</v>
      </c>
      <c r="J67" s="183" t="s">
        <v>179</v>
      </c>
      <c r="K67" s="184" t="s">
        <v>179</v>
      </c>
      <c r="M67" s="250">
        <v>0</v>
      </c>
      <c r="N67" s="250">
        <v>0</v>
      </c>
      <c r="O67" s="250">
        <v>0</v>
      </c>
      <c r="P67" s="250">
        <v>6.6666666666666666E-2</v>
      </c>
      <c r="Q67" s="250">
        <v>0.5</v>
      </c>
      <c r="R67" s="250">
        <v>0.375</v>
      </c>
      <c r="S67" s="250">
        <v>0.66666666666666663</v>
      </c>
      <c r="T67" s="250"/>
      <c r="AA67" s="278"/>
    </row>
    <row r="68" spans="2:27" ht="15.7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50">
        <v>0</v>
      </c>
      <c r="N68" s="250">
        <v>0</v>
      </c>
      <c r="O68" s="250">
        <v>0</v>
      </c>
      <c r="P68" s="250">
        <v>0.13333333333333333</v>
      </c>
      <c r="Q68" s="250">
        <v>0</v>
      </c>
      <c r="R68" s="250">
        <v>0.25</v>
      </c>
      <c r="S68" s="250">
        <v>0.33333333333333331</v>
      </c>
      <c r="T68" s="250"/>
      <c r="AA68" s="278"/>
    </row>
    <row r="69" spans="2:27" ht="17.25" customHeight="1">
      <c r="B69" s="51" t="s">
        <v>136</v>
      </c>
      <c r="C69" s="51"/>
      <c r="D69" s="50"/>
      <c r="E69" s="50"/>
      <c r="F69" s="50"/>
      <c r="G69" s="50"/>
      <c r="H69" s="50"/>
      <c r="I69" s="50"/>
      <c r="J69" s="50"/>
      <c r="K69" s="50"/>
      <c r="M69" s="245"/>
      <c r="N69" s="246"/>
      <c r="P69" s="238"/>
      <c r="AA69" s="278"/>
    </row>
    <row r="70" spans="2:27" ht="30.75" customHeight="1">
      <c r="B70" s="55" t="s">
        <v>75</v>
      </c>
      <c r="C70" s="55" t="s">
        <v>102</v>
      </c>
      <c r="D70" s="55" t="s">
        <v>103</v>
      </c>
      <c r="E70" s="55" t="s">
        <v>104</v>
      </c>
      <c r="F70" s="55" t="s">
        <v>105</v>
      </c>
      <c r="G70" s="55" t="s">
        <v>106</v>
      </c>
      <c r="H70" s="55" t="s">
        <v>6</v>
      </c>
      <c r="I70" s="55" t="s">
        <v>7</v>
      </c>
      <c r="J70" s="55" t="s">
        <v>107</v>
      </c>
      <c r="K70" s="55" t="s">
        <v>110</v>
      </c>
      <c r="M70" s="245"/>
      <c r="N70" s="246"/>
      <c r="P70" s="238"/>
      <c r="AA70" s="278"/>
    </row>
    <row r="71" spans="2:27" ht="27" customHeight="1">
      <c r="B71" s="85" t="s">
        <v>125</v>
      </c>
      <c r="C71" s="65">
        <v>1</v>
      </c>
      <c r="D71" s="86">
        <v>0</v>
      </c>
      <c r="E71" s="86">
        <v>0</v>
      </c>
      <c r="F71" s="86">
        <v>0</v>
      </c>
      <c r="G71" s="87">
        <v>0</v>
      </c>
      <c r="H71" s="88">
        <v>0</v>
      </c>
      <c r="I71" s="88">
        <v>0</v>
      </c>
      <c r="J71" s="89">
        <v>0</v>
      </c>
      <c r="K71" s="73"/>
      <c r="M71" s="245"/>
      <c r="N71" s="246"/>
      <c r="P71" s="238"/>
      <c r="AA71" s="278"/>
    </row>
    <row r="72" spans="2:27" ht="20.25" customHeight="1">
      <c r="B72" s="85" t="s">
        <v>125</v>
      </c>
      <c r="C72" s="65">
        <v>2</v>
      </c>
      <c r="D72" s="86">
        <v>4.2272580669769244E-2</v>
      </c>
      <c r="E72" s="86">
        <v>0.23448994815338811</v>
      </c>
      <c r="F72" s="86">
        <v>0.1708765517429276</v>
      </c>
      <c r="G72" s="87">
        <v>7.04</v>
      </c>
      <c r="H72" s="88">
        <v>2.6451478597976408E-2</v>
      </c>
      <c r="I72" s="88">
        <v>1.5606372372806081</v>
      </c>
      <c r="J72" s="89">
        <v>2.2413351111416766</v>
      </c>
      <c r="K72" s="73"/>
      <c r="M72" s="245"/>
      <c r="N72" s="246"/>
      <c r="P72" s="238"/>
      <c r="AA72" s="278"/>
    </row>
    <row r="73" spans="2:27" ht="20.25" customHeight="1">
      <c r="B73" s="85" t="s">
        <v>125</v>
      </c>
      <c r="C73" s="65">
        <v>3</v>
      </c>
      <c r="D73" s="86">
        <v>2.042271709132832E-2</v>
      </c>
      <c r="E73" s="86">
        <v>0.23067448529904291</v>
      </c>
      <c r="F73" s="86">
        <v>0.18257036211937525</v>
      </c>
      <c r="G73" s="87">
        <v>6.8860000000000001</v>
      </c>
      <c r="H73" s="88">
        <v>8.7915102144161428E-2</v>
      </c>
      <c r="I73" s="88">
        <v>1.5824718385949057</v>
      </c>
      <c r="J73" s="89">
        <v>2.2497250791139241</v>
      </c>
      <c r="K73" s="73"/>
      <c r="M73" s="245"/>
      <c r="N73" s="246"/>
      <c r="P73" s="238"/>
      <c r="AA73" s="278"/>
    </row>
    <row r="74" spans="2:27" ht="20.25" customHeight="1">
      <c r="B74" s="85" t="s">
        <v>125</v>
      </c>
      <c r="C74" s="65">
        <v>4</v>
      </c>
      <c r="D74" s="86">
        <v>0</v>
      </c>
      <c r="E74" s="86">
        <v>0</v>
      </c>
      <c r="F74" s="86">
        <v>0</v>
      </c>
      <c r="G74" s="87">
        <v>0</v>
      </c>
      <c r="H74" s="88">
        <v>0</v>
      </c>
      <c r="I74" s="88">
        <v>0</v>
      </c>
      <c r="J74" s="89">
        <v>0</v>
      </c>
      <c r="K74" s="73"/>
      <c r="M74" s="245"/>
      <c r="N74" s="246"/>
      <c r="P74" s="238"/>
      <c r="AA74" s="278"/>
    </row>
    <row r="75" spans="2:27" ht="20.25" customHeight="1">
      <c r="B75" s="85" t="s">
        <v>125</v>
      </c>
      <c r="C75" s="65">
        <v>5</v>
      </c>
      <c r="D75" s="86">
        <v>1.6571875124589502E-2</v>
      </c>
      <c r="E75" s="86">
        <v>0.2418092324929785</v>
      </c>
      <c r="F75" s="86">
        <v>0.21558663707296702</v>
      </c>
      <c r="G75" s="87">
        <v>7.2069999999999999</v>
      </c>
      <c r="H75" s="88">
        <v>3.0754156501136522E-2</v>
      </c>
      <c r="I75" s="88">
        <v>2.7678740851022869</v>
      </c>
      <c r="J75" s="89">
        <v>2.2073978127597726</v>
      </c>
      <c r="K75" s="73"/>
      <c r="M75" s="245"/>
      <c r="N75" s="246"/>
      <c r="P75" s="238"/>
      <c r="AA75" s="278"/>
    </row>
    <row r="76" spans="2:27" ht="20.25" customHeight="1">
      <c r="B76" s="85" t="s">
        <v>125</v>
      </c>
      <c r="C76" s="65">
        <v>6</v>
      </c>
      <c r="D76" s="86">
        <v>1.9750763242344538E-2</v>
      </c>
      <c r="E76" s="86">
        <v>0.26037747401584888</v>
      </c>
      <c r="F76" s="86">
        <v>0.2340424964820646</v>
      </c>
      <c r="G76" s="87">
        <v>5.48</v>
      </c>
      <c r="H76" s="88">
        <v>0.19038164030536708</v>
      </c>
      <c r="I76" s="88">
        <v>3.2237957758375493</v>
      </c>
      <c r="J76" s="89">
        <v>2.5673353957403715</v>
      </c>
      <c r="K76" s="73"/>
      <c r="M76" s="245"/>
      <c r="N76" s="246"/>
      <c r="P76" s="238"/>
      <c r="AA76" s="278"/>
    </row>
    <row r="77" spans="2:27" ht="20.25" customHeight="1">
      <c r="B77" s="85" t="s">
        <v>125</v>
      </c>
      <c r="C77" s="65">
        <v>7</v>
      </c>
      <c r="D77" s="86">
        <v>1.5367858047295239E-2</v>
      </c>
      <c r="E77" s="86">
        <v>0.26330370320420493</v>
      </c>
      <c r="F77" s="86">
        <v>0.22297653024132774</v>
      </c>
      <c r="G77" s="87">
        <v>6.1239999999999997</v>
      </c>
      <c r="H77" s="88">
        <v>0.76055881998936914</v>
      </c>
      <c r="I77" s="88">
        <v>2.124735751081412</v>
      </c>
      <c r="J77" s="89">
        <v>2.4094051170803885</v>
      </c>
      <c r="K77" s="73" t="s">
        <v>66</v>
      </c>
      <c r="M77" s="245"/>
      <c r="N77" s="246"/>
      <c r="P77" s="238"/>
      <c r="AA77" s="278"/>
    </row>
    <row r="78" spans="2:27" ht="20.25" customHeight="1">
      <c r="B78" s="85" t="s">
        <v>128</v>
      </c>
      <c r="C78" s="65">
        <v>1</v>
      </c>
      <c r="D78" s="86">
        <v>0</v>
      </c>
      <c r="E78" s="86">
        <v>0</v>
      </c>
      <c r="F78" s="86">
        <v>0</v>
      </c>
      <c r="G78" s="87">
        <v>0</v>
      </c>
      <c r="H78" s="88">
        <v>0</v>
      </c>
      <c r="I78" s="88">
        <v>0</v>
      </c>
      <c r="J78" s="89">
        <v>0</v>
      </c>
      <c r="K78" s="73"/>
      <c r="M78" s="245"/>
      <c r="N78" s="246"/>
      <c r="P78" s="238"/>
      <c r="AA78" s="278"/>
    </row>
    <row r="79" spans="2:27" ht="20.25" customHeight="1">
      <c r="B79" s="85" t="s">
        <v>128</v>
      </c>
      <c r="C79" s="65">
        <v>2</v>
      </c>
      <c r="D79" s="86">
        <v>0</v>
      </c>
      <c r="E79" s="86">
        <v>0</v>
      </c>
      <c r="F79" s="86">
        <v>0</v>
      </c>
      <c r="G79" s="87">
        <v>0</v>
      </c>
      <c r="H79" s="88">
        <v>0</v>
      </c>
      <c r="I79" s="88">
        <v>0</v>
      </c>
      <c r="J79" s="89">
        <v>0</v>
      </c>
      <c r="K79" s="73"/>
      <c r="M79" s="245"/>
      <c r="N79" s="246"/>
      <c r="P79" s="238"/>
      <c r="AA79" s="278"/>
    </row>
    <row r="80" spans="2:27" ht="20.25" customHeight="1">
      <c r="B80" s="85" t="s">
        <v>128</v>
      </c>
      <c r="C80" s="65">
        <v>3</v>
      </c>
      <c r="D80" s="86">
        <v>2.5840567649456716E-2</v>
      </c>
      <c r="E80" s="86">
        <v>0.17326739564631791</v>
      </c>
      <c r="F80" s="86">
        <v>0.12231555261687257</v>
      </c>
      <c r="G80" s="87">
        <v>3.74</v>
      </c>
      <c r="H80" s="88">
        <v>1.295715599755006E-2</v>
      </c>
      <c r="I80" s="88">
        <v>0.86812945183585399</v>
      </c>
      <c r="J80" s="89">
        <v>3.5393853426594979</v>
      </c>
      <c r="K80" s="73"/>
      <c r="M80" s="245"/>
      <c r="N80" s="246"/>
      <c r="P80" s="238"/>
      <c r="AA80" s="278"/>
    </row>
    <row r="81" spans="2:27" ht="20.25" customHeight="1">
      <c r="B81" s="85" t="s">
        <v>128</v>
      </c>
      <c r="C81" s="65">
        <v>4</v>
      </c>
      <c r="D81" s="86">
        <v>2.4359925857354317E-2</v>
      </c>
      <c r="E81" s="86">
        <v>0.18442055533869992</v>
      </c>
      <c r="F81" s="86">
        <v>0.14386895065179342</v>
      </c>
      <c r="G81" s="87">
        <v>4.0999999999999996</v>
      </c>
      <c r="H81" s="88">
        <v>1.1565028187443201E-2</v>
      </c>
      <c r="I81" s="88">
        <v>1.0524175650573313</v>
      </c>
      <c r="J81" s="89">
        <v>3.433077337521802</v>
      </c>
      <c r="K81" s="73"/>
      <c r="M81" s="245"/>
      <c r="N81" s="246"/>
      <c r="P81" s="238"/>
      <c r="AA81" s="278"/>
    </row>
    <row r="82" spans="2:27" ht="20.25" customHeight="1">
      <c r="B82" s="85" t="s">
        <v>128</v>
      </c>
      <c r="C82" s="65">
        <v>5</v>
      </c>
      <c r="D82" s="86">
        <v>2.3643896028985402E-2</v>
      </c>
      <c r="E82" s="86">
        <v>0.17856161706350265</v>
      </c>
      <c r="F82" s="86">
        <v>0.14826622149177879</v>
      </c>
      <c r="G82" s="87">
        <v>4.0369999999999999</v>
      </c>
      <c r="H82" s="88">
        <v>0</v>
      </c>
      <c r="I82" s="88">
        <v>1.2569281752763255</v>
      </c>
      <c r="J82" s="89">
        <v>3.452071255327458</v>
      </c>
      <c r="K82" s="73"/>
      <c r="M82" s="245"/>
      <c r="N82" s="246"/>
      <c r="P82" s="238"/>
      <c r="AA82" s="278"/>
    </row>
    <row r="83" spans="2:27" ht="20.25" customHeight="1">
      <c r="B83" s="85" t="s">
        <v>128</v>
      </c>
      <c r="C83" s="65">
        <v>6</v>
      </c>
      <c r="D83" s="86">
        <v>2.8807420501778102E-2</v>
      </c>
      <c r="E83" s="86">
        <v>0.15267731401040727</v>
      </c>
      <c r="F83" s="86">
        <v>0.19216077764185915</v>
      </c>
      <c r="G83" s="87">
        <v>3.6749999999999998</v>
      </c>
      <c r="H83" s="88">
        <v>0</v>
      </c>
      <c r="I83" s="88">
        <v>0.46868482351672969</v>
      </c>
      <c r="J83" s="89">
        <v>3.6056883090546528</v>
      </c>
      <c r="K83" s="73"/>
      <c r="M83" s="245"/>
      <c r="N83" s="246"/>
      <c r="P83" s="238"/>
      <c r="AA83" s="278"/>
    </row>
    <row r="84" spans="2:27" ht="20.25" customHeight="1">
      <c r="B84" s="85" t="s">
        <v>128</v>
      </c>
      <c r="C84" s="65">
        <v>7</v>
      </c>
      <c r="D84" s="86">
        <v>2.6554353832411528E-2</v>
      </c>
      <c r="E84" s="86">
        <v>0.19051924108662638</v>
      </c>
      <c r="F84" s="86">
        <v>0.13908336987218475</v>
      </c>
      <c r="G84" s="87">
        <v>5.1319999999999997</v>
      </c>
      <c r="H84" s="88">
        <v>0</v>
      </c>
      <c r="I84" s="88">
        <v>1.8430153788918164</v>
      </c>
      <c r="J84" s="89">
        <v>3.1643317544222507</v>
      </c>
      <c r="K84" s="73" t="s">
        <v>66</v>
      </c>
    </row>
    <row r="85" spans="2:27" ht="20.25" customHeight="1">
      <c r="B85" s="85" t="s">
        <v>123</v>
      </c>
      <c r="C85" s="65">
        <v>1</v>
      </c>
      <c r="D85" s="86">
        <v>4.1720869086564527E-2</v>
      </c>
      <c r="E85" s="86">
        <v>0.21187383670207979</v>
      </c>
      <c r="F85" s="86">
        <v>0.1256774485963004</v>
      </c>
      <c r="G85" s="87">
        <v>12.798</v>
      </c>
      <c r="H85" s="88">
        <v>1.5458480762152569E-2</v>
      </c>
      <c r="I85" s="88">
        <v>4.1892482865433465</v>
      </c>
      <c r="J85" s="89">
        <v>2.0212509811077393</v>
      </c>
      <c r="K85" s="73"/>
    </row>
    <row r="86" spans="2:27" ht="20.25" customHeight="1">
      <c r="B86" s="85" t="s">
        <v>123</v>
      </c>
      <c r="C86" s="65">
        <v>2</v>
      </c>
      <c r="D86" s="86">
        <v>4.9277002677251394E-2</v>
      </c>
      <c r="E86" s="86">
        <v>0.10039024825956755</v>
      </c>
      <c r="F86" s="86">
        <v>0.12002416775076619</v>
      </c>
      <c r="G86" s="87">
        <v>10.387</v>
      </c>
      <c r="H86" s="88">
        <v>0</v>
      </c>
      <c r="I86" s="88">
        <v>1.1327837677431802</v>
      </c>
      <c r="J86" s="89">
        <v>2.1715243522740368</v>
      </c>
      <c r="K86" s="73"/>
    </row>
    <row r="87" spans="2:27" ht="20.25" customHeight="1">
      <c r="B87" s="85" t="s">
        <v>123</v>
      </c>
      <c r="C87" s="65">
        <v>3</v>
      </c>
      <c r="D87" s="86">
        <v>2.187277870268825E-2</v>
      </c>
      <c r="E87" s="86">
        <v>9.0655324499257409E-2</v>
      </c>
      <c r="F87" s="86">
        <v>0.15115391977324719</v>
      </c>
      <c r="G87" s="87">
        <v>9.4849999999999994</v>
      </c>
      <c r="H87" s="88">
        <v>1.0969079809379331E-2</v>
      </c>
      <c r="I87" s="88">
        <v>0.97624810303476051</v>
      </c>
      <c r="J87" s="89">
        <v>2.3096886207640881</v>
      </c>
      <c r="K87" s="73"/>
    </row>
    <row r="88" spans="2:27" ht="20.25" customHeight="1">
      <c r="B88" s="85" t="s">
        <v>123</v>
      </c>
      <c r="C88" s="65">
        <v>4</v>
      </c>
      <c r="D88" s="86">
        <v>1.8004704211804626E-2</v>
      </c>
      <c r="E88" s="86">
        <v>8.5955356213440096E-2</v>
      </c>
      <c r="F88" s="86">
        <v>0.16139628287161786</v>
      </c>
      <c r="G88" s="87">
        <v>8.8849999999999998</v>
      </c>
      <c r="H88" s="88">
        <v>9.7168141403743431E-3</v>
      </c>
      <c r="I88" s="88">
        <v>0.64130973326470675</v>
      </c>
      <c r="J88" s="89">
        <v>2.4031891862734271</v>
      </c>
      <c r="K88" s="73"/>
    </row>
    <row r="89" spans="2:27" ht="20.25" customHeight="1">
      <c r="B89" s="85" t="s">
        <v>123</v>
      </c>
      <c r="C89" s="65">
        <v>5</v>
      </c>
      <c r="D89" s="86">
        <v>1.7180505343904629E-2</v>
      </c>
      <c r="E89" s="86">
        <v>9.1024853832918848E-2</v>
      </c>
      <c r="F89" s="86">
        <v>0.15749340451363136</v>
      </c>
      <c r="G89" s="87">
        <v>9.0609999999999999</v>
      </c>
      <c r="H89" s="88">
        <v>2.057392612849528E-2</v>
      </c>
      <c r="I89" s="88">
        <v>0.72008741449733482</v>
      </c>
      <c r="J89" s="89">
        <v>2.3592322735561804</v>
      </c>
      <c r="K89" s="73"/>
    </row>
    <row r="90" spans="2:27" ht="20.25" customHeight="1">
      <c r="B90" s="85" t="s">
        <v>123</v>
      </c>
      <c r="C90" s="65">
        <v>6</v>
      </c>
      <c r="D90" s="86">
        <v>1.6390611018724861E-2</v>
      </c>
      <c r="E90" s="86">
        <v>8.9088273484665192E-2</v>
      </c>
      <c r="F90" s="86">
        <v>0.16131044437524583</v>
      </c>
      <c r="G90" s="87">
        <v>9.3879999999999999</v>
      </c>
      <c r="H90" s="88">
        <v>0.12574310808760811</v>
      </c>
      <c r="I90" s="88">
        <v>1.0149265152785512</v>
      </c>
      <c r="J90" s="89">
        <v>2.3489008143233483</v>
      </c>
      <c r="K90" s="73"/>
    </row>
    <row r="91" spans="2:27" ht="20.25" customHeight="1">
      <c r="B91" s="85" t="s">
        <v>123</v>
      </c>
      <c r="C91" s="65">
        <v>7</v>
      </c>
      <c r="D91" s="86">
        <v>2.3992712110043987E-2</v>
      </c>
      <c r="E91" s="86">
        <v>8.5010638937876012E-2</v>
      </c>
      <c r="F91" s="86">
        <v>0.15868354282336791</v>
      </c>
      <c r="G91" s="87">
        <v>9.8170000000000002</v>
      </c>
      <c r="H91" s="88">
        <v>0.17580100954192363</v>
      </c>
      <c r="I91" s="88">
        <v>0.86049967828415241</v>
      </c>
      <c r="J91" s="89">
        <v>2.3534783774184693</v>
      </c>
      <c r="K91" s="73" t="s">
        <v>68</v>
      </c>
    </row>
    <row r="92" spans="2:27" ht="20.25" customHeight="1">
      <c r="B92" s="85" t="s">
        <v>120</v>
      </c>
      <c r="C92" s="65">
        <v>1</v>
      </c>
      <c r="D92" s="86">
        <v>3.9169445209928377E-2</v>
      </c>
      <c r="E92" s="86">
        <v>0.30114782065440471</v>
      </c>
      <c r="F92" s="86">
        <v>0.16010430531054443</v>
      </c>
      <c r="G92" s="87">
        <v>16.282999999999998</v>
      </c>
      <c r="H92" s="88">
        <v>14.761969531685933</v>
      </c>
      <c r="I92" s="88">
        <v>21.456220615591278</v>
      </c>
      <c r="J92" s="89">
        <v>2.3286515226946851</v>
      </c>
      <c r="K92" s="73"/>
    </row>
    <row r="93" spans="2:27" ht="20.25" customHeight="1">
      <c r="B93" s="85" t="s">
        <v>120</v>
      </c>
      <c r="C93" s="65">
        <v>2</v>
      </c>
      <c r="D93" s="86">
        <v>2.7851076999607455E-2</v>
      </c>
      <c r="E93" s="86">
        <v>0.28361019006425059</v>
      </c>
      <c r="F93" s="86">
        <v>0.15708846215461755</v>
      </c>
      <c r="G93" s="87">
        <v>13.615666666666668</v>
      </c>
      <c r="H93" s="88">
        <v>3.8358389745195716</v>
      </c>
      <c r="I93" s="88">
        <v>8.2714801283095376</v>
      </c>
      <c r="J93" s="89">
        <v>2.6425809364858397</v>
      </c>
      <c r="K93" s="73"/>
    </row>
    <row r="94" spans="2:27" ht="20.25" customHeight="1">
      <c r="B94" s="85" t="s">
        <v>120</v>
      </c>
      <c r="C94" s="65">
        <v>3</v>
      </c>
      <c r="D94" s="86">
        <v>1.4977833868689797E-2</v>
      </c>
      <c r="E94" s="86">
        <v>0.28207173987557782</v>
      </c>
      <c r="F94" s="86">
        <v>0.15525437042050513</v>
      </c>
      <c r="G94" s="87">
        <v>13.446866666666665</v>
      </c>
      <c r="H94" s="88">
        <v>0.11603797084651674</v>
      </c>
      <c r="I94" s="88">
        <v>5.9933242394548039</v>
      </c>
      <c r="J94" s="89">
        <v>2.6974655866666222</v>
      </c>
      <c r="K94" s="73"/>
    </row>
    <row r="95" spans="2:27" ht="20.25" customHeight="1">
      <c r="B95" s="85" t="s">
        <v>120</v>
      </c>
      <c r="C95" s="65">
        <v>4</v>
      </c>
      <c r="D95" s="86">
        <v>1.5113083303497527E-2</v>
      </c>
      <c r="E95" s="86">
        <v>0.28731716913665961</v>
      </c>
      <c r="F95" s="86">
        <v>0.1636844450834633</v>
      </c>
      <c r="G95" s="87">
        <v>14.360000000000001</v>
      </c>
      <c r="H95" s="88">
        <v>0.15112127314834153</v>
      </c>
      <c r="I95" s="88">
        <v>7.9050046228840625</v>
      </c>
      <c r="J95" s="89">
        <v>2.6182508243634484</v>
      </c>
      <c r="K95" s="73"/>
    </row>
    <row r="96" spans="2:27" ht="20.25" customHeight="1">
      <c r="B96" s="85" t="s">
        <v>120</v>
      </c>
      <c r="C96" s="65">
        <v>5</v>
      </c>
      <c r="D96" s="86">
        <v>1.4689424792827796E-2</v>
      </c>
      <c r="E96" s="86">
        <v>0.28259376144496418</v>
      </c>
      <c r="F96" s="86">
        <v>0.15998330991295454</v>
      </c>
      <c r="G96" s="87">
        <v>13.675666666666668</v>
      </c>
      <c r="H96" s="88">
        <v>2.4975717543466156</v>
      </c>
      <c r="I96" s="88">
        <v>8.9479417712051266</v>
      </c>
      <c r="J96" s="89">
        <v>2.6690322908522148</v>
      </c>
      <c r="K96" s="73"/>
    </row>
    <row r="97" spans="2:11" ht="20.25" customHeight="1">
      <c r="B97" s="85" t="s">
        <v>120</v>
      </c>
      <c r="C97" s="65">
        <v>6</v>
      </c>
      <c r="D97" s="86">
        <v>1.3657210271049429E-2</v>
      </c>
      <c r="E97" s="86">
        <v>0.28885972241646801</v>
      </c>
      <c r="F97" s="86">
        <v>0.14859661544567979</v>
      </c>
      <c r="G97" s="87">
        <v>14.693142857142856</v>
      </c>
      <c r="H97" s="88">
        <v>6.0317760200504555E-2</v>
      </c>
      <c r="I97" s="88">
        <v>8.5131238793332802</v>
      </c>
      <c r="J97" s="89">
        <v>2.5715019863086659</v>
      </c>
      <c r="K97" s="73"/>
    </row>
    <row r="98" spans="2:11" ht="20.25" customHeight="1">
      <c r="B98" s="85" t="s">
        <v>120</v>
      </c>
      <c r="C98" s="65">
        <v>7</v>
      </c>
      <c r="D98" s="86">
        <v>1.4691211086929685E-2</v>
      </c>
      <c r="E98" s="86">
        <v>0.28597083151353525</v>
      </c>
      <c r="F98" s="86">
        <v>0.14193884589141745</v>
      </c>
      <c r="G98" s="87">
        <v>15.291615384615385</v>
      </c>
      <c r="H98" s="88">
        <v>6.684610936305882E-2</v>
      </c>
      <c r="I98" s="88">
        <v>6.9506311674445858</v>
      </c>
      <c r="J98" s="89">
        <v>2.4861174017799708</v>
      </c>
      <c r="K98" s="73" t="s">
        <v>69</v>
      </c>
    </row>
    <row r="99" spans="2:11" ht="20.25" customHeight="1">
      <c r="B99" s="85" t="s">
        <v>122</v>
      </c>
      <c r="C99" s="65">
        <v>1</v>
      </c>
      <c r="D99" s="86">
        <v>5.0915998072857654E-2</v>
      </c>
      <c r="E99" s="86">
        <v>0.26213197978528846</v>
      </c>
      <c r="F99" s="86">
        <v>0.11421118888137066</v>
      </c>
      <c r="G99" s="87">
        <v>24.459000000000003</v>
      </c>
      <c r="H99" s="88">
        <v>0.9720101181393247</v>
      </c>
      <c r="I99" s="88">
        <v>51.644112589389998</v>
      </c>
      <c r="J99" s="89">
        <v>2.2543651382770844</v>
      </c>
      <c r="K99" s="73"/>
    </row>
    <row r="100" spans="2:11" ht="20.25" customHeight="1">
      <c r="B100" s="85" t="s">
        <v>122</v>
      </c>
      <c r="C100" s="65">
        <v>2</v>
      </c>
      <c r="D100" s="86">
        <v>2.9605916126869265E-2</v>
      </c>
      <c r="E100" s="86">
        <v>0.20995711869601566</v>
      </c>
      <c r="F100" s="86">
        <v>0.11691187508364896</v>
      </c>
      <c r="G100" s="87">
        <v>16.183</v>
      </c>
      <c r="H100" s="88">
        <v>0.18445493052640671</v>
      </c>
      <c r="I100" s="88">
        <v>8.9786150006236216</v>
      </c>
      <c r="J100" s="89">
        <v>2.8195461360716823</v>
      </c>
      <c r="K100" s="73"/>
    </row>
    <row r="101" spans="2:11" ht="20.25" customHeight="1">
      <c r="B101" s="85" t="s">
        <v>122</v>
      </c>
      <c r="C101" s="65">
        <v>3</v>
      </c>
      <c r="D101" s="86">
        <v>1.8072100826195706E-2</v>
      </c>
      <c r="E101" s="86">
        <v>0.2093570803335229</v>
      </c>
      <c r="F101" s="86">
        <v>0.11912768412817884</v>
      </c>
      <c r="G101" s="87">
        <v>17.383499999999998</v>
      </c>
      <c r="H101" s="88">
        <v>0.1121578734226297</v>
      </c>
      <c r="I101" s="88">
        <v>8.9646185971373313</v>
      </c>
      <c r="J101" s="89">
        <v>2.8514754341779889</v>
      </c>
      <c r="K101" s="73"/>
    </row>
    <row r="102" spans="2:11" ht="20.25" customHeight="1">
      <c r="B102" s="85" t="s">
        <v>122</v>
      </c>
      <c r="C102" s="65">
        <v>4</v>
      </c>
      <c r="D102" s="86">
        <v>1.4001114637323437E-2</v>
      </c>
      <c r="E102" s="86">
        <v>0.21043810743481361</v>
      </c>
      <c r="F102" s="86">
        <v>0.1317668258245665</v>
      </c>
      <c r="G102" s="87">
        <v>16.992000000000001</v>
      </c>
      <c r="H102" s="88">
        <v>4.994320625062533E-2</v>
      </c>
      <c r="I102" s="88">
        <v>13.363969605896495</v>
      </c>
      <c r="J102" s="89">
        <v>2.7940102135315574</v>
      </c>
      <c r="K102" s="73"/>
    </row>
    <row r="103" spans="2:11" ht="20.25" customHeight="1">
      <c r="B103" s="85" t="s">
        <v>122</v>
      </c>
      <c r="C103" s="65">
        <v>5</v>
      </c>
      <c r="D103" s="86">
        <v>1.1954387782153476E-2</v>
      </c>
      <c r="E103" s="86">
        <v>0.21904614173072715</v>
      </c>
      <c r="F103" s="86">
        <v>0.13280623026918612</v>
      </c>
      <c r="G103" s="87">
        <v>18.156500000000001</v>
      </c>
      <c r="H103" s="88">
        <v>3.2974855436172838E-2</v>
      </c>
      <c r="I103" s="88">
        <v>15.617715905957361</v>
      </c>
      <c r="J103" s="89">
        <v>2.6605358201501379</v>
      </c>
      <c r="K103" s="73"/>
    </row>
    <row r="104" spans="2:11" ht="20.25" customHeight="1">
      <c r="B104" s="85" t="s">
        <v>122</v>
      </c>
      <c r="C104" s="65">
        <v>6</v>
      </c>
      <c r="D104" s="86">
        <v>1.4471431215928835E-2</v>
      </c>
      <c r="E104" s="86">
        <v>0.23935835935651584</v>
      </c>
      <c r="F104" s="86">
        <v>0.12367735829099771</v>
      </c>
      <c r="G104" s="87">
        <v>23.2</v>
      </c>
      <c r="H104" s="88">
        <v>4.164220817878711E-2</v>
      </c>
      <c r="I104" s="88">
        <v>28.377272046198925</v>
      </c>
      <c r="J104" s="89">
        <v>2.3082561810316271</v>
      </c>
      <c r="K104" s="73"/>
    </row>
    <row r="105" spans="2:11" ht="20.25" customHeight="1">
      <c r="B105" s="85" t="s">
        <v>122</v>
      </c>
      <c r="C105" s="65">
        <v>7</v>
      </c>
      <c r="D105" s="86">
        <v>1.5102868003140126E-2</v>
      </c>
      <c r="E105" s="86">
        <v>0.23239086274644216</v>
      </c>
      <c r="F105" s="86">
        <v>0.12342644873304805</v>
      </c>
      <c r="G105" s="87">
        <v>22.4145</v>
      </c>
      <c r="H105" s="88">
        <v>4.0282783529062678E-2</v>
      </c>
      <c r="I105" s="88">
        <v>19.887610228298243</v>
      </c>
      <c r="J105" s="89">
        <v>2.2991771697722467</v>
      </c>
      <c r="K105" s="73" t="s">
        <v>69</v>
      </c>
    </row>
    <row r="106" spans="2:11" ht="20.25" customHeight="1">
      <c r="B106" s="85" t="s">
        <v>121</v>
      </c>
      <c r="C106" s="65">
        <v>1</v>
      </c>
      <c r="D106" s="86">
        <v>4.4320851669646319E-2</v>
      </c>
      <c r="E106" s="86">
        <v>0.29889218130421552</v>
      </c>
      <c r="F106" s="86">
        <v>0.13431626630404986</v>
      </c>
      <c r="G106" s="87">
        <v>15.828428571428573</v>
      </c>
      <c r="H106" s="88">
        <v>0.72392680843807977</v>
      </c>
      <c r="I106" s="88">
        <v>24.671982498345479</v>
      </c>
      <c r="J106" s="89">
        <v>2.1821826655192891</v>
      </c>
      <c r="K106" s="73"/>
    </row>
    <row r="107" spans="2:11" ht="20.25" customHeight="1">
      <c r="B107" s="85" t="s">
        <v>121</v>
      </c>
      <c r="C107" s="65">
        <v>2</v>
      </c>
      <c r="D107" s="86">
        <v>3.0450082863059887E-2</v>
      </c>
      <c r="E107" s="86">
        <v>0.25545578029967508</v>
      </c>
      <c r="F107" s="86">
        <v>0.11792385529297617</v>
      </c>
      <c r="G107" s="87">
        <v>10.562285714285716</v>
      </c>
      <c r="H107" s="88">
        <v>0.19719708242972603</v>
      </c>
      <c r="I107" s="88">
        <v>5.4008800928988494</v>
      </c>
      <c r="J107" s="89">
        <v>2.6641283412094849</v>
      </c>
      <c r="K107" s="73"/>
    </row>
    <row r="108" spans="2:11" ht="20.25" customHeight="1">
      <c r="B108" s="85" t="s">
        <v>121</v>
      </c>
      <c r="C108" s="65">
        <v>3</v>
      </c>
      <c r="D108" s="86">
        <v>1.4864194510187393E-2</v>
      </c>
      <c r="E108" s="86">
        <v>0.25623067936245825</v>
      </c>
      <c r="F108" s="86">
        <v>0.14831248293184637</v>
      </c>
      <c r="G108" s="87">
        <v>10.719500000000002</v>
      </c>
      <c r="H108" s="88">
        <v>0.18034105414864587</v>
      </c>
      <c r="I108" s="88">
        <v>6.1532367675517978</v>
      </c>
      <c r="J108" s="89">
        <v>2.6477613722015212</v>
      </c>
      <c r="K108" s="73"/>
    </row>
    <row r="109" spans="2:11" ht="20.25" customHeight="1">
      <c r="B109" s="85" t="s">
        <v>121</v>
      </c>
      <c r="C109" s="65">
        <v>4</v>
      </c>
      <c r="D109" s="86">
        <v>1.5181132666437691E-2</v>
      </c>
      <c r="E109" s="86">
        <v>0.26296669655602611</v>
      </c>
      <c r="F109" s="86">
        <v>0.15230644428068404</v>
      </c>
      <c r="G109" s="87">
        <v>12.123285714285714</v>
      </c>
      <c r="H109" s="88">
        <v>0.22185559295628096</v>
      </c>
      <c r="I109" s="88">
        <v>7.6858344567567416</v>
      </c>
      <c r="J109" s="89">
        <v>2.5007344029054073</v>
      </c>
      <c r="K109" s="73"/>
    </row>
    <row r="110" spans="2:11" ht="20.25" customHeight="1">
      <c r="B110" s="85" t="s">
        <v>121</v>
      </c>
      <c r="C110" s="65">
        <v>5</v>
      </c>
      <c r="D110" s="86">
        <v>1.5140733969194329E-2</v>
      </c>
      <c r="E110" s="86">
        <v>0.26536987723542488</v>
      </c>
      <c r="F110" s="86">
        <v>0.15766002440004886</v>
      </c>
      <c r="G110" s="87">
        <v>12.741857142857143</v>
      </c>
      <c r="H110" s="88">
        <v>0.21338498975822009</v>
      </c>
      <c r="I110" s="88">
        <v>8.336007058915385</v>
      </c>
      <c r="J110" s="89">
        <v>2.431880066340951</v>
      </c>
      <c r="K110" s="73"/>
    </row>
    <row r="111" spans="2:11" ht="20.25" customHeight="1">
      <c r="B111" s="85" t="s">
        <v>121</v>
      </c>
      <c r="C111" s="65">
        <v>6</v>
      </c>
      <c r="D111" s="86">
        <v>1.475463095423786E-2</v>
      </c>
      <c r="E111" s="86">
        <v>0.26631447336925623</v>
      </c>
      <c r="F111" s="86">
        <v>0.14028165411090029</v>
      </c>
      <c r="G111" s="87">
        <v>13.140875000000001</v>
      </c>
      <c r="H111" s="88">
        <v>0.27131640226698694</v>
      </c>
      <c r="I111" s="88">
        <v>7.8169577734779354</v>
      </c>
      <c r="J111" s="89">
        <v>2.3194988136551622</v>
      </c>
      <c r="K111" s="73"/>
    </row>
    <row r="112" spans="2:11" ht="20.25" customHeight="1">
      <c r="B112" s="85" t="s">
        <v>121</v>
      </c>
      <c r="C112" s="65">
        <v>7</v>
      </c>
      <c r="D112" s="86">
        <v>1.6537917377580959E-2</v>
      </c>
      <c r="E112" s="86">
        <v>0.2706943678213532</v>
      </c>
      <c r="F112" s="86">
        <v>0.13135805515000812</v>
      </c>
      <c r="G112" s="87">
        <v>14.012625000000002</v>
      </c>
      <c r="H112" s="88">
        <v>0.34465917526187589</v>
      </c>
      <c r="I112" s="88">
        <v>7.4150168750115233</v>
      </c>
      <c r="J112" s="89">
        <v>2.202461326598717</v>
      </c>
      <c r="K112" s="73" t="s">
        <v>67</v>
      </c>
    </row>
    <row r="113" spans="2:11" ht="20.25" customHeight="1">
      <c r="B113" s="85" t="s">
        <v>124</v>
      </c>
      <c r="C113" s="65">
        <v>1</v>
      </c>
      <c r="D113" s="86">
        <v>2.3022884525730914E-2</v>
      </c>
      <c r="E113" s="86">
        <v>0.38520397648002463</v>
      </c>
      <c r="F113" s="86">
        <v>0.21960406701949456</v>
      </c>
      <c r="G113" s="87">
        <v>10.705</v>
      </c>
      <c r="H113" s="88">
        <v>1.9329940563421937</v>
      </c>
      <c r="I113" s="88">
        <v>27.39072505610665</v>
      </c>
      <c r="J113" s="89">
        <v>2.5306857093867094</v>
      </c>
      <c r="K113" s="73"/>
    </row>
    <row r="114" spans="2:11" ht="20.25" customHeight="1">
      <c r="B114" s="85" t="s">
        <v>124</v>
      </c>
      <c r="C114" s="65">
        <v>2</v>
      </c>
      <c r="D114" s="86">
        <v>2.8684033909020377E-2</v>
      </c>
      <c r="E114" s="86">
        <v>0.3071555332771061</v>
      </c>
      <c r="F114" s="86">
        <v>0.17374972514835374</v>
      </c>
      <c r="G114" s="87">
        <v>5.97</v>
      </c>
      <c r="H114" s="88">
        <v>1.1974047072247809</v>
      </c>
      <c r="I114" s="88">
        <v>7.4365134448696919</v>
      </c>
      <c r="J114" s="89">
        <v>3.0045779732399591</v>
      </c>
      <c r="K114" s="73"/>
    </row>
    <row r="115" spans="2:11" ht="20.25" customHeight="1">
      <c r="B115" s="85" t="s">
        <v>124</v>
      </c>
      <c r="C115" s="65">
        <v>3</v>
      </c>
      <c r="D115" s="86">
        <v>1.3896524671149844E-2</v>
      </c>
      <c r="E115" s="86">
        <v>0.30834730422057177</v>
      </c>
      <c r="F115" s="86">
        <v>0.20760219465177207</v>
      </c>
      <c r="G115" s="87">
        <v>6.5506666666666673</v>
      </c>
      <c r="H115" s="88">
        <v>1.395366767424761</v>
      </c>
      <c r="I115" s="88">
        <v>6.0308224693782044</v>
      </c>
      <c r="J115" s="89">
        <v>2.9482760904868588</v>
      </c>
      <c r="K115" s="73"/>
    </row>
    <row r="116" spans="2:11" ht="20.25" customHeight="1">
      <c r="B116" s="85" t="s">
        <v>124</v>
      </c>
      <c r="C116" s="65">
        <v>4</v>
      </c>
      <c r="D116" s="86">
        <v>1.4268011628214835E-2</v>
      </c>
      <c r="E116" s="86">
        <v>0.28881921585907327</v>
      </c>
      <c r="F116" s="86">
        <v>0.21680347816023662</v>
      </c>
      <c r="G116" s="87">
        <v>6.5803333333333329</v>
      </c>
      <c r="H116" s="88">
        <v>1.3948601019473033</v>
      </c>
      <c r="I116" s="88">
        <v>6.0802655482510044</v>
      </c>
      <c r="J116" s="89">
        <v>2.9398110962431336</v>
      </c>
      <c r="K116" s="73"/>
    </row>
    <row r="117" spans="2:11" ht="20.25" customHeight="1">
      <c r="B117" s="85" t="s">
        <v>124</v>
      </c>
      <c r="C117" s="65">
        <v>5</v>
      </c>
      <c r="D117" s="86">
        <v>1.3601185993755406E-2</v>
      </c>
      <c r="E117" s="86">
        <v>0.29172323562291669</v>
      </c>
      <c r="F117" s="86">
        <v>0.2171847093089902</v>
      </c>
      <c r="G117" s="87">
        <v>6.9059999999999997</v>
      </c>
      <c r="H117" s="88">
        <v>1.4462545909338735</v>
      </c>
      <c r="I117" s="88">
        <v>6.2657336681084006</v>
      </c>
      <c r="J117" s="89">
        <v>2.8894763910100072</v>
      </c>
      <c r="K117" s="73"/>
    </row>
    <row r="118" spans="2:11" ht="20.25" customHeight="1">
      <c r="B118" s="85" t="s">
        <v>124</v>
      </c>
      <c r="C118" s="65">
        <v>6</v>
      </c>
      <c r="D118" s="86">
        <v>1.5009693534273274E-2</v>
      </c>
      <c r="E118" s="86">
        <v>0.30250640924072492</v>
      </c>
      <c r="F118" s="86">
        <v>0.21592582200078447</v>
      </c>
      <c r="G118" s="87">
        <v>8.6076666666666668</v>
      </c>
      <c r="H118" s="88">
        <v>1.3292120443195881</v>
      </c>
      <c r="I118" s="88">
        <v>6.174535459698637</v>
      </c>
      <c r="J118" s="89">
        <v>2.6164937638084664</v>
      </c>
      <c r="K118" s="73"/>
    </row>
    <row r="119" spans="2:11" ht="20.25" customHeight="1">
      <c r="B119" s="85" t="s">
        <v>124</v>
      </c>
      <c r="C119" s="65">
        <v>7</v>
      </c>
      <c r="D119" s="86">
        <v>1.3674176752841388E-2</v>
      </c>
      <c r="E119" s="86">
        <v>0.3150774818097658</v>
      </c>
      <c r="F119" s="86">
        <v>0.19863037771712905</v>
      </c>
      <c r="G119" s="87">
        <v>9.216333333333333</v>
      </c>
      <c r="H119" s="88">
        <v>1.4692160503572465</v>
      </c>
      <c r="I119" s="88">
        <v>4.4839710627786094</v>
      </c>
      <c r="J119" s="89">
        <v>2.4524434073140404</v>
      </c>
      <c r="K119" s="73" t="s">
        <v>70</v>
      </c>
    </row>
    <row r="120" spans="2:11" ht="20.25" customHeight="1">
      <c r="B120" s="84" t="s">
        <v>130</v>
      </c>
      <c r="C120" s="83"/>
      <c r="D120" s="84"/>
      <c r="E120" s="84"/>
      <c r="F120" s="84"/>
      <c r="G120" s="84"/>
      <c r="H120" s="84"/>
      <c r="I120" s="84"/>
      <c r="J120" s="84"/>
      <c r="K120" s="83"/>
    </row>
    <row r="121" spans="2:11" ht="20.25" customHeight="1">
      <c r="B121" s="234" t="str">
        <f>C60</f>
        <v>e음15</v>
      </c>
      <c r="C121" s="53"/>
      <c r="D121" s="66">
        <f t="shared" ref="D121:J127" si="1">IFERROR((SUMIFS(D$71:D$119,$B$71:$B$119,$B121,$C$71:$C$119,MAX($C$71:$C$119))/SUMIFS(D$71:D$119,$B$71:$B$119,$B121,$C$71:$C$119,MAX($C$71:$C$119)-1))-1, "-")</f>
        <v>-0.22191067460383473</v>
      </c>
      <c r="E121" s="66">
        <f t="shared" si="1"/>
        <v>1.1238411461730102E-2</v>
      </c>
      <c r="F121" s="66">
        <f t="shared" si="1"/>
        <v>-4.7281867212456752E-2</v>
      </c>
      <c r="G121" s="66">
        <f t="shared" si="1"/>
        <v>0.11751824817518242</v>
      </c>
      <c r="H121" s="66">
        <f t="shared" si="1"/>
        <v>2.9949168353075066</v>
      </c>
      <c r="I121" s="66">
        <f t="shared" si="1"/>
        <v>-0.34092110703588197</v>
      </c>
      <c r="J121" s="66">
        <f t="shared" si="1"/>
        <v>-6.1515249983315479E-2</v>
      </c>
      <c r="K121" s="54"/>
    </row>
    <row r="122" spans="2:11" ht="20.25" customHeight="1">
      <c r="B122" s="41" t="str">
        <f>D60</f>
        <v>e음16</v>
      </c>
      <c r="C122" s="53"/>
      <c r="D122" s="66">
        <f t="shared" si="1"/>
        <v>-7.8211329932421636E-2</v>
      </c>
      <c r="E122" s="66">
        <f t="shared" si="1"/>
        <v>0.24785559872791318</v>
      </c>
      <c r="F122" s="66">
        <f t="shared" si="1"/>
        <v>-0.27621353546246441</v>
      </c>
      <c r="G122" s="66">
        <f t="shared" si="1"/>
        <v>0.39646258503401355</v>
      </c>
      <c r="H122" s="66" t="str">
        <f t="shared" si="1"/>
        <v>-</v>
      </c>
      <c r="I122" s="66">
        <f t="shared" si="1"/>
        <v>2.9323129028649464</v>
      </c>
      <c r="J122" s="66">
        <f t="shared" si="1"/>
        <v>-0.1224056315472587</v>
      </c>
      <c r="K122" s="54"/>
    </row>
    <row r="123" spans="2:11" ht="20.25" customHeight="1">
      <c r="B123" s="41" t="str">
        <f>E60</f>
        <v>222</v>
      </c>
      <c r="C123" s="53"/>
      <c r="D123" s="66">
        <f t="shared" si="1"/>
        <v>0.46380827918095191</v>
      </c>
      <c r="E123" s="66">
        <f t="shared" si="1"/>
        <v>-4.5770721412522031E-2</v>
      </c>
      <c r="F123" s="66">
        <f t="shared" si="1"/>
        <v>-1.6284758014596612E-2</v>
      </c>
      <c r="G123" s="66">
        <f t="shared" si="1"/>
        <v>4.5696634000852221E-2</v>
      </c>
      <c r="H123" s="66">
        <f t="shared" si="1"/>
        <v>0.39809658132069581</v>
      </c>
      <c r="I123" s="66">
        <f t="shared" si="1"/>
        <v>-0.15215568286933123</v>
      </c>
      <c r="J123" s="66">
        <f t="shared" si="1"/>
        <v>1.9488107233849306E-3</v>
      </c>
      <c r="K123" s="54"/>
    </row>
    <row r="124" spans="2:11" ht="20.25" customHeight="1">
      <c r="B124" s="41" t="str">
        <f>F60</f>
        <v>202</v>
      </c>
      <c r="C124" s="53"/>
      <c r="D124" s="66">
        <f t="shared" si="1"/>
        <v>7.5710983089433137E-2</v>
      </c>
      <c r="E124" s="66">
        <f t="shared" si="1"/>
        <v>-1.0001016682996244E-2</v>
      </c>
      <c r="F124" s="66">
        <f t="shared" si="1"/>
        <v>-4.4804314918573063E-2</v>
      </c>
      <c r="G124" s="66">
        <f t="shared" si="1"/>
        <v>4.0731416912725971E-2</v>
      </c>
      <c r="H124" s="66">
        <f t="shared" si="1"/>
        <v>0.10823261906365778</v>
      </c>
      <c r="I124" s="66">
        <f t="shared" si="1"/>
        <v>-0.18353928992879442</v>
      </c>
      <c r="J124" s="66">
        <f t="shared" si="1"/>
        <v>-3.3204168218925911E-2</v>
      </c>
      <c r="K124" s="54"/>
    </row>
    <row r="125" spans="2:11" ht="20.25" customHeight="1">
      <c r="B125" s="41" t="str">
        <f>G60</f>
        <v>205</v>
      </c>
      <c r="C125" s="53"/>
      <c r="D125" s="66">
        <f t="shared" si="1"/>
        <v>4.3633333689639509E-2</v>
      </c>
      <c r="E125" s="66">
        <f t="shared" si="1"/>
        <v>-2.9109059022650818E-2</v>
      </c>
      <c r="F125" s="66">
        <f t="shared" si="1"/>
        <v>-2.028742863017019E-3</v>
      </c>
      <c r="G125" s="66">
        <f t="shared" si="1"/>
        <v>-3.3857758620689626E-2</v>
      </c>
      <c r="H125" s="66">
        <f t="shared" si="1"/>
        <v>-3.2645354537585103E-2</v>
      </c>
      <c r="I125" s="66">
        <f t="shared" si="1"/>
        <v>-0.29917117487823686</v>
      </c>
      <c r="J125" s="66">
        <f t="shared" si="1"/>
        <v>-3.9332771353493001E-3</v>
      </c>
      <c r="K125" s="54"/>
    </row>
    <row r="126" spans="2:11" ht="20.25" customHeight="1">
      <c r="B126" s="41" t="str">
        <f>H60</f>
        <v>203</v>
      </c>
      <c r="C126" s="53"/>
      <c r="D126" s="66">
        <f t="shared" si="1"/>
        <v>0.12086282800796844</v>
      </c>
      <c r="E126" s="66">
        <f t="shared" si="1"/>
        <v>1.6446325266085138E-2</v>
      </c>
      <c r="F126" s="66">
        <f t="shared" si="1"/>
        <v>-6.3612016962942164E-2</v>
      </c>
      <c r="G126" s="66">
        <f t="shared" si="1"/>
        <v>6.6338809249764541E-2</v>
      </c>
      <c r="H126" s="66">
        <f t="shared" si="1"/>
        <v>0.27032192813288347</v>
      </c>
      <c r="I126" s="66">
        <f t="shared" si="1"/>
        <v>-5.1419095524623759E-2</v>
      </c>
      <c r="J126" s="66">
        <f t="shared" si="1"/>
        <v>-5.0458093087796252E-2</v>
      </c>
      <c r="K126" s="54"/>
    </row>
    <row r="127" spans="2:11" ht="20.25" customHeight="1">
      <c r="B127" s="41" t="str">
        <f>I60</f>
        <v>e음13</v>
      </c>
      <c r="C127" s="53"/>
      <c r="D127" s="66">
        <f t="shared" si="1"/>
        <v>-8.8976952019863331E-2</v>
      </c>
      <c r="E127" s="66">
        <f t="shared" si="1"/>
        <v>4.1556384212134923E-2</v>
      </c>
      <c r="F127" s="66">
        <f t="shared" si="1"/>
        <v>-8.0099008647481651E-2</v>
      </c>
      <c r="G127" s="66">
        <f t="shared" si="1"/>
        <v>7.0712155830073842E-2</v>
      </c>
      <c r="H127" s="66">
        <f t="shared" si="1"/>
        <v>0.10532857164210041</v>
      </c>
      <c r="I127" s="66">
        <f t="shared" si="1"/>
        <v>-0.27379620830658247</v>
      </c>
      <c r="J127" s="66">
        <f t="shared" si="1"/>
        <v>-6.2698546720646786E-2</v>
      </c>
      <c r="K127" s="54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73" t="s">
        <v>77</v>
      </c>
      <c r="G129" s="42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0" t="s">
        <v>78</v>
      </c>
      <c r="G130" s="43"/>
      <c r="H130" s="45" t="s">
        <v>81</v>
      </c>
      <c r="I130" s="45"/>
    </row>
    <row r="131" spans="2:9">
      <c r="B131" s="26" t="s">
        <v>34</v>
      </c>
      <c r="C131" s="26" t="s">
        <v>53</v>
      </c>
      <c r="D131" s="26"/>
      <c r="E131" s="26"/>
      <c r="F131" s="90" t="s">
        <v>79</v>
      </c>
      <c r="G131" s="43"/>
      <c r="H131" s="45" t="s">
        <v>82</v>
      </c>
      <c r="I131" s="45"/>
    </row>
    <row r="132" spans="2:9">
      <c r="B132" s="26" t="s">
        <v>4</v>
      </c>
      <c r="C132" s="26" t="s">
        <v>54</v>
      </c>
      <c r="D132" s="26"/>
      <c r="E132" s="26"/>
      <c r="F132" s="90" t="s">
        <v>80</v>
      </c>
      <c r="G132" s="43"/>
      <c r="H132" s="45" t="s">
        <v>83</v>
      </c>
      <c r="I132" s="45"/>
    </row>
    <row r="133" spans="2:9">
      <c r="B133" s="26" t="s">
        <v>5</v>
      </c>
      <c r="C133" s="26" t="s">
        <v>55</v>
      </c>
      <c r="D133" s="26"/>
      <c r="E133" s="26"/>
      <c r="F133" s="90" t="s">
        <v>87</v>
      </c>
      <c r="G133" s="43"/>
      <c r="H133" s="45" t="s">
        <v>84</v>
      </c>
      <c r="I133" s="45"/>
    </row>
    <row r="134" spans="2:9">
      <c r="B134" s="26" t="s">
        <v>56</v>
      </c>
      <c r="C134" s="26" t="s">
        <v>57</v>
      </c>
      <c r="D134" s="26"/>
      <c r="E134" s="26"/>
      <c r="F134" s="90" t="s">
        <v>88</v>
      </c>
      <c r="G134" s="43"/>
      <c r="H134" s="45" t="s">
        <v>85</v>
      </c>
      <c r="I134" s="45"/>
    </row>
    <row r="135" spans="2:9" ht="17.25" thickBot="1">
      <c r="B135" s="27" t="s">
        <v>58</v>
      </c>
      <c r="C135" s="27" t="s">
        <v>59</v>
      </c>
      <c r="D135" s="27"/>
      <c r="E135" s="27"/>
      <c r="F135" s="91" t="s">
        <v>89</v>
      </c>
      <c r="G135" s="44"/>
      <c r="H135" s="46" t="s">
        <v>86</v>
      </c>
      <c r="I135" s="46"/>
    </row>
    <row r="136" spans="2:9" ht="17.25" thickTop="1"/>
    <row r="137" spans="2: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19">
    <cfRule type="expression" dxfId="36" priority="9">
      <formula>$B71&lt;&gt;$B72</formula>
    </cfRule>
  </conditionalFormatting>
  <conditionalFormatting sqref="C61:K61">
    <cfRule type="containsText" dxfId="35" priority="10" operator="containsText" text="F">
      <formula>NOT(ISERROR(SEARCH("F",C61)))</formula>
    </cfRule>
    <cfRule type="containsText" dxfId="34" priority="11" operator="containsText" text="D">
      <formula>NOT(ISERROR(SEARCH("D",C61)))</formula>
    </cfRule>
    <cfRule type="containsText" dxfId="33" priority="12" operator="containsText" text="S">
      <formula>NOT(ISERROR(SEARCH("S",C61)))</formula>
    </cfRule>
    <cfRule type="containsText" dxfId="32" priority="13" operator="containsText" text="A">
      <formula>NOT(ISERROR(SEARCH("A",C61)))</formula>
    </cfRule>
  </conditionalFormatting>
  <conditionalFormatting sqref="D48:K48 D50:K51 D52:D57 D58:K59 D68:K68 D120:K120 K121:K127">
    <cfRule type="containsText" dxfId="31" priority="68" operator="containsText" text="악화">
      <formula>NOT(ISERROR(SEARCH("악화",D48)))</formula>
    </cfRule>
  </conditionalFormatting>
  <conditionalFormatting sqref="D48:K48 D50:K51 D58:K59 D68:K68 D120:K120 K121:K127 D52:D57">
    <cfRule type="containsText" dxfId="30" priority="67" operator="containsText" text="개선">
      <formula>NOT(ISERROR(SEARCH("개선",D48)))</formula>
    </cfRule>
  </conditionalFormatting>
  <conditionalFormatting sqref="G4:G5">
    <cfRule type="containsText" dxfId="29" priority="18" operator="containsText" text="S">
      <formula>NOT(ISERROR(SEARCH("S",G4)))</formula>
    </cfRule>
    <cfRule type="containsText" dxfId="28" priority="19" operator="containsText" text="A">
      <formula>NOT(ISERROR(SEARCH("A",G4)))</formula>
    </cfRule>
  </conditionalFormatting>
  <conditionalFormatting sqref="G5">
    <cfRule type="containsText" dxfId="27" priority="14" operator="containsText" text="F">
      <formula>NOT(ISERROR(SEARCH("F",G5)))</formula>
    </cfRule>
    <cfRule type="containsText" dxfId="26" priority="15" operator="containsText" text="D">
      <formula>NOT(ISERROR(SEARCH("D",G5)))</formula>
    </cfRule>
  </conditionalFormatting>
  <conditionalFormatting sqref="J19 K21:K25 K27:K60 K62:K1048576">
    <cfRule type="containsText" dxfId="25" priority="20" operator="containsText" text="D">
      <formula>NOT(ISERROR(SEARCH("D",J19)))</formula>
    </cfRule>
    <cfRule type="containsText" dxfId="24" priority="21" operator="containsText" text="F">
      <formula>NOT(ISERROR(SEARCH("F",J19)))</formula>
    </cfRule>
    <cfRule type="containsText" dxfId="23" priority="22" operator="containsText" text="S">
      <formula>NOT(ISERROR(SEARCH("S",J19)))</formula>
    </cfRule>
    <cfRule type="containsText" dxfId="22" priority="23" operator="containsText" text="A">
      <formula>NOT(ISERROR(SEARCH("A",J19)))</formula>
    </cfRule>
  </conditionalFormatting>
  <conditionalFormatting sqref="K1:K18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2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D121:J127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160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146</v>
      </c>
      <c r="C4" s="137" t="s">
        <v>1</v>
      </c>
      <c r="D4" s="137" t="s">
        <v>10</v>
      </c>
      <c r="E4" s="138" t="s">
        <v>145</v>
      </c>
      <c r="F4" s="124" t="s">
        <v>45</v>
      </c>
      <c r="G4" s="148" t="s">
        <v>150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6" t="s">
        <v>6</v>
      </c>
      <c r="O4" s="236" t="s">
        <v>7</v>
      </c>
      <c r="P4" s="236" t="s">
        <v>26</v>
      </c>
      <c r="Q4" s="236" t="s">
        <v>14</v>
      </c>
      <c r="R4" s="236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129</v>
      </c>
      <c r="BB4" t="s">
        <v>137</v>
      </c>
      <c r="BC4" t="s">
        <v>138</v>
      </c>
      <c r="BD4" t="s">
        <v>115</v>
      </c>
      <c r="BE4" t="s">
        <v>139</v>
      </c>
      <c r="BF4" t="s">
        <v>140</v>
      </c>
      <c r="BG4" t="s">
        <v>90</v>
      </c>
      <c r="BH4" t="s">
        <v>139</v>
      </c>
      <c r="BI4" t="s">
        <v>140</v>
      </c>
      <c r="BJ4" t="s">
        <v>90</v>
      </c>
      <c r="BL4" t="s">
        <v>141</v>
      </c>
      <c r="BM4" t="s">
        <v>142</v>
      </c>
      <c r="BN4" t="s">
        <v>143</v>
      </c>
    </row>
    <row r="5" spans="1:66">
      <c r="A5" s="142" t="str">
        <f>W5</f>
        <v>영종운수</v>
      </c>
      <c r="B5" s="142" t="str">
        <f>V5</f>
        <v>202</v>
      </c>
      <c r="C5" s="143" t="str">
        <f>Y5</f>
        <v>70바2205</v>
      </c>
      <c r="D5" s="131" t="str">
        <f>Z5</f>
        <v>대형</v>
      </c>
      <c r="E5" s="127" t="str">
        <f>AZ5</f>
        <v>B</v>
      </c>
      <c r="F5" s="150">
        <f>G5/H5</f>
        <v>0.87137931034482763</v>
      </c>
      <c r="G5" s="151">
        <f>AE5</f>
        <v>2.5270000000000001</v>
      </c>
      <c r="H5" s="152">
        <f>AF5</f>
        <v>2.9</v>
      </c>
      <c r="I5" s="153">
        <f>AC5</f>
        <v>10749.436</v>
      </c>
      <c r="J5" s="154">
        <f>AI5/AH5</f>
        <v>2.1020022113178549E-2</v>
      </c>
      <c r="K5" s="154">
        <f>AJ5/AH5</f>
        <v>0.29403091279836546</v>
      </c>
      <c r="L5" s="154">
        <f>AK5/AC5</f>
        <v>0.14056551432093739</v>
      </c>
      <c r="M5" s="155">
        <f>AG5</f>
        <v>13.723000000000001</v>
      </c>
      <c r="N5" s="156">
        <f>IF(AW5=0,AT5,"속도계이상")</f>
        <v>0.754</v>
      </c>
      <c r="O5" s="156">
        <f>IF(AW5=0,AU5,"속도계이상")</f>
        <v>6.3170000000000002</v>
      </c>
      <c r="P5" s="157">
        <f>AQ5/60</f>
        <v>269.79833333333335</v>
      </c>
      <c r="Q5" s="158">
        <f>AN5</f>
        <v>102</v>
      </c>
      <c r="R5" s="159">
        <f>AC5/(AH5-AI5-AJ5)</f>
        <v>37.133096089107084</v>
      </c>
      <c r="S5" s="144">
        <f>IF(AW5=0,AL5,"속도계이상")</f>
        <v>81</v>
      </c>
      <c r="T5" s="144">
        <f>IF(AW5=0,AM5,"속도계이상")</f>
        <v>679</v>
      </c>
      <c r="U5" t="s">
        <v>119</v>
      </c>
      <c r="V5" s="5" t="s">
        <v>120</v>
      </c>
      <c r="W5" t="s">
        <v>119</v>
      </c>
      <c r="X5" s="5" t="s">
        <v>120</v>
      </c>
      <c r="Y5" t="s">
        <v>204</v>
      </c>
      <c r="Z5" t="s">
        <v>144</v>
      </c>
      <c r="AA5" t="s">
        <v>48</v>
      </c>
      <c r="AB5">
        <v>526</v>
      </c>
      <c r="AC5" s="1">
        <v>10749.436</v>
      </c>
      <c r="AD5" s="1">
        <v>4254.2579999999998</v>
      </c>
      <c r="AE5" s="28">
        <v>2.5270000000000001</v>
      </c>
      <c r="AF5">
        <v>2.9</v>
      </c>
      <c r="AG5">
        <v>13.723000000000001</v>
      </c>
      <c r="AH5">
        <v>422.63575900000001</v>
      </c>
      <c r="AI5">
        <v>8.883813</v>
      </c>
      <c r="AJ5">
        <v>124.267978</v>
      </c>
      <c r="AK5">
        <v>1511</v>
      </c>
      <c r="AL5">
        <v>81</v>
      </c>
      <c r="AM5">
        <v>679</v>
      </c>
      <c r="AN5">
        <v>102</v>
      </c>
      <c r="AO5">
        <v>25.434279</v>
      </c>
      <c r="AP5">
        <v>88287.6</v>
      </c>
      <c r="AQ5">
        <v>16187.9</v>
      </c>
      <c r="AR5">
        <v>56</v>
      </c>
      <c r="AS5">
        <v>16320</v>
      </c>
      <c r="AT5">
        <v>0.754</v>
      </c>
      <c r="AU5">
        <v>6.3170000000000002</v>
      </c>
      <c r="AV5">
        <v>80839</v>
      </c>
      <c r="AW5">
        <v>0</v>
      </c>
      <c r="AX5" s="29">
        <v>0.47</v>
      </c>
      <c r="AY5">
        <v>0.92349999999999999</v>
      </c>
      <c r="AZ5" t="s">
        <v>68</v>
      </c>
      <c r="BA5" t="s">
        <v>409</v>
      </c>
      <c r="BB5">
        <v>1</v>
      </c>
      <c r="BC5" t="s">
        <v>410</v>
      </c>
      <c r="BD5">
        <v>12</v>
      </c>
      <c r="BE5">
        <v>51311.971000000005</v>
      </c>
      <c r="BF5">
        <v>0.10762605474656196</v>
      </c>
      <c r="BG5">
        <v>9.9392661558449974E-2</v>
      </c>
      <c r="BH5">
        <v>286959.85800000007</v>
      </c>
      <c r="BI5">
        <v>1.9244869433968005E-2</v>
      </c>
      <c r="BJ5">
        <v>1.7772636922269453E-2</v>
      </c>
      <c r="BK5">
        <v>2</v>
      </c>
      <c r="BL5" t="s">
        <v>66</v>
      </c>
      <c r="BM5">
        <v>-1</v>
      </c>
      <c r="BN5" t="s">
        <v>411</v>
      </c>
    </row>
    <row r="6" spans="1:66">
      <c r="A6" s="139" t="str">
        <f t="shared" ref="A6:A7" si="0">W6</f>
        <v>영종운수</v>
      </c>
      <c r="B6" s="139" t="str">
        <f t="shared" ref="B6:B7" si="1">V6</f>
        <v>202</v>
      </c>
      <c r="C6" s="140" t="str">
        <f t="shared" ref="C6:C7" si="2">Y6</f>
        <v>70바2259</v>
      </c>
      <c r="D6" s="114" t="str">
        <f t="shared" ref="D6:D7" si="3">Z6</f>
        <v>대형</v>
      </c>
      <c r="E6" s="110" t="str">
        <f>AZ6</f>
        <v>S</v>
      </c>
      <c r="F6" s="160">
        <f>G6/H6</f>
        <v>0.78241379310344839</v>
      </c>
      <c r="G6" s="161">
        <f>AE6</f>
        <v>2.2690000000000001</v>
      </c>
      <c r="H6" s="162">
        <f>AF6</f>
        <v>2.9</v>
      </c>
      <c r="I6" s="163">
        <f t="shared" ref="I6:I7" si="4">AC6</f>
        <v>9627.027</v>
      </c>
      <c r="J6" s="164">
        <f t="shared" ref="J6:J7" si="5">AI6/AH6</f>
        <v>1.3175711507460731E-2</v>
      </c>
      <c r="K6" s="164">
        <f t="shared" ref="K6:K7" si="6">AJ6/AH6</f>
        <v>0.32874067517874733</v>
      </c>
      <c r="L6" s="164">
        <f t="shared" ref="L6:L7" si="7">AK6/AC6</f>
        <v>0.12340258316508305</v>
      </c>
      <c r="M6" s="165">
        <f t="shared" ref="M6:M7" si="8">AG6</f>
        <v>15.068</v>
      </c>
      <c r="N6" s="166" t="str">
        <f t="shared" ref="N6:N7" si="9">IF(AW6=0,AT6,"속도계이상")</f>
        <v>속도계이상</v>
      </c>
      <c r="O6" s="166" t="str">
        <f t="shared" ref="O6:O7" si="10">IF(AW6=0,AU6,"속도계이상")</f>
        <v>속도계이상</v>
      </c>
      <c r="P6" s="167">
        <f t="shared" ref="P6:P7" si="11">AQ6/60</f>
        <v>411.77499999999998</v>
      </c>
      <c r="Q6" s="168">
        <f t="shared" ref="Q6:Q7" si="12">AN6</f>
        <v>130</v>
      </c>
      <c r="R6" s="169">
        <f t="shared" ref="R6:R7" si="13">AC6/(AH6-AI6-AJ6)</f>
        <v>36.289781859706068</v>
      </c>
      <c r="S6" s="141" t="str">
        <f t="shared" ref="S6:S7" si="14">IF(AW6=0,AL6,"속도계이상")</f>
        <v>속도계이상</v>
      </c>
      <c r="T6" s="141" t="str">
        <f t="shared" ref="T6:T7" si="15">IF(AW6=0,AM6,"속도계이상")</f>
        <v>속도계이상</v>
      </c>
      <c r="U6" t="s">
        <v>119</v>
      </c>
      <c r="V6" s="5" t="s">
        <v>120</v>
      </c>
      <c r="W6" t="s">
        <v>119</v>
      </c>
      <c r="X6" s="5" t="s">
        <v>120</v>
      </c>
      <c r="Y6" t="s">
        <v>207</v>
      </c>
      <c r="Z6" t="s">
        <v>144</v>
      </c>
      <c r="AA6" t="s">
        <v>48</v>
      </c>
      <c r="AB6">
        <v>526</v>
      </c>
      <c r="AC6" s="1">
        <v>9627.027</v>
      </c>
      <c r="AD6" s="1">
        <v>4242.24</v>
      </c>
      <c r="AE6" s="28">
        <v>2.2690000000000001</v>
      </c>
      <c r="AF6">
        <v>2.9</v>
      </c>
      <c r="AG6">
        <v>15.068</v>
      </c>
      <c r="AH6">
        <v>403.112955</v>
      </c>
      <c r="AI6">
        <v>5.3113000000000001</v>
      </c>
      <c r="AJ6">
        <v>132.51962499999999</v>
      </c>
      <c r="AK6">
        <v>1188</v>
      </c>
      <c r="AL6">
        <v>8891</v>
      </c>
      <c r="AM6">
        <v>2986</v>
      </c>
      <c r="AN6">
        <v>130</v>
      </c>
      <c r="AO6">
        <v>23.881710000000002</v>
      </c>
      <c r="AP6">
        <v>81139.600000000006</v>
      </c>
      <c r="AQ6">
        <v>24706.5</v>
      </c>
      <c r="AR6">
        <v>28</v>
      </c>
      <c r="AS6">
        <v>6528</v>
      </c>
      <c r="AT6">
        <v>92.355000000000004</v>
      </c>
      <c r="AU6">
        <v>31.016999999999999</v>
      </c>
      <c r="AV6">
        <v>51835</v>
      </c>
      <c r="AW6">
        <v>17</v>
      </c>
      <c r="AX6" s="29">
        <v>0.46</v>
      </c>
      <c r="AY6">
        <v>1.0072222222222222</v>
      </c>
      <c r="AZ6" t="s">
        <v>71</v>
      </c>
      <c r="BA6" t="s">
        <v>409</v>
      </c>
      <c r="BB6">
        <v>1</v>
      </c>
      <c r="BC6" t="s">
        <v>412</v>
      </c>
      <c r="BD6">
        <v>11</v>
      </c>
      <c r="BE6">
        <v>51311.971000000005</v>
      </c>
      <c r="BF6">
        <v>7.8240260932482972E-2</v>
      </c>
      <c r="BG6">
        <v>7.8805329483662021E-2</v>
      </c>
      <c r="BH6">
        <v>286959.85800000007</v>
      </c>
      <c r="BI6">
        <v>1.399032613125979E-2</v>
      </c>
      <c r="BJ6">
        <v>1.4091367375541111E-2</v>
      </c>
      <c r="BK6">
        <v>1</v>
      </c>
      <c r="BL6" t="s">
        <v>71</v>
      </c>
      <c r="BM6">
        <v>0</v>
      </c>
      <c r="BN6" t="s">
        <v>413</v>
      </c>
    </row>
    <row r="7" spans="1:66">
      <c r="A7" s="142" t="str">
        <f t="shared" si="0"/>
        <v>영종운수</v>
      </c>
      <c r="B7" s="142" t="str">
        <f t="shared" si="1"/>
        <v>202</v>
      </c>
      <c r="C7" s="143" t="str">
        <f t="shared" si="2"/>
        <v>70바2311</v>
      </c>
      <c r="D7" s="131" t="str">
        <f t="shared" si="3"/>
        <v>대형</v>
      </c>
      <c r="E7" s="127" t="str">
        <f t="shared" ref="E7:E36" si="16">AZ7</f>
        <v>A</v>
      </c>
      <c r="F7" s="150">
        <f t="shared" ref="F7:F36" si="17">G7/H7</f>
        <v>0.7615384615384615</v>
      </c>
      <c r="G7" s="151">
        <f t="shared" ref="G7:G36" si="18">AE7</f>
        <v>1.98</v>
      </c>
      <c r="H7" s="152">
        <f t="shared" ref="H7:H36" si="19">AF7</f>
        <v>2.6</v>
      </c>
      <c r="I7" s="153">
        <f t="shared" si="4"/>
        <v>5932.0079999999998</v>
      </c>
      <c r="J7" s="154">
        <f t="shared" si="5"/>
        <v>2.4348574154652018E-2</v>
      </c>
      <c r="K7" s="154">
        <f t="shared" si="6"/>
        <v>8.2128618208850597E-3</v>
      </c>
      <c r="L7" s="154">
        <f t="shared" si="7"/>
        <v>0.11378946218548593</v>
      </c>
      <c r="M7" s="155">
        <f t="shared" si="8"/>
        <v>10.760999999999999</v>
      </c>
      <c r="N7" s="156" t="str">
        <f t="shared" si="9"/>
        <v>속도계이상</v>
      </c>
      <c r="O7" s="156" t="str">
        <f t="shared" si="10"/>
        <v>속도계이상</v>
      </c>
      <c r="P7" s="157">
        <f t="shared" si="11"/>
        <v>47.201666666666668</v>
      </c>
      <c r="Q7" s="158">
        <f t="shared" si="12"/>
        <v>96</v>
      </c>
      <c r="R7" s="159">
        <f t="shared" si="13"/>
        <v>28.581446105610002</v>
      </c>
      <c r="S7" s="144" t="str">
        <f t="shared" si="14"/>
        <v>속도계이상</v>
      </c>
      <c r="T7" s="144" t="str">
        <f t="shared" si="15"/>
        <v>속도계이상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208</v>
      </c>
      <c r="Z7" s="4" t="s">
        <v>144</v>
      </c>
      <c r="AA7" s="4" t="s">
        <v>48</v>
      </c>
      <c r="AB7" s="4">
        <v>526</v>
      </c>
      <c r="AC7" s="4">
        <v>5932.0079999999998</v>
      </c>
      <c r="AD7" s="4">
        <v>2996.453</v>
      </c>
      <c r="AE7" s="4">
        <v>1.98</v>
      </c>
      <c r="AF7" s="4">
        <v>2.6</v>
      </c>
      <c r="AG7" s="4">
        <v>10.760999999999999</v>
      </c>
      <c r="AH7" s="4">
        <v>214.53301400000001</v>
      </c>
      <c r="AI7" s="4">
        <v>5.223573</v>
      </c>
      <c r="AJ7" s="4">
        <v>1.76193</v>
      </c>
      <c r="AK7" s="4">
        <v>675</v>
      </c>
      <c r="AL7" s="4">
        <v>0</v>
      </c>
      <c r="AM7" s="4">
        <v>0</v>
      </c>
      <c r="AN7" s="4">
        <v>96</v>
      </c>
      <c r="AO7" s="4">
        <v>27.650793</v>
      </c>
      <c r="AP7" s="4">
        <v>31036</v>
      </c>
      <c r="AQ7" s="4">
        <v>2832.1</v>
      </c>
      <c r="AR7" s="4">
        <v>4</v>
      </c>
      <c r="AS7" s="4">
        <v>680</v>
      </c>
      <c r="AT7" s="4">
        <v>0</v>
      </c>
      <c r="AU7" s="4">
        <v>0</v>
      </c>
      <c r="AV7" s="4">
        <v>0</v>
      </c>
      <c r="AW7" s="4">
        <v>17</v>
      </c>
      <c r="AX7" s="30">
        <v>0.41</v>
      </c>
      <c r="AY7">
        <v>0.99</v>
      </c>
      <c r="AZ7" t="s">
        <v>66</v>
      </c>
      <c r="BA7" t="s">
        <v>409</v>
      </c>
      <c r="BB7">
        <v>1</v>
      </c>
      <c r="BC7" t="s">
        <v>414</v>
      </c>
      <c r="BD7">
        <v>10</v>
      </c>
      <c r="BE7">
        <v>51311.971000000005</v>
      </c>
      <c r="BF7">
        <v>6.3784706301771174E-2</v>
      </c>
      <c r="BG7">
        <v>6.3146859238753461E-2</v>
      </c>
      <c r="BH7">
        <v>286959.85800000007</v>
      </c>
      <c r="BI7">
        <v>1.1405494213758633E-2</v>
      </c>
      <c r="BJ7">
        <v>1.1291439271621045E-2</v>
      </c>
      <c r="BK7">
        <v>1</v>
      </c>
      <c r="BL7" t="s">
        <v>71</v>
      </c>
      <c r="BM7">
        <v>-1</v>
      </c>
      <c r="BN7" t="s">
        <v>411</v>
      </c>
    </row>
    <row r="8" spans="1:66">
      <c r="A8" s="139" t="str">
        <f t="shared" ref="A8:A36" si="20">W8</f>
        <v>영종운수</v>
      </c>
      <c r="B8" s="139" t="str">
        <f t="shared" ref="B8:B36" si="21">V8</f>
        <v>202</v>
      </c>
      <c r="C8" s="140" t="str">
        <f t="shared" ref="C8:C36" si="22">Y8</f>
        <v>70바2514</v>
      </c>
      <c r="D8" s="114" t="str">
        <f t="shared" ref="D8:D36" si="23">Z8</f>
        <v>대형</v>
      </c>
      <c r="E8" s="110" t="str">
        <f t="shared" si="16"/>
        <v>A</v>
      </c>
      <c r="F8" s="160">
        <f t="shared" si="17"/>
        <v>1.0534615384615384</v>
      </c>
      <c r="G8" s="161">
        <f t="shared" si="18"/>
        <v>2.7389999999999999</v>
      </c>
      <c r="H8" s="162">
        <f t="shared" si="19"/>
        <v>2.6</v>
      </c>
      <c r="I8" s="163">
        <f t="shared" ref="I8:I36" si="24">AC8</f>
        <v>9657.0139999999992</v>
      </c>
      <c r="J8" s="164">
        <f t="shared" ref="J8:J36" si="25">AI8/AH8</f>
        <v>2.746522182734935E-2</v>
      </c>
      <c r="K8" s="164">
        <f t="shared" ref="K8:K36" si="26">AJ8/AH8</f>
        <v>0.30479185686676391</v>
      </c>
      <c r="L8" s="164">
        <f t="shared" ref="L8:L36" si="27">AK8/AC8</f>
        <v>0.15056413918422404</v>
      </c>
      <c r="M8" s="165">
        <f t="shared" ref="M8:M36" si="28">AG8</f>
        <v>16.059000000000001</v>
      </c>
      <c r="N8" s="166">
        <f t="shared" ref="N8:N36" si="29">IF(AW8=0,AT8,"속도계이상")</f>
        <v>5.1999999999999998E-2</v>
      </c>
      <c r="O8" s="166">
        <f t="shared" ref="O8:O36" si="30">IF(AW8=0,AU8,"속도계이상")</f>
        <v>13.586</v>
      </c>
      <c r="P8" s="167">
        <f t="shared" ref="P8:P36" si="31">AQ8/60</f>
        <v>471.58</v>
      </c>
      <c r="Q8" s="168">
        <f t="shared" ref="Q8:Q36" si="32">AN8</f>
        <v>100</v>
      </c>
      <c r="R8" s="169">
        <f t="shared" ref="R8:R36" si="33">AC8/(AH8-AI8-AJ8)</f>
        <v>38.281133685350113</v>
      </c>
      <c r="S8" s="141">
        <f t="shared" ref="S8:S36" si="34">IF(AW8=0,AL8,"속도계이상")</f>
        <v>5</v>
      </c>
      <c r="T8" s="141">
        <f t="shared" ref="T8:T36" si="35">IF(AW8=0,AM8,"속도계이상")</f>
        <v>1312</v>
      </c>
      <c r="U8" t="s">
        <v>119</v>
      </c>
      <c r="V8" s="5" t="s">
        <v>120</v>
      </c>
      <c r="W8" t="s">
        <v>119</v>
      </c>
      <c r="X8" s="5" t="s">
        <v>120</v>
      </c>
      <c r="Y8" t="s">
        <v>209</v>
      </c>
      <c r="Z8" t="s">
        <v>144</v>
      </c>
      <c r="AA8" t="s">
        <v>48</v>
      </c>
      <c r="AB8">
        <v>526</v>
      </c>
      <c r="AC8" s="1">
        <v>9657.0139999999992</v>
      </c>
      <c r="AD8" s="1">
        <v>3525.201</v>
      </c>
      <c r="AE8" s="28">
        <v>2.7389999999999999</v>
      </c>
      <c r="AF8">
        <v>2.6</v>
      </c>
      <c r="AG8">
        <v>16.059000000000001</v>
      </c>
      <c r="AH8">
        <v>377.78853800000002</v>
      </c>
      <c r="AI8">
        <v>10.376046000000001</v>
      </c>
      <c r="AJ8">
        <v>115.14687000000001</v>
      </c>
      <c r="AK8">
        <v>1454</v>
      </c>
      <c r="AL8">
        <v>5</v>
      </c>
      <c r="AM8">
        <v>1312</v>
      </c>
      <c r="AN8">
        <v>100</v>
      </c>
      <c r="AO8">
        <v>25.561955999999999</v>
      </c>
      <c r="AP8">
        <v>93712.2</v>
      </c>
      <c r="AQ8">
        <v>28294.799999999999</v>
      </c>
      <c r="AR8">
        <v>58</v>
      </c>
      <c r="AS8">
        <v>8983</v>
      </c>
      <c r="AT8">
        <v>5.1999999999999998E-2</v>
      </c>
      <c r="AU8">
        <v>13.586</v>
      </c>
      <c r="AV8">
        <v>0</v>
      </c>
      <c r="AW8">
        <v>0</v>
      </c>
      <c r="AX8" s="29">
        <v>0.55000000000000004</v>
      </c>
      <c r="AY8">
        <v>0.98052631578947369</v>
      </c>
      <c r="AZ8" t="s">
        <v>66</v>
      </c>
      <c r="BA8" t="s">
        <v>409</v>
      </c>
      <c r="BB8">
        <v>4</v>
      </c>
      <c r="BC8" t="s">
        <v>415</v>
      </c>
      <c r="BD8">
        <v>11</v>
      </c>
      <c r="BE8">
        <v>51311.971000000005</v>
      </c>
      <c r="BF8">
        <v>9.2248181228509016E-2</v>
      </c>
      <c r="BG8">
        <v>9.0451769278269631E-2</v>
      </c>
      <c r="BH8">
        <v>286959.85800000007</v>
      </c>
      <c r="BI8">
        <v>1.6495115494516304E-2</v>
      </c>
      <c r="BJ8">
        <v>1.6173894824359936E-2</v>
      </c>
      <c r="BK8">
        <v>1</v>
      </c>
      <c r="BL8" t="s">
        <v>66</v>
      </c>
      <c r="BM8">
        <v>0</v>
      </c>
      <c r="BN8" t="s">
        <v>413</v>
      </c>
    </row>
    <row r="9" spans="1:66">
      <c r="A9" s="142" t="str">
        <f t="shared" si="20"/>
        <v>영종운수</v>
      </c>
      <c r="B9" s="142" t="str">
        <f t="shared" si="21"/>
        <v>202</v>
      </c>
      <c r="C9" s="143" t="str">
        <f t="shared" si="22"/>
        <v>71바7511</v>
      </c>
      <c r="D9" s="131" t="str">
        <f t="shared" si="23"/>
        <v>대형</v>
      </c>
      <c r="E9" s="127" t="str">
        <f t="shared" si="16"/>
        <v>B</v>
      </c>
      <c r="F9" s="150">
        <f t="shared" si="17"/>
        <v>0.89444444444444438</v>
      </c>
      <c r="G9" s="151">
        <f t="shared" si="18"/>
        <v>2.415</v>
      </c>
      <c r="H9" s="152">
        <f t="shared" si="19"/>
        <v>2.7</v>
      </c>
      <c r="I9" s="153">
        <f t="shared" si="24"/>
        <v>11226.191000000001</v>
      </c>
      <c r="J9" s="154">
        <f t="shared" si="25"/>
        <v>1.4001728665688669E-2</v>
      </c>
      <c r="K9" s="154">
        <f t="shared" si="26"/>
        <v>0.28212468250962996</v>
      </c>
      <c r="L9" s="154">
        <f t="shared" si="27"/>
        <v>0.10377518073583461</v>
      </c>
      <c r="M9" s="155">
        <f t="shared" si="28"/>
        <v>17.876999999999999</v>
      </c>
      <c r="N9" s="156">
        <f t="shared" si="29"/>
        <v>0</v>
      </c>
      <c r="O9" s="156">
        <f t="shared" si="30"/>
        <v>5.0949999999999998</v>
      </c>
      <c r="P9" s="157">
        <f t="shared" si="31"/>
        <v>187.98666666666668</v>
      </c>
      <c r="Q9" s="158">
        <f t="shared" si="32"/>
        <v>100</v>
      </c>
      <c r="R9" s="159">
        <f t="shared" si="33"/>
        <v>36.409061737610074</v>
      </c>
      <c r="S9" s="144">
        <f t="shared" si="34"/>
        <v>0</v>
      </c>
      <c r="T9" s="144">
        <f t="shared" si="35"/>
        <v>572</v>
      </c>
      <c r="U9" t="s">
        <v>119</v>
      </c>
      <c r="V9" s="5" t="s">
        <v>120</v>
      </c>
      <c r="W9" t="s">
        <v>119</v>
      </c>
      <c r="X9" s="5" t="s">
        <v>120</v>
      </c>
      <c r="Y9" t="s">
        <v>211</v>
      </c>
      <c r="Z9" t="s">
        <v>144</v>
      </c>
      <c r="AA9" t="s">
        <v>48</v>
      </c>
      <c r="AB9">
        <v>526</v>
      </c>
      <c r="AC9" s="1">
        <v>11226.191000000001</v>
      </c>
      <c r="AD9" s="1">
        <v>4648.174</v>
      </c>
      <c r="AE9" s="28">
        <v>2.415</v>
      </c>
      <c r="AF9">
        <v>2.7</v>
      </c>
      <c r="AG9">
        <v>17.876999999999999</v>
      </c>
      <c r="AH9">
        <v>438.05462499999999</v>
      </c>
      <c r="AI9">
        <v>6.1335220000000001</v>
      </c>
      <c r="AJ9">
        <v>123.586022</v>
      </c>
      <c r="AK9">
        <v>1165</v>
      </c>
      <c r="AL9">
        <v>0</v>
      </c>
      <c r="AM9">
        <v>572</v>
      </c>
      <c r="AN9">
        <v>100</v>
      </c>
      <c r="AO9">
        <v>25.627376000000002</v>
      </c>
      <c r="AP9">
        <v>82471.600000000006</v>
      </c>
      <c r="AQ9">
        <v>11279.2</v>
      </c>
      <c r="AR9">
        <v>18</v>
      </c>
      <c r="AS9">
        <v>2549</v>
      </c>
      <c r="AT9">
        <v>0</v>
      </c>
      <c r="AU9">
        <v>5.0949999999999998</v>
      </c>
      <c r="AV9">
        <v>100802</v>
      </c>
      <c r="AW9">
        <v>0</v>
      </c>
      <c r="AX9" s="29">
        <v>0.55000000000000004</v>
      </c>
      <c r="AY9">
        <v>0.9095238095238094</v>
      </c>
      <c r="AZ9" t="s">
        <v>68</v>
      </c>
      <c r="BA9" t="s">
        <v>409</v>
      </c>
      <c r="BB9">
        <v>3</v>
      </c>
      <c r="BC9" t="s">
        <v>416</v>
      </c>
      <c r="BD9">
        <v>8</v>
      </c>
      <c r="BE9">
        <v>51311.971000000005</v>
      </c>
      <c r="BF9">
        <v>0.10967171773619842</v>
      </c>
      <c r="BG9">
        <v>9.9749038512447125E-2</v>
      </c>
      <c r="BH9">
        <v>286959.85800000007</v>
      </c>
      <c r="BI9">
        <v>1.961065927207142E-2</v>
      </c>
      <c r="BJ9">
        <v>1.7836361528407813E-2</v>
      </c>
      <c r="BK9">
        <v>1</v>
      </c>
      <c r="BL9" t="s">
        <v>68</v>
      </c>
      <c r="BM9">
        <v>0</v>
      </c>
      <c r="BN9" t="s">
        <v>413</v>
      </c>
    </row>
    <row r="10" spans="1:66">
      <c r="A10" s="139" t="str">
        <f t="shared" si="20"/>
        <v>영종운수</v>
      </c>
      <c r="B10" s="139" t="str">
        <f t="shared" si="21"/>
        <v>202</v>
      </c>
      <c r="C10" s="140" t="str">
        <f t="shared" si="22"/>
        <v>71바7512</v>
      </c>
      <c r="D10" s="114" t="str">
        <f t="shared" si="23"/>
        <v>대형</v>
      </c>
      <c r="E10" s="110" t="str">
        <f t="shared" si="16"/>
        <v>C</v>
      </c>
      <c r="F10" s="160">
        <f t="shared" si="17"/>
        <v>1.0151851851851852</v>
      </c>
      <c r="G10" s="161">
        <f t="shared" si="18"/>
        <v>2.7410000000000001</v>
      </c>
      <c r="H10" s="162">
        <f t="shared" si="19"/>
        <v>2.7</v>
      </c>
      <c r="I10" s="163">
        <f t="shared" si="24"/>
        <v>11877.446</v>
      </c>
      <c r="J10" s="164">
        <f t="shared" si="25"/>
        <v>1.2531301613697653E-2</v>
      </c>
      <c r="K10" s="164">
        <f t="shared" si="26"/>
        <v>0.27300980057707208</v>
      </c>
      <c r="L10" s="164">
        <f t="shared" si="27"/>
        <v>0.18623532365459713</v>
      </c>
      <c r="M10" s="165">
        <f t="shared" si="28"/>
        <v>14.589</v>
      </c>
      <c r="N10" s="166">
        <f t="shared" si="29"/>
        <v>1.7000000000000001E-2</v>
      </c>
      <c r="O10" s="166">
        <f t="shared" si="30"/>
        <v>7.0970000000000004</v>
      </c>
      <c r="P10" s="167">
        <f t="shared" si="31"/>
        <v>327.87166666666667</v>
      </c>
      <c r="Q10" s="168">
        <f t="shared" si="32"/>
        <v>101</v>
      </c>
      <c r="R10" s="169">
        <f t="shared" si="33"/>
        <v>35.853425928073058</v>
      </c>
      <c r="S10" s="141">
        <f t="shared" si="34"/>
        <v>2</v>
      </c>
      <c r="T10" s="141">
        <f t="shared" si="35"/>
        <v>843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212</v>
      </c>
      <c r="Z10" s="4" t="s">
        <v>144</v>
      </c>
      <c r="AA10" s="4" t="s">
        <v>48</v>
      </c>
      <c r="AB10" s="4">
        <v>526</v>
      </c>
      <c r="AC10" s="4">
        <v>11877.446</v>
      </c>
      <c r="AD10" s="4">
        <v>4333.9070000000002</v>
      </c>
      <c r="AE10" s="4">
        <v>2.7410000000000001</v>
      </c>
      <c r="AF10" s="4">
        <v>2.7</v>
      </c>
      <c r="AG10" s="4">
        <v>14.589</v>
      </c>
      <c r="AH10" s="4">
        <v>463.67657400000002</v>
      </c>
      <c r="AI10" s="4">
        <v>5.8104709999999997</v>
      </c>
      <c r="AJ10" s="4">
        <v>126.588249</v>
      </c>
      <c r="AK10" s="4">
        <v>2212</v>
      </c>
      <c r="AL10" s="4">
        <v>2</v>
      </c>
      <c r="AM10" s="4">
        <v>843</v>
      </c>
      <c r="AN10" s="4">
        <v>101</v>
      </c>
      <c r="AO10" s="4">
        <v>25.615798999999999</v>
      </c>
      <c r="AP10" s="4">
        <v>98573.3</v>
      </c>
      <c r="AQ10" s="4">
        <v>19672.3</v>
      </c>
      <c r="AR10" s="4">
        <v>22</v>
      </c>
      <c r="AS10" s="4">
        <v>2518</v>
      </c>
      <c r="AT10" s="4">
        <v>1.7000000000000001E-2</v>
      </c>
      <c r="AU10" s="4">
        <v>7.0970000000000004</v>
      </c>
      <c r="AV10" s="4">
        <v>77119</v>
      </c>
      <c r="AW10" s="4">
        <v>0</v>
      </c>
      <c r="AX10" s="30">
        <v>0.55000000000000004</v>
      </c>
      <c r="AY10">
        <v>0.87571428571428567</v>
      </c>
      <c r="AZ10" t="s">
        <v>69</v>
      </c>
      <c r="BA10" t="s">
        <v>409</v>
      </c>
      <c r="BB10">
        <v>2</v>
      </c>
      <c r="BC10" t="s">
        <v>417</v>
      </c>
      <c r="BD10">
        <v>8</v>
      </c>
      <c r="BE10">
        <v>51311.971000000005</v>
      </c>
      <c r="BF10">
        <v>0.11008702043427643</v>
      </c>
      <c r="BG10">
        <v>9.6404776466016348E-2</v>
      </c>
      <c r="BH10">
        <v>286959.85800000007</v>
      </c>
      <c r="BI10">
        <v>1.9684920529895157E-2</v>
      </c>
      <c r="BJ10">
        <v>1.7238366121179616E-2</v>
      </c>
      <c r="BK10">
        <v>1</v>
      </c>
      <c r="BL10" t="s">
        <v>68</v>
      </c>
      <c r="BM10">
        <v>-1</v>
      </c>
      <c r="BN10" t="s">
        <v>411</v>
      </c>
    </row>
    <row r="11" spans="1:66">
      <c r="A11" s="142" t="str">
        <f t="shared" si="20"/>
        <v>영종운수</v>
      </c>
      <c r="B11" s="142" t="str">
        <f t="shared" si="21"/>
        <v>202</v>
      </c>
      <c r="C11" s="143" t="str">
        <f t="shared" si="22"/>
        <v>73아1213</v>
      </c>
      <c r="D11" s="131" t="str">
        <f t="shared" si="23"/>
        <v>대형</v>
      </c>
      <c r="E11" s="127" t="str">
        <f t="shared" si="16"/>
        <v>B</v>
      </c>
      <c r="F11" s="150">
        <f t="shared" si="17"/>
        <v>0.85793103448275865</v>
      </c>
      <c r="G11" s="151">
        <f t="shared" si="18"/>
        <v>2.488</v>
      </c>
      <c r="H11" s="152">
        <f t="shared" si="19"/>
        <v>2.9</v>
      </c>
      <c r="I11" s="153">
        <f t="shared" si="24"/>
        <v>11496.178</v>
      </c>
      <c r="J11" s="154">
        <f t="shared" si="25"/>
        <v>1.1797626537190265E-2</v>
      </c>
      <c r="K11" s="154">
        <f t="shared" si="26"/>
        <v>0.28019999319943717</v>
      </c>
      <c r="L11" s="154">
        <f t="shared" si="27"/>
        <v>0.17945094447911297</v>
      </c>
      <c r="M11" s="155">
        <f t="shared" si="28"/>
        <v>15.962999999999999</v>
      </c>
      <c r="N11" s="156">
        <f t="shared" si="29"/>
        <v>0</v>
      </c>
      <c r="O11" s="156">
        <f t="shared" si="30"/>
        <v>3.4620000000000002</v>
      </c>
      <c r="P11" s="157">
        <f t="shared" si="31"/>
        <v>150.95499999999998</v>
      </c>
      <c r="Q11" s="158">
        <f t="shared" si="32"/>
        <v>106</v>
      </c>
      <c r="R11" s="159">
        <f t="shared" si="33"/>
        <v>35.933627167246932</v>
      </c>
      <c r="S11" s="144">
        <f t="shared" si="34"/>
        <v>0</v>
      </c>
      <c r="T11" s="144">
        <f t="shared" si="35"/>
        <v>398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214</v>
      </c>
      <c r="Z11" t="s">
        <v>144</v>
      </c>
      <c r="AA11" t="s">
        <v>48</v>
      </c>
      <c r="AB11">
        <v>526</v>
      </c>
      <c r="AC11" s="1">
        <v>11496.178</v>
      </c>
      <c r="AD11" s="1">
        <v>4620.28</v>
      </c>
      <c r="AE11" s="28">
        <v>2.488</v>
      </c>
      <c r="AF11">
        <v>2.9</v>
      </c>
      <c r="AG11">
        <v>15.962999999999999</v>
      </c>
      <c r="AH11">
        <v>451.87436500000001</v>
      </c>
      <c r="AI11">
        <v>5.3310449999999996</v>
      </c>
      <c r="AJ11">
        <v>126.615194</v>
      </c>
      <c r="AK11">
        <v>2063</v>
      </c>
      <c r="AL11">
        <v>0</v>
      </c>
      <c r="AM11">
        <v>398</v>
      </c>
      <c r="AN11">
        <v>106</v>
      </c>
      <c r="AO11">
        <v>25.441092999999999</v>
      </c>
      <c r="AP11">
        <v>90509</v>
      </c>
      <c r="AQ11">
        <v>9057.2999999999993</v>
      </c>
      <c r="AR11">
        <v>55</v>
      </c>
      <c r="AS11">
        <v>6565</v>
      </c>
      <c r="AT11">
        <v>0</v>
      </c>
      <c r="AU11">
        <v>3.4620000000000002</v>
      </c>
      <c r="AV11">
        <v>96954</v>
      </c>
      <c r="AW11">
        <v>0</v>
      </c>
      <c r="AX11" s="29">
        <v>0.53</v>
      </c>
      <c r="AY11">
        <v>0.90583333333333338</v>
      </c>
      <c r="AZ11" t="s">
        <v>68</v>
      </c>
      <c r="BA11" t="s">
        <v>409</v>
      </c>
      <c r="BB11">
        <v>4</v>
      </c>
      <c r="BC11" t="s">
        <v>418</v>
      </c>
      <c r="BD11">
        <v>9</v>
      </c>
      <c r="BE11">
        <v>51311.971000000005</v>
      </c>
      <c r="BF11">
        <v>9.5561696509377889E-2</v>
      </c>
      <c r="BG11">
        <v>8.6562970088078145E-2</v>
      </c>
      <c r="BH11">
        <v>286959.85800000007</v>
      </c>
      <c r="BI11">
        <v>1.7087612999864249E-2</v>
      </c>
      <c r="BJ11">
        <v>1.5478529442377032E-2</v>
      </c>
      <c r="BK11">
        <v>1</v>
      </c>
      <c r="BL11" t="s">
        <v>66</v>
      </c>
      <c r="BM11">
        <v>-1</v>
      </c>
      <c r="BN11" t="s">
        <v>411</v>
      </c>
    </row>
    <row r="12" spans="1:66" s="2" customFormat="1">
      <c r="A12" s="139" t="str">
        <f t="shared" si="20"/>
        <v>영종운수</v>
      </c>
      <c r="B12" s="139" t="str">
        <f t="shared" si="21"/>
        <v>202</v>
      </c>
      <c r="C12" s="140" t="str">
        <f t="shared" si="22"/>
        <v>73아1216</v>
      </c>
      <c r="D12" s="114" t="str">
        <f t="shared" si="23"/>
        <v>대형</v>
      </c>
      <c r="E12" s="110" t="str">
        <f t="shared" si="16"/>
        <v>A</v>
      </c>
      <c r="F12" s="160">
        <f t="shared" si="17"/>
        <v>0.85115384615384615</v>
      </c>
      <c r="G12" s="161">
        <f t="shared" si="18"/>
        <v>2.2130000000000001</v>
      </c>
      <c r="H12" s="162">
        <f t="shared" si="19"/>
        <v>2.6</v>
      </c>
      <c r="I12" s="163">
        <f t="shared" si="24"/>
        <v>12194.475</v>
      </c>
      <c r="J12" s="164">
        <f t="shared" si="25"/>
        <v>1.5354564360918947E-2</v>
      </c>
      <c r="K12" s="164">
        <f t="shared" si="26"/>
        <v>0.29884763407620002</v>
      </c>
      <c r="L12" s="164">
        <f t="shared" si="27"/>
        <v>0.14268756957556597</v>
      </c>
      <c r="M12" s="165">
        <f t="shared" si="28"/>
        <v>16.766999999999999</v>
      </c>
      <c r="N12" s="166">
        <f t="shared" si="29"/>
        <v>8.0000000000000002E-3</v>
      </c>
      <c r="O12" s="166">
        <f t="shared" si="30"/>
        <v>7.2329999999999997</v>
      </c>
      <c r="P12" s="167">
        <f t="shared" si="31"/>
        <v>394.35166666666663</v>
      </c>
      <c r="Q12" s="168">
        <f t="shared" si="32"/>
        <v>107</v>
      </c>
      <c r="R12" s="169">
        <f t="shared" si="33"/>
        <v>37.29338951181861</v>
      </c>
      <c r="S12" s="141">
        <f t="shared" si="34"/>
        <v>1</v>
      </c>
      <c r="T12" s="141">
        <f t="shared" si="35"/>
        <v>882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215</v>
      </c>
      <c r="Z12" t="s">
        <v>144</v>
      </c>
      <c r="AA12" t="s">
        <v>48</v>
      </c>
      <c r="AB12">
        <v>526</v>
      </c>
      <c r="AC12" s="1">
        <v>12194.475</v>
      </c>
      <c r="AD12" s="1">
        <v>5511.1260000000002</v>
      </c>
      <c r="AE12" s="28">
        <v>2.2130000000000001</v>
      </c>
      <c r="AF12">
        <v>2.6</v>
      </c>
      <c r="AG12">
        <v>16.766999999999999</v>
      </c>
      <c r="AH12">
        <v>476.79880900000001</v>
      </c>
      <c r="AI12">
        <v>7.3210379999999997</v>
      </c>
      <c r="AJ12">
        <v>142.490196</v>
      </c>
      <c r="AK12">
        <v>1740</v>
      </c>
      <c r="AL12">
        <v>1</v>
      </c>
      <c r="AM12">
        <v>882</v>
      </c>
      <c r="AN12">
        <v>107</v>
      </c>
      <c r="AO12">
        <v>25.575724000000001</v>
      </c>
      <c r="AP12">
        <v>114710.6</v>
      </c>
      <c r="AQ12">
        <v>23661.1</v>
      </c>
      <c r="AR12">
        <v>67</v>
      </c>
      <c r="AS12">
        <v>13287</v>
      </c>
      <c r="AT12">
        <v>8.0000000000000002E-3</v>
      </c>
      <c r="AU12">
        <v>7.2329999999999997</v>
      </c>
      <c r="AV12">
        <v>100661</v>
      </c>
      <c r="AW12">
        <v>0</v>
      </c>
      <c r="AX12" s="29">
        <v>0.47</v>
      </c>
      <c r="AY12" s="2">
        <v>0.98909090909090913</v>
      </c>
      <c r="AZ12" s="2" t="s">
        <v>66</v>
      </c>
      <c r="BA12" s="2" t="s">
        <v>409</v>
      </c>
      <c r="BB12" s="2">
        <v>2</v>
      </c>
      <c r="BC12" s="2" t="s">
        <v>419</v>
      </c>
      <c r="BD12" s="2">
        <v>24</v>
      </c>
      <c r="BE12" s="2">
        <v>51311.971000000005</v>
      </c>
      <c r="BF12" s="2">
        <v>5.3367429600394804E-2</v>
      </c>
      <c r="BG12" s="2">
        <v>5.2785239459299589E-2</v>
      </c>
      <c r="BH12" s="2">
        <v>286959.85800000007</v>
      </c>
      <c r="BI12" s="2">
        <v>9.5427563251721404E-3</v>
      </c>
      <c r="BJ12" s="2">
        <v>9.4386535288975351E-3</v>
      </c>
      <c r="BK12" s="2">
        <v>1</v>
      </c>
      <c r="BL12" s="2" t="s">
        <v>71</v>
      </c>
      <c r="BM12" s="2">
        <v>-1</v>
      </c>
      <c r="BN12" s="2" t="s">
        <v>411</v>
      </c>
    </row>
    <row r="13" spans="1:66">
      <c r="A13" s="142" t="str">
        <f t="shared" si="20"/>
        <v>영종운수</v>
      </c>
      <c r="B13" s="142" t="str">
        <f t="shared" si="21"/>
        <v>202</v>
      </c>
      <c r="C13" s="143" t="str">
        <f t="shared" si="22"/>
        <v>73아1240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0.9760714285714287</v>
      </c>
      <c r="G13" s="151">
        <f t="shared" si="18"/>
        <v>2.7330000000000001</v>
      </c>
      <c r="H13" s="152">
        <f t="shared" si="19"/>
        <v>2.8</v>
      </c>
      <c r="I13" s="153">
        <f t="shared" si="24"/>
        <v>11489.433000000001</v>
      </c>
      <c r="J13" s="154">
        <f t="shared" si="25"/>
        <v>1.6409745210266349E-2</v>
      </c>
      <c r="K13" s="154">
        <f t="shared" si="26"/>
        <v>0.27362913552668372</v>
      </c>
      <c r="L13" s="154">
        <f t="shared" si="27"/>
        <v>0.11201597154533212</v>
      </c>
      <c r="M13" s="155">
        <f t="shared" si="28"/>
        <v>12.849</v>
      </c>
      <c r="N13" s="156">
        <f t="shared" si="29"/>
        <v>8.9999999999999993E-3</v>
      </c>
      <c r="O13" s="156">
        <f t="shared" si="30"/>
        <v>4.0650000000000004</v>
      </c>
      <c r="P13" s="157">
        <f t="shared" si="31"/>
        <v>253.95499999999998</v>
      </c>
      <c r="Q13" s="158">
        <f t="shared" si="32"/>
        <v>100</v>
      </c>
      <c r="R13" s="159">
        <f t="shared" si="33"/>
        <v>36.164022226957243</v>
      </c>
      <c r="S13" s="144">
        <f t="shared" si="34"/>
        <v>1</v>
      </c>
      <c r="T13" s="144">
        <f t="shared" si="35"/>
        <v>467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217</v>
      </c>
      <c r="Z13" s="4" t="s">
        <v>144</v>
      </c>
      <c r="AA13" s="4" t="s">
        <v>48</v>
      </c>
      <c r="AB13" s="4">
        <v>526</v>
      </c>
      <c r="AC13" s="4">
        <v>11489.433000000001</v>
      </c>
      <c r="AD13" s="4">
        <v>4204.0749999999998</v>
      </c>
      <c r="AE13" s="4">
        <v>2.7330000000000001</v>
      </c>
      <c r="AF13" s="4">
        <v>2.8</v>
      </c>
      <c r="AG13" s="4">
        <v>12.849</v>
      </c>
      <c r="AH13" s="4">
        <v>447.49409000000003</v>
      </c>
      <c r="AI13" s="4">
        <v>7.3432639999999996</v>
      </c>
      <c r="AJ13" s="4">
        <v>122.44742100000001</v>
      </c>
      <c r="AK13" s="4">
        <v>1287</v>
      </c>
      <c r="AL13" s="4">
        <v>1</v>
      </c>
      <c r="AM13" s="4">
        <v>467</v>
      </c>
      <c r="AN13" s="4">
        <v>100</v>
      </c>
      <c r="AO13" s="4">
        <v>25.675049000000001</v>
      </c>
      <c r="AP13" s="4">
        <v>87050.6</v>
      </c>
      <c r="AQ13" s="4">
        <v>15237.3</v>
      </c>
      <c r="AR13" s="4">
        <v>36</v>
      </c>
      <c r="AS13" s="4">
        <v>5302</v>
      </c>
      <c r="AT13" s="4">
        <v>8.9999999999999993E-3</v>
      </c>
      <c r="AU13" s="4">
        <v>4.0650000000000004</v>
      </c>
      <c r="AV13" s="4">
        <v>104043</v>
      </c>
      <c r="AW13" s="4">
        <v>0</v>
      </c>
      <c r="AX13" s="30">
        <v>0.5</v>
      </c>
      <c r="AY13">
        <v>0.81199999999999994</v>
      </c>
      <c r="AZ13" t="s">
        <v>67</v>
      </c>
      <c r="BA13" t="s">
        <v>420</v>
      </c>
      <c r="BB13">
        <v>2</v>
      </c>
      <c r="BC13" t="s">
        <v>421</v>
      </c>
      <c r="BD13">
        <v>12</v>
      </c>
      <c r="BE13">
        <v>11512.159</v>
      </c>
      <c r="BF13">
        <v>0.16229145202042466</v>
      </c>
      <c r="BG13">
        <v>0.13178065904058481</v>
      </c>
      <c r="BH13">
        <v>286959.85800000007</v>
      </c>
      <c r="BI13">
        <v>6.5107538490627483E-3</v>
      </c>
      <c r="BJ13">
        <v>5.2867321254389515E-3</v>
      </c>
      <c r="BK13">
        <v>1</v>
      </c>
      <c r="BL13" t="s">
        <v>69</v>
      </c>
      <c r="BM13">
        <v>-1</v>
      </c>
      <c r="BN13" t="s">
        <v>411</v>
      </c>
    </row>
    <row r="14" spans="1:66">
      <c r="A14" s="139" t="str">
        <f t="shared" si="20"/>
        <v>영종운수</v>
      </c>
      <c r="B14" s="139" t="str">
        <f t="shared" si="21"/>
        <v>202</v>
      </c>
      <c r="C14" s="140" t="str">
        <f t="shared" si="22"/>
        <v>73아1242</v>
      </c>
      <c r="D14" s="114" t="str">
        <f t="shared" si="23"/>
        <v>대형</v>
      </c>
      <c r="E14" s="110" t="str">
        <f t="shared" si="16"/>
        <v>D</v>
      </c>
      <c r="F14" s="160">
        <f t="shared" si="17"/>
        <v>0.80296296296296299</v>
      </c>
      <c r="G14" s="161">
        <f t="shared" si="18"/>
        <v>2.1680000000000001</v>
      </c>
      <c r="H14" s="162">
        <f t="shared" si="19"/>
        <v>2.7</v>
      </c>
      <c r="I14" s="163">
        <f t="shared" si="24"/>
        <v>10782.901</v>
      </c>
      <c r="J14" s="164">
        <f t="shared" si="25"/>
        <v>2.1116497612962897E-2</v>
      </c>
      <c r="K14" s="164">
        <f t="shared" si="26"/>
        <v>0.30980035907299824</v>
      </c>
      <c r="L14" s="164">
        <f t="shared" si="27"/>
        <v>0.14133487824844168</v>
      </c>
      <c r="M14" s="165">
        <f t="shared" si="28"/>
        <v>17.273</v>
      </c>
      <c r="N14" s="166">
        <f t="shared" si="29"/>
        <v>8.9999999999999993E-3</v>
      </c>
      <c r="O14" s="166">
        <f t="shared" si="30"/>
        <v>15.71</v>
      </c>
      <c r="P14" s="167">
        <f t="shared" si="31"/>
        <v>340.41166666666669</v>
      </c>
      <c r="Q14" s="168">
        <f t="shared" si="32"/>
        <v>101</v>
      </c>
      <c r="R14" s="169">
        <f t="shared" si="33"/>
        <v>38.123405021749555</v>
      </c>
      <c r="S14" s="141">
        <f t="shared" si="34"/>
        <v>1</v>
      </c>
      <c r="T14" s="141">
        <f t="shared" si="35"/>
        <v>1694</v>
      </c>
      <c r="U14" t="s">
        <v>119</v>
      </c>
      <c r="V14" s="5" t="s">
        <v>120</v>
      </c>
      <c r="W14" t="s">
        <v>119</v>
      </c>
      <c r="X14" s="5" t="s">
        <v>120</v>
      </c>
      <c r="Y14" t="s">
        <v>219</v>
      </c>
      <c r="Z14" t="s">
        <v>144</v>
      </c>
      <c r="AA14" t="s">
        <v>48</v>
      </c>
      <c r="AB14">
        <v>526</v>
      </c>
      <c r="AC14" s="1">
        <v>10782.901</v>
      </c>
      <c r="AD14" s="1">
        <v>4974.62</v>
      </c>
      <c r="AE14" s="28">
        <v>2.1680000000000001</v>
      </c>
      <c r="AF14">
        <v>2.7</v>
      </c>
      <c r="AG14">
        <v>17.273</v>
      </c>
      <c r="AH14">
        <v>422.73075599999999</v>
      </c>
      <c r="AI14">
        <v>8.9265930000000004</v>
      </c>
      <c r="AJ14">
        <v>130.96214000000001</v>
      </c>
      <c r="AK14">
        <v>1524</v>
      </c>
      <c r="AL14">
        <v>1</v>
      </c>
      <c r="AM14">
        <v>1694</v>
      </c>
      <c r="AN14">
        <v>101</v>
      </c>
      <c r="AO14">
        <v>25.507726999999999</v>
      </c>
      <c r="AP14">
        <v>89310.2</v>
      </c>
      <c r="AQ14">
        <v>20424.7</v>
      </c>
      <c r="AR14">
        <v>59</v>
      </c>
      <c r="AS14">
        <v>21773</v>
      </c>
      <c r="AT14">
        <v>8.9999999999999993E-3</v>
      </c>
      <c r="AU14">
        <v>15.71</v>
      </c>
      <c r="AV14">
        <v>97742</v>
      </c>
      <c r="AW14">
        <v>0</v>
      </c>
      <c r="AX14" s="29">
        <v>0.46</v>
      </c>
      <c r="AY14">
        <v>0.84519999999999995</v>
      </c>
      <c r="AZ14" t="s">
        <v>67</v>
      </c>
      <c r="BA14" t="s">
        <v>420</v>
      </c>
      <c r="BB14">
        <v>1</v>
      </c>
      <c r="BC14" t="s">
        <v>422</v>
      </c>
      <c r="BD14">
        <v>4</v>
      </c>
      <c r="BE14">
        <v>11512.159</v>
      </c>
      <c r="BF14">
        <v>0.12203618799914075</v>
      </c>
      <c r="BG14">
        <v>0.10314498609687375</v>
      </c>
      <c r="BH14">
        <v>286959.85800000007</v>
      </c>
      <c r="BI14">
        <v>4.8958067159344627E-3</v>
      </c>
      <c r="BJ14">
        <v>4.1379358363078074E-3</v>
      </c>
      <c r="BK14">
        <v>1</v>
      </c>
      <c r="BL14" t="s">
        <v>69</v>
      </c>
      <c r="BM14">
        <v>-1</v>
      </c>
      <c r="BN14" t="s">
        <v>411</v>
      </c>
    </row>
    <row r="15" spans="1:66">
      <c r="A15" s="142" t="str">
        <f t="shared" si="20"/>
        <v>영종운수</v>
      </c>
      <c r="B15" s="142" t="str">
        <f t="shared" si="21"/>
        <v>202</v>
      </c>
      <c r="C15" s="143" t="str">
        <f t="shared" si="22"/>
        <v>73아1256</v>
      </c>
      <c r="D15" s="131" t="str">
        <f t="shared" si="23"/>
        <v>대형</v>
      </c>
      <c r="E15" s="127" t="str">
        <f t="shared" si="16"/>
        <v>C</v>
      </c>
      <c r="F15" s="150">
        <f t="shared" si="17"/>
        <v>0.87250000000000005</v>
      </c>
      <c r="G15" s="151">
        <f t="shared" si="18"/>
        <v>2.4430000000000001</v>
      </c>
      <c r="H15" s="152">
        <f t="shared" si="19"/>
        <v>2.8</v>
      </c>
      <c r="I15" s="153">
        <f t="shared" si="24"/>
        <v>10932.895</v>
      </c>
      <c r="J15" s="154">
        <f t="shared" si="25"/>
        <v>1.1495522731229165E-2</v>
      </c>
      <c r="K15" s="154">
        <f t="shared" si="26"/>
        <v>0.26105884938942808</v>
      </c>
      <c r="L15" s="154">
        <f t="shared" si="27"/>
        <v>8.7899865497656382E-2</v>
      </c>
      <c r="M15" s="155">
        <f t="shared" si="28"/>
        <v>11.201000000000001</v>
      </c>
      <c r="N15" s="156">
        <f t="shared" si="29"/>
        <v>8.9999999999999993E-3</v>
      </c>
      <c r="O15" s="156">
        <f t="shared" si="30"/>
        <v>4.2809999999999997</v>
      </c>
      <c r="P15" s="157">
        <f t="shared" si="31"/>
        <v>73.87166666666667</v>
      </c>
      <c r="Q15" s="158">
        <f t="shared" si="32"/>
        <v>100</v>
      </c>
      <c r="R15" s="159">
        <f t="shared" si="33"/>
        <v>36.15507181921965</v>
      </c>
      <c r="S15" s="144">
        <f t="shared" si="34"/>
        <v>1</v>
      </c>
      <c r="T15" s="144">
        <f t="shared" si="35"/>
        <v>468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220</v>
      </c>
      <c r="Z15" t="s">
        <v>144</v>
      </c>
      <c r="AA15" t="s">
        <v>48</v>
      </c>
      <c r="AB15">
        <v>526</v>
      </c>
      <c r="AC15" s="1">
        <v>10932.895</v>
      </c>
      <c r="AD15" s="1">
        <v>4475.0119999999997</v>
      </c>
      <c r="AE15" s="28">
        <v>2.4430000000000001</v>
      </c>
      <c r="AF15">
        <v>2.8</v>
      </c>
      <c r="AG15">
        <v>11.201000000000001</v>
      </c>
      <c r="AH15">
        <v>415.68601200000001</v>
      </c>
      <c r="AI15">
        <v>4.7785279999999997</v>
      </c>
      <c r="AJ15">
        <v>108.518512</v>
      </c>
      <c r="AK15">
        <v>961</v>
      </c>
      <c r="AL15">
        <v>1</v>
      </c>
      <c r="AM15">
        <v>468</v>
      </c>
      <c r="AN15">
        <v>100</v>
      </c>
      <c r="AO15">
        <v>26.300847999999998</v>
      </c>
      <c r="AP15">
        <v>64707.9</v>
      </c>
      <c r="AQ15">
        <v>4432.3</v>
      </c>
      <c r="AR15">
        <v>33</v>
      </c>
      <c r="AS15">
        <v>4532</v>
      </c>
      <c r="AT15">
        <v>8.9999999999999993E-3</v>
      </c>
      <c r="AU15">
        <v>4.2809999999999997</v>
      </c>
      <c r="AV15">
        <v>85367</v>
      </c>
      <c r="AW15">
        <v>0</v>
      </c>
      <c r="AX15" s="29">
        <v>0.41</v>
      </c>
      <c r="AY15">
        <v>0.85440000000000005</v>
      </c>
      <c r="AZ15" t="s">
        <v>69</v>
      </c>
      <c r="BA15" t="s">
        <v>420</v>
      </c>
      <c r="BB15">
        <v>2</v>
      </c>
      <c r="BC15" t="s">
        <v>423</v>
      </c>
      <c r="BD15">
        <v>8</v>
      </c>
      <c r="BE15">
        <v>11512.159</v>
      </c>
      <c r="BF15">
        <v>0.30129708945124889</v>
      </c>
      <c r="BG15">
        <v>0.25742823322714709</v>
      </c>
      <c r="BH15">
        <v>286959.85800000007</v>
      </c>
      <c r="BI15">
        <v>1.2087335225821024E-2</v>
      </c>
      <c r="BJ15">
        <v>1.0327419216941485E-2</v>
      </c>
      <c r="BK15">
        <v>1</v>
      </c>
      <c r="BL15" t="s">
        <v>68</v>
      </c>
      <c r="BM15">
        <v>-1</v>
      </c>
      <c r="BN15" t="s">
        <v>411</v>
      </c>
    </row>
    <row r="16" spans="1:66">
      <c r="A16" s="139" t="str">
        <f t="shared" si="20"/>
        <v>영종운수</v>
      </c>
      <c r="B16" s="139" t="str">
        <f t="shared" si="21"/>
        <v>202</v>
      </c>
      <c r="C16" s="140" t="str">
        <f t="shared" si="22"/>
        <v>73아1278</v>
      </c>
      <c r="D16" s="114" t="str">
        <f t="shared" si="23"/>
        <v>대형</v>
      </c>
      <c r="E16" s="110" t="str">
        <f t="shared" si="16"/>
        <v>C</v>
      </c>
      <c r="F16" s="160">
        <f t="shared" si="17"/>
        <v>0.94607142857142867</v>
      </c>
      <c r="G16" s="161">
        <f t="shared" si="18"/>
        <v>2.649</v>
      </c>
      <c r="H16" s="162">
        <f t="shared" si="19"/>
        <v>2.8</v>
      </c>
      <c r="I16" s="163">
        <f t="shared" si="24"/>
        <v>12177.909</v>
      </c>
      <c r="J16" s="164">
        <f t="shared" si="25"/>
        <v>1.264909159588946E-2</v>
      </c>
      <c r="K16" s="164">
        <f t="shared" si="26"/>
        <v>0.2891415219257783</v>
      </c>
      <c r="L16" s="164">
        <f t="shared" si="27"/>
        <v>0.13852952916629613</v>
      </c>
      <c r="M16" s="165">
        <f t="shared" si="28"/>
        <v>15.478999999999999</v>
      </c>
      <c r="N16" s="166">
        <f t="shared" si="29"/>
        <v>8.0000000000000002E-3</v>
      </c>
      <c r="O16" s="166">
        <f t="shared" si="30"/>
        <v>6.8479999999999999</v>
      </c>
      <c r="P16" s="167">
        <f t="shared" si="31"/>
        <v>336.71666666666664</v>
      </c>
      <c r="Q16" s="168">
        <f t="shared" si="32"/>
        <v>107</v>
      </c>
      <c r="R16" s="169">
        <f t="shared" si="33"/>
        <v>37.452104741593679</v>
      </c>
      <c r="S16" s="141">
        <f t="shared" si="34"/>
        <v>1</v>
      </c>
      <c r="T16" s="141">
        <f t="shared" si="35"/>
        <v>834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221</v>
      </c>
      <c r="Z16" s="4" t="s">
        <v>144</v>
      </c>
      <c r="AA16" s="4" t="s">
        <v>48</v>
      </c>
      <c r="AB16" s="4">
        <v>526</v>
      </c>
      <c r="AC16" s="4">
        <v>12177.909</v>
      </c>
      <c r="AD16" s="4">
        <v>4596.9790000000003</v>
      </c>
      <c r="AE16" s="4">
        <v>2.649</v>
      </c>
      <c r="AF16" s="4">
        <v>2.8</v>
      </c>
      <c r="AG16" s="4">
        <v>15.478999999999999</v>
      </c>
      <c r="AH16" s="4">
        <v>465.704905</v>
      </c>
      <c r="AI16" s="4">
        <v>5.8907439999999998</v>
      </c>
      <c r="AJ16" s="4">
        <v>134.65462500000001</v>
      </c>
      <c r="AK16" s="4">
        <v>1687</v>
      </c>
      <c r="AL16" s="4">
        <v>1</v>
      </c>
      <c r="AM16" s="4">
        <v>834</v>
      </c>
      <c r="AN16" s="4">
        <v>107</v>
      </c>
      <c r="AO16" s="4">
        <v>26.149411000000001</v>
      </c>
      <c r="AP16" s="4">
        <v>113253</v>
      </c>
      <c r="AQ16" s="4">
        <v>20203</v>
      </c>
      <c r="AR16" s="4">
        <v>19</v>
      </c>
      <c r="AS16" s="4">
        <v>2156</v>
      </c>
      <c r="AT16" s="4">
        <v>8.0000000000000002E-3</v>
      </c>
      <c r="AU16" s="4">
        <v>6.8479999999999999</v>
      </c>
      <c r="AV16" s="4">
        <v>40160</v>
      </c>
      <c r="AW16" s="4">
        <v>0</v>
      </c>
      <c r="AX16" s="30">
        <v>0.53</v>
      </c>
      <c r="AY16">
        <v>0.85559999999999992</v>
      </c>
      <c r="AZ16" t="s">
        <v>69</v>
      </c>
      <c r="BA16" t="s">
        <v>420</v>
      </c>
      <c r="BB16">
        <v>1</v>
      </c>
      <c r="BC16" t="s">
        <v>424</v>
      </c>
      <c r="BD16">
        <v>8</v>
      </c>
      <c r="BE16">
        <v>11512.159</v>
      </c>
      <c r="BF16">
        <v>0.41437527052918577</v>
      </c>
      <c r="BG16">
        <v>0.35453948146477132</v>
      </c>
      <c r="BH16">
        <v>286959.85800000007</v>
      </c>
      <c r="BI16">
        <v>1.6623767635123375E-2</v>
      </c>
      <c r="BJ16">
        <v>1.4223295588611559E-2</v>
      </c>
      <c r="BK16">
        <v>1</v>
      </c>
      <c r="BL16" t="s">
        <v>68</v>
      </c>
      <c r="BM16">
        <v>-1</v>
      </c>
      <c r="BN16" t="s">
        <v>411</v>
      </c>
    </row>
    <row r="17" spans="1:66">
      <c r="A17" s="142" t="str">
        <f t="shared" si="20"/>
        <v>영종운수</v>
      </c>
      <c r="B17" s="142" t="str">
        <f t="shared" si="21"/>
        <v>202</v>
      </c>
      <c r="C17" s="143" t="str">
        <f t="shared" si="22"/>
        <v>73아1280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0.88500000000000012</v>
      </c>
      <c r="G17" s="151">
        <f t="shared" si="18"/>
        <v>2.4780000000000002</v>
      </c>
      <c r="H17" s="152">
        <f t="shared" si="19"/>
        <v>2.8</v>
      </c>
      <c r="I17" s="153">
        <f t="shared" si="24"/>
        <v>11609.939</v>
      </c>
      <c r="J17" s="154">
        <f t="shared" si="25"/>
        <v>1.0619112965200597E-2</v>
      </c>
      <c r="K17" s="154">
        <f t="shared" si="26"/>
        <v>0.27046296407620379</v>
      </c>
      <c r="L17" s="154">
        <f t="shared" si="27"/>
        <v>0.16640914306268104</v>
      </c>
      <c r="M17" s="155">
        <f t="shared" si="28"/>
        <v>14.292999999999999</v>
      </c>
      <c r="N17" s="156">
        <f t="shared" si="29"/>
        <v>8.9999999999999993E-3</v>
      </c>
      <c r="O17" s="156">
        <f t="shared" si="30"/>
        <v>3.3420000000000001</v>
      </c>
      <c r="P17" s="157">
        <f t="shared" si="31"/>
        <v>186.81666666666666</v>
      </c>
      <c r="Q17" s="158">
        <f t="shared" si="32"/>
        <v>107</v>
      </c>
      <c r="R17" s="159">
        <f t="shared" si="33"/>
        <v>35.896039576256307</v>
      </c>
      <c r="S17" s="144">
        <f t="shared" si="34"/>
        <v>1</v>
      </c>
      <c r="T17" s="144">
        <f t="shared" si="35"/>
        <v>388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222</v>
      </c>
      <c r="Z17" t="s">
        <v>144</v>
      </c>
      <c r="AA17" t="s">
        <v>48</v>
      </c>
      <c r="AB17">
        <v>526</v>
      </c>
      <c r="AC17" s="1">
        <v>11609.939</v>
      </c>
      <c r="AD17" s="1">
        <v>4684.9170000000004</v>
      </c>
      <c r="AE17" s="28">
        <v>2.4780000000000002</v>
      </c>
      <c r="AF17">
        <v>2.8</v>
      </c>
      <c r="AG17">
        <v>14.292999999999999</v>
      </c>
      <c r="AH17">
        <v>449.88767100000001</v>
      </c>
      <c r="AI17">
        <v>4.7774080000000003</v>
      </c>
      <c r="AJ17">
        <v>121.677953</v>
      </c>
      <c r="AK17">
        <v>1932</v>
      </c>
      <c r="AL17">
        <v>1</v>
      </c>
      <c r="AM17">
        <v>388</v>
      </c>
      <c r="AN17">
        <v>107</v>
      </c>
      <c r="AO17">
        <v>25.806305999999999</v>
      </c>
      <c r="AP17">
        <v>80522.899999999994</v>
      </c>
      <c r="AQ17">
        <v>11209</v>
      </c>
      <c r="AR17">
        <v>21</v>
      </c>
      <c r="AS17">
        <v>3321</v>
      </c>
      <c r="AT17">
        <v>8.9999999999999993E-3</v>
      </c>
      <c r="AU17">
        <v>3.3420000000000001</v>
      </c>
      <c r="AV17">
        <v>105978</v>
      </c>
      <c r="AW17">
        <v>0</v>
      </c>
      <c r="AX17" s="29">
        <v>0.49</v>
      </c>
      <c r="AY17">
        <v>0.91086956521739149</v>
      </c>
      <c r="AZ17" t="s">
        <v>68</v>
      </c>
      <c r="BA17" t="s">
        <v>425</v>
      </c>
      <c r="BB17">
        <v>1</v>
      </c>
      <c r="BC17" t="s">
        <v>426</v>
      </c>
      <c r="BD17">
        <v>9</v>
      </c>
      <c r="BE17">
        <v>39533.665999999997</v>
      </c>
      <c r="BF17">
        <v>0.16122580182672663</v>
      </c>
      <c r="BG17">
        <v>0.1468556760117358</v>
      </c>
      <c r="BH17">
        <v>286959.85800000007</v>
      </c>
      <c r="BI17">
        <v>2.2211632820085932E-2</v>
      </c>
      <c r="BJ17">
        <v>2.0231900329600015E-2</v>
      </c>
      <c r="BK17">
        <v>1</v>
      </c>
      <c r="BL17" t="s">
        <v>66</v>
      </c>
      <c r="BM17">
        <v>-1</v>
      </c>
      <c r="BN17" t="s">
        <v>411</v>
      </c>
    </row>
    <row r="18" spans="1:66">
      <c r="A18" s="139" t="str">
        <f t="shared" si="20"/>
        <v>영종운수</v>
      </c>
      <c r="B18" s="139" t="str">
        <f t="shared" si="21"/>
        <v>202</v>
      </c>
      <c r="C18" s="140" t="str">
        <f t="shared" si="22"/>
        <v>73아1281</v>
      </c>
      <c r="D18" s="114" t="str">
        <f t="shared" si="23"/>
        <v>대형</v>
      </c>
      <c r="E18" s="110" t="str">
        <f t="shared" si="16"/>
        <v>C</v>
      </c>
      <c r="F18" s="160">
        <f t="shared" si="17"/>
        <v>0.8521428571428572</v>
      </c>
      <c r="G18" s="161">
        <f t="shared" si="18"/>
        <v>2.3860000000000001</v>
      </c>
      <c r="H18" s="162">
        <f t="shared" si="19"/>
        <v>2.8</v>
      </c>
      <c r="I18" s="163">
        <f t="shared" si="24"/>
        <v>11507.050999999999</v>
      </c>
      <c r="J18" s="164">
        <f t="shared" si="25"/>
        <v>1.0285864511091113E-2</v>
      </c>
      <c r="K18" s="164">
        <f t="shared" si="26"/>
        <v>0.28352178239583359</v>
      </c>
      <c r="L18" s="164">
        <f t="shared" si="27"/>
        <v>0.18432176932213129</v>
      </c>
      <c r="M18" s="165">
        <f t="shared" si="28"/>
        <v>16.36</v>
      </c>
      <c r="N18" s="166">
        <f t="shared" si="29"/>
        <v>8.9999999999999993E-3</v>
      </c>
      <c r="O18" s="166">
        <f t="shared" si="30"/>
        <v>7.1609999999999996</v>
      </c>
      <c r="P18" s="167">
        <f t="shared" si="31"/>
        <v>234.66333333333333</v>
      </c>
      <c r="Q18" s="168">
        <f t="shared" si="32"/>
        <v>108</v>
      </c>
      <c r="R18" s="169">
        <f t="shared" si="33"/>
        <v>36.433735150025861</v>
      </c>
      <c r="S18" s="141">
        <f t="shared" si="34"/>
        <v>1</v>
      </c>
      <c r="T18" s="141">
        <f t="shared" si="35"/>
        <v>824</v>
      </c>
      <c r="U18" t="s">
        <v>119</v>
      </c>
      <c r="V18" s="5" t="s">
        <v>120</v>
      </c>
      <c r="W18" t="s">
        <v>119</v>
      </c>
      <c r="X18" s="5" t="s">
        <v>120</v>
      </c>
      <c r="Y18" t="s">
        <v>223</v>
      </c>
      <c r="Z18" t="s">
        <v>144</v>
      </c>
      <c r="AA18" t="s">
        <v>48</v>
      </c>
      <c r="AB18">
        <v>526</v>
      </c>
      <c r="AC18" s="1">
        <v>11507.050999999999</v>
      </c>
      <c r="AD18" s="1">
        <v>4822.1419999999998</v>
      </c>
      <c r="AE18" s="28">
        <v>2.3860000000000001</v>
      </c>
      <c r="AF18">
        <v>2.8</v>
      </c>
      <c r="AG18">
        <v>16.36</v>
      </c>
      <c r="AH18">
        <v>447.23659300000003</v>
      </c>
      <c r="AI18">
        <v>4.6002150000000004</v>
      </c>
      <c r="AJ18">
        <v>126.801316</v>
      </c>
      <c r="AK18">
        <v>2121</v>
      </c>
      <c r="AL18">
        <v>1</v>
      </c>
      <c r="AM18">
        <v>824</v>
      </c>
      <c r="AN18">
        <v>108</v>
      </c>
      <c r="AO18">
        <v>25.729225</v>
      </c>
      <c r="AP18">
        <v>80927.100000000006</v>
      </c>
      <c r="AQ18">
        <v>14079.8</v>
      </c>
      <c r="AR18">
        <v>54</v>
      </c>
      <c r="AS18">
        <v>9163</v>
      </c>
      <c r="AT18">
        <v>8.9999999999999993E-3</v>
      </c>
      <c r="AU18">
        <v>7.1609999999999996</v>
      </c>
      <c r="AV18">
        <v>76425</v>
      </c>
      <c r="AW18">
        <v>0</v>
      </c>
      <c r="AX18" s="29">
        <v>0.51</v>
      </c>
      <c r="AY18">
        <v>0.85458333333333347</v>
      </c>
      <c r="AZ18" t="s">
        <v>69</v>
      </c>
      <c r="BA18" t="s">
        <v>425</v>
      </c>
      <c r="BB18">
        <v>2</v>
      </c>
      <c r="BC18" t="s">
        <v>427</v>
      </c>
      <c r="BD18">
        <v>7</v>
      </c>
      <c r="BE18">
        <v>39533.665999999997</v>
      </c>
      <c r="BF18">
        <v>0.15501802944356335</v>
      </c>
      <c r="BG18">
        <v>0.13247582432864521</v>
      </c>
      <c r="BH18">
        <v>286959.85800000007</v>
      </c>
      <c r="BI18">
        <v>2.1356405187515803E-2</v>
      </c>
      <c r="BJ18">
        <v>1.825082793316455E-2</v>
      </c>
      <c r="BK18">
        <v>1</v>
      </c>
      <c r="BL18" t="s">
        <v>68</v>
      </c>
      <c r="BM18">
        <v>-1</v>
      </c>
      <c r="BN18" t="s">
        <v>411</v>
      </c>
    </row>
    <row r="19" spans="1:66">
      <c r="A19" s="142" t="str">
        <f t="shared" si="20"/>
        <v>영종운수</v>
      </c>
      <c r="B19" s="142" t="str">
        <f t="shared" si="21"/>
        <v>202</v>
      </c>
      <c r="C19" s="143" t="str">
        <f t="shared" si="22"/>
        <v>73아1282</v>
      </c>
      <c r="D19" s="131" t="str">
        <f t="shared" si="23"/>
        <v>대형</v>
      </c>
      <c r="E19" s="127" t="str">
        <f t="shared" si="16"/>
        <v>D</v>
      </c>
      <c r="F19" s="150">
        <f t="shared" si="17"/>
        <v>0.93518518518518512</v>
      </c>
      <c r="G19" s="151">
        <f t="shared" si="18"/>
        <v>2.5249999999999999</v>
      </c>
      <c r="H19" s="152">
        <f t="shared" si="19"/>
        <v>2.7</v>
      </c>
      <c r="I19" s="153">
        <f t="shared" si="24"/>
        <v>10904.522999999999</v>
      </c>
      <c r="J19" s="154">
        <f t="shared" si="25"/>
        <v>8.5557681723274007E-3</v>
      </c>
      <c r="K19" s="154">
        <f t="shared" si="26"/>
        <v>0.30018695306762727</v>
      </c>
      <c r="L19" s="154">
        <f t="shared" si="27"/>
        <v>0.10564423588266998</v>
      </c>
      <c r="M19" s="155">
        <f t="shared" si="28"/>
        <v>16.358000000000001</v>
      </c>
      <c r="N19" s="156">
        <f t="shared" si="29"/>
        <v>2.8000000000000001E-2</v>
      </c>
      <c r="O19" s="156">
        <f t="shared" si="30"/>
        <v>7.6020000000000003</v>
      </c>
      <c r="P19" s="157">
        <f t="shared" si="31"/>
        <v>215.74333333333334</v>
      </c>
      <c r="Q19" s="158">
        <f t="shared" si="32"/>
        <v>107</v>
      </c>
      <c r="R19" s="159">
        <f t="shared" si="33"/>
        <v>37.090904126067215</v>
      </c>
      <c r="S19" s="144">
        <f t="shared" si="34"/>
        <v>3</v>
      </c>
      <c r="T19" s="144">
        <f t="shared" si="35"/>
        <v>829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224</v>
      </c>
      <c r="Z19" s="4" t="s">
        <v>144</v>
      </c>
      <c r="AA19" s="4" t="s">
        <v>48</v>
      </c>
      <c r="AB19" s="4">
        <v>526</v>
      </c>
      <c r="AC19" s="4">
        <v>10904.522999999999</v>
      </c>
      <c r="AD19" s="4">
        <v>4318.9260000000004</v>
      </c>
      <c r="AE19" s="4">
        <v>2.5249999999999999</v>
      </c>
      <c r="AF19" s="4">
        <v>2.7</v>
      </c>
      <c r="AG19" s="4">
        <v>16.358000000000001</v>
      </c>
      <c r="AH19" s="4">
        <v>425.30406699999997</v>
      </c>
      <c r="AI19" s="4">
        <v>3.6388029999999998</v>
      </c>
      <c r="AJ19" s="4">
        <v>127.670732</v>
      </c>
      <c r="AK19" s="4">
        <v>1152</v>
      </c>
      <c r="AL19" s="4">
        <v>3</v>
      </c>
      <c r="AM19" s="4">
        <v>829</v>
      </c>
      <c r="AN19" s="4">
        <v>107</v>
      </c>
      <c r="AO19" s="4">
        <v>25.639357</v>
      </c>
      <c r="AP19" s="4">
        <v>84613.4</v>
      </c>
      <c r="AQ19" s="4">
        <v>12944.6</v>
      </c>
      <c r="AR19" s="4">
        <v>29</v>
      </c>
      <c r="AS19" s="4">
        <v>7225</v>
      </c>
      <c r="AT19" s="4">
        <v>2.8000000000000001E-2</v>
      </c>
      <c r="AU19" s="4">
        <v>7.6020000000000003</v>
      </c>
      <c r="AV19" s="4">
        <v>93632</v>
      </c>
      <c r="AW19" s="4">
        <v>0</v>
      </c>
      <c r="AX19" s="30">
        <v>0.53</v>
      </c>
      <c r="AY19">
        <v>0.83599999999999997</v>
      </c>
      <c r="AZ19" t="s">
        <v>67</v>
      </c>
      <c r="BA19" t="s">
        <v>425</v>
      </c>
      <c r="BB19">
        <v>1</v>
      </c>
      <c r="BC19" t="s">
        <v>428</v>
      </c>
      <c r="BD19">
        <v>9</v>
      </c>
      <c r="BE19">
        <v>39533.665999999997</v>
      </c>
      <c r="BF19">
        <v>4.0097470343377718E-2</v>
      </c>
      <c r="BG19">
        <v>3.3521485207063773E-2</v>
      </c>
      <c r="BH19">
        <v>286959.85800000007</v>
      </c>
      <c r="BI19">
        <v>5.5241175927819132E-3</v>
      </c>
      <c r="BJ19">
        <v>4.618162307565679E-3</v>
      </c>
      <c r="BK19">
        <v>1</v>
      </c>
      <c r="BL19" t="s">
        <v>68</v>
      </c>
      <c r="BM19">
        <v>-2</v>
      </c>
      <c r="BN19" t="s">
        <v>411</v>
      </c>
    </row>
    <row r="20" spans="1:66">
      <c r="A20" s="139" t="str">
        <f t="shared" si="20"/>
        <v>영종운수</v>
      </c>
      <c r="B20" s="139" t="str">
        <f t="shared" si="21"/>
        <v>203</v>
      </c>
      <c r="C20" s="140" t="str">
        <f t="shared" si="22"/>
        <v>70바2212</v>
      </c>
      <c r="D20" s="114" t="str">
        <f t="shared" si="23"/>
        <v>대형</v>
      </c>
      <c r="E20" s="110" t="str">
        <f t="shared" si="16"/>
        <v>D</v>
      </c>
      <c r="F20" s="160">
        <f t="shared" si="17"/>
        <v>0.78</v>
      </c>
      <c r="G20" s="161">
        <f t="shared" si="18"/>
        <v>2.028</v>
      </c>
      <c r="H20" s="162">
        <f t="shared" si="19"/>
        <v>2.6</v>
      </c>
      <c r="I20" s="163">
        <f t="shared" si="24"/>
        <v>8801.0669999999991</v>
      </c>
      <c r="J20" s="164">
        <f t="shared" si="25"/>
        <v>1.2541812753196749E-2</v>
      </c>
      <c r="K20" s="164">
        <f t="shared" si="26"/>
        <v>0.2796179746598399</v>
      </c>
      <c r="L20" s="164">
        <f t="shared" si="27"/>
        <v>0.10919130600869191</v>
      </c>
      <c r="M20" s="165">
        <f t="shared" si="28"/>
        <v>12.24</v>
      </c>
      <c r="N20" s="166">
        <f t="shared" si="29"/>
        <v>2.3E-2</v>
      </c>
      <c r="O20" s="166">
        <f t="shared" si="30"/>
        <v>4.7039999999999997</v>
      </c>
      <c r="P20" s="167">
        <f t="shared" si="31"/>
        <v>66.86999999999999</v>
      </c>
      <c r="Q20" s="168">
        <f t="shared" si="32"/>
        <v>104</v>
      </c>
      <c r="R20" s="169">
        <f t="shared" si="33"/>
        <v>30.970096707850992</v>
      </c>
      <c r="S20" s="141">
        <f t="shared" si="34"/>
        <v>2</v>
      </c>
      <c r="T20" s="141">
        <f t="shared" si="35"/>
        <v>414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225</v>
      </c>
      <c r="Z20" t="s">
        <v>144</v>
      </c>
      <c r="AA20" t="s">
        <v>226</v>
      </c>
      <c r="AB20">
        <v>526</v>
      </c>
      <c r="AC20" s="1">
        <v>8801.0669999999991</v>
      </c>
      <c r="AD20" s="1">
        <v>4339.317</v>
      </c>
      <c r="AE20" s="28">
        <v>2.028</v>
      </c>
      <c r="AF20">
        <v>2.6</v>
      </c>
      <c r="AG20">
        <v>12.24</v>
      </c>
      <c r="AH20">
        <v>401.47410100000002</v>
      </c>
      <c r="AI20">
        <v>5.0352129999999997</v>
      </c>
      <c r="AJ20">
        <v>112.25937500000001</v>
      </c>
      <c r="AK20">
        <v>961</v>
      </c>
      <c r="AL20">
        <v>2</v>
      </c>
      <c r="AM20">
        <v>414</v>
      </c>
      <c r="AN20">
        <v>104</v>
      </c>
      <c r="AO20">
        <v>21.921879000000001</v>
      </c>
      <c r="AP20">
        <v>35409</v>
      </c>
      <c r="AQ20">
        <v>4012.2</v>
      </c>
      <c r="AR20">
        <v>48</v>
      </c>
      <c r="AS20">
        <v>10027</v>
      </c>
      <c r="AT20">
        <v>2.3E-2</v>
      </c>
      <c r="AU20">
        <v>4.7039999999999997</v>
      </c>
      <c r="AV20">
        <v>81427</v>
      </c>
      <c r="AW20">
        <v>0</v>
      </c>
      <c r="AX20" s="29">
        <v>0.42</v>
      </c>
      <c r="AY20">
        <v>0.82240000000000002</v>
      </c>
      <c r="AZ20" t="s">
        <v>67</v>
      </c>
      <c r="BA20" t="s">
        <v>425</v>
      </c>
      <c r="BB20">
        <v>3</v>
      </c>
      <c r="BC20" t="s">
        <v>429</v>
      </c>
      <c r="BD20">
        <v>12</v>
      </c>
      <c r="BE20">
        <v>39533.665999999997</v>
      </c>
      <c r="BF20">
        <v>0.17857600152740707</v>
      </c>
      <c r="BG20">
        <v>0.14686090365613957</v>
      </c>
      <c r="BH20">
        <v>286959.85800000007</v>
      </c>
      <c r="BI20">
        <v>2.4601921847898316E-2</v>
      </c>
      <c r="BJ20">
        <v>2.0232620527711576E-2</v>
      </c>
      <c r="BK20">
        <v>1</v>
      </c>
      <c r="BL20" t="s">
        <v>67</v>
      </c>
      <c r="BM20">
        <v>0</v>
      </c>
      <c r="BN20" t="s">
        <v>413</v>
      </c>
    </row>
    <row r="21" spans="1:66">
      <c r="A21" s="142" t="str">
        <f t="shared" si="20"/>
        <v>영종운수</v>
      </c>
      <c r="B21" s="142" t="str">
        <f t="shared" si="21"/>
        <v>203</v>
      </c>
      <c r="C21" s="143" t="str">
        <f t="shared" si="22"/>
        <v>70바2269</v>
      </c>
      <c r="D21" s="131" t="str">
        <f t="shared" si="23"/>
        <v>대형</v>
      </c>
      <c r="E21" s="127" t="str">
        <f t="shared" si="16"/>
        <v>D</v>
      </c>
      <c r="F21" s="150">
        <f t="shared" si="17"/>
        <v>0.80074074074074064</v>
      </c>
      <c r="G21" s="151">
        <f t="shared" si="18"/>
        <v>2.1619999999999999</v>
      </c>
      <c r="H21" s="152">
        <f t="shared" si="19"/>
        <v>2.7</v>
      </c>
      <c r="I21" s="153">
        <f t="shared" si="24"/>
        <v>9214.8439999999991</v>
      </c>
      <c r="J21" s="154">
        <f t="shared" si="25"/>
        <v>2.0744052435914987E-2</v>
      </c>
      <c r="K21" s="154">
        <f t="shared" si="26"/>
        <v>0.27064197268456963</v>
      </c>
      <c r="L21" s="154">
        <f t="shared" si="27"/>
        <v>0.11362102277586035</v>
      </c>
      <c r="M21" s="155">
        <f t="shared" si="28"/>
        <v>13.648999999999999</v>
      </c>
      <c r="N21" s="156">
        <f t="shared" si="29"/>
        <v>2.6040000000000001</v>
      </c>
      <c r="O21" s="156">
        <f t="shared" si="30"/>
        <v>4.601</v>
      </c>
      <c r="P21" s="157">
        <f t="shared" si="31"/>
        <v>53.24666666666667</v>
      </c>
      <c r="Q21" s="158">
        <f t="shared" si="32"/>
        <v>99</v>
      </c>
      <c r="R21" s="159">
        <f t="shared" si="33"/>
        <v>28.622387800646656</v>
      </c>
      <c r="S21" s="144">
        <f t="shared" si="34"/>
        <v>240</v>
      </c>
      <c r="T21" s="144">
        <f t="shared" si="35"/>
        <v>424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227</v>
      </c>
      <c r="Z21" t="s">
        <v>144</v>
      </c>
      <c r="AA21" t="s">
        <v>48</v>
      </c>
      <c r="AB21">
        <v>526</v>
      </c>
      <c r="AC21" s="1">
        <v>9214.8439999999991</v>
      </c>
      <c r="AD21" s="1">
        <v>4261.2830000000004</v>
      </c>
      <c r="AE21" s="28">
        <v>2.1619999999999999</v>
      </c>
      <c r="AF21">
        <v>2.7</v>
      </c>
      <c r="AG21">
        <v>13.648999999999999</v>
      </c>
      <c r="AH21">
        <v>454.33104400000002</v>
      </c>
      <c r="AI21">
        <v>9.4246669999999995</v>
      </c>
      <c r="AJ21">
        <v>122.96105</v>
      </c>
      <c r="AK21">
        <v>1047</v>
      </c>
      <c r="AL21">
        <v>240</v>
      </c>
      <c r="AM21">
        <v>424</v>
      </c>
      <c r="AN21">
        <v>99</v>
      </c>
      <c r="AO21">
        <v>20.282222999999998</v>
      </c>
      <c r="AP21">
        <v>49318.9</v>
      </c>
      <c r="AQ21">
        <v>3194.8</v>
      </c>
      <c r="AR21">
        <v>72</v>
      </c>
      <c r="AS21">
        <v>17859</v>
      </c>
      <c r="AT21">
        <v>2.6040000000000001</v>
      </c>
      <c r="AU21">
        <v>4.601</v>
      </c>
      <c r="AV21">
        <v>90635</v>
      </c>
      <c r="AW21">
        <v>0</v>
      </c>
      <c r="AX21" s="29">
        <v>0.52</v>
      </c>
      <c r="AY21">
        <v>0.82291666666666674</v>
      </c>
      <c r="AZ21" t="s">
        <v>67</v>
      </c>
      <c r="BA21" t="s">
        <v>425</v>
      </c>
      <c r="BB21">
        <v>2</v>
      </c>
      <c r="BC21" t="s">
        <v>430</v>
      </c>
      <c r="BD21">
        <v>9</v>
      </c>
      <c r="BE21">
        <v>39533.665999999997</v>
      </c>
      <c r="BF21">
        <v>0.1336544402434118</v>
      </c>
      <c r="BG21">
        <v>0.10998646645030764</v>
      </c>
      <c r="BH21">
        <v>286959.85800000007</v>
      </c>
      <c r="BI21">
        <v>1.8413202588077663E-2</v>
      </c>
      <c r="BJ21">
        <v>1.5152531296438912E-2</v>
      </c>
      <c r="BK21">
        <v>1</v>
      </c>
      <c r="BL21" t="s">
        <v>69</v>
      </c>
      <c r="BM21">
        <v>-1</v>
      </c>
      <c r="BN21" t="s">
        <v>411</v>
      </c>
    </row>
    <row r="22" spans="1:66">
      <c r="A22" s="139" t="str">
        <f t="shared" si="20"/>
        <v>영종운수</v>
      </c>
      <c r="B22" s="139" t="str">
        <f t="shared" si="21"/>
        <v>203</v>
      </c>
      <c r="C22" s="140" t="str">
        <f t="shared" si="22"/>
        <v>70바2526</v>
      </c>
      <c r="D22" s="114" t="str">
        <f t="shared" si="23"/>
        <v>저상</v>
      </c>
      <c r="E22" s="110" t="str">
        <f t="shared" si="16"/>
        <v>D</v>
      </c>
      <c r="F22" s="160">
        <f t="shared" si="17"/>
        <v>0.90359999999999996</v>
      </c>
      <c r="G22" s="161">
        <f t="shared" si="18"/>
        <v>2.2589999999999999</v>
      </c>
      <c r="H22" s="162">
        <f t="shared" si="19"/>
        <v>2.5</v>
      </c>
      <c r="I22" s="163">
        <f t="shared" si="24"/>
        <v>7474.5950000000003</v>
      </c>
      <c r="J22" s="164">
        <f t="shared" si="25"/>
        <v>3.0838857555256404E-2</v>
      </c>
      <c r="K22" s="164">
        <f t="shared" si="26"/>
        <v>0.23582714405545424</v>
      </c>
      <c r="L22" s="164">
        <f t="shared" si="27"/>
        <v>0.20950967911973825</v>
      </c>
      <c r="M22" s="165">
        <f t="shared" si="28"/>
        <v>15.127000000000001</v>
      </c>
      <c r="N22" s="166">
        <f t="shared" si="29"/>
        <v>2.7E-2</v>
      </c>
      <c r="O22" s="166">
        <f t="shared" si="30"/>
        <v>5.3650000000000002</v>
      </c>
      <c r="P22" s="167">
        <f t="shared" si="31"/>
        <v>3.1949999999999998</v>
      </c>
      <c r="Q22" s="168">
        <f t="shared" si="32"/>
        <v>93</v>
      </c>
      <c r="R22" s="169">
        <f t="shared" si="33"/>
        <v>30.849497144523134</v>
      </c>
      <c r="S22" s="141">
        <f t="shared" si="34"/>
        <v>2</v>
      </c>
      <c r="T22" s="141">
        <f t="shared" si="35"/>
        <v>401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228</v>
      </c>
      <c r="Z22" s="4" t="s">
        <v>199</v>
      </c>
      <c r="AA22" s="4" t="s">
        <v>48</v>
      </c>
      <c r="AB22" s="4">
        <v>526</v>
      </c>
      <c r="AC22" s="4">
        <v>7474.5950000000003</v>
      </c>
      <c r="AD22" s="4">
        <v>3309.2930000000001</v>
      </c>
      <c r="AE22" s="4">
        <v>2.2589999999999999</v>
      </c>
      <c r="AF22" s="4">
        <v>2.5</v>
      </c>
      <c r="AG22" s="4">
        <v>15.127000000000001</v>
      </c>
      <c r="AH22" s="4">
        <v>330.39826399999998</v>
      </c>
      <c r="AI22" s="4">
        <v>10.189105</v>
      </c>
      <c r="AJ22" s="4">
        <v>77.916878999999994</v>
      </c>
      <c r="AK22" s="4">
        <v>1566</v>
      </c>
      <c r="AL22" s="4">
        <v>2</v>
      </c>
      <c r="AM22" s="4">
        <v>401</v>
      </c>
      <c r="AN22" s="4">
        <v>93</v>
      </c>
      <c r="AO22" s="4">
        <v>22.622985</v>
      </c>
      <c r="AP22" s="4">
        <v>32099.7</v>
      </c>
      <c r="AQ22" s="4">
        <v>191.7</v>
      </c>
      <c r="AR22" s="4">
        <v>47</v>
      </c>
      <c r="AS22" s="4">
        <v>9906</v>
      </c>
      <c r="AT22" s="4">
        <v>2.7E-2</v>
      </c>
      <c r="AU22" s="4">
        <v>5.3650000000000002</v>
      </c>
      <c r="AV22" s="4">
        <v>68917</v>
      </c>
      <c r="AW22" s="4">
        <v>0</v>
      </c>
      <c r="AX22" s="30">
        <v>0.54</v>
      </c>
      <c r="AY22">
        <v>0.80800000000000005</v>
      </c>
      <c r="AZ22" t="s">
        <v>67</v>
      </c>
      <c r="BA22" t="s">
        <v>425</v>
      </c>
      <c r="BB22">
        <v>4</v>
      </c>
      <c r="BC22" t="s">
        <v>431</v>
      </c>
      <c r="BD22">
        <v>11</v>
      </c>
      <c r="BE22">
        <v>39533.665999999997</v>
      </c>
      <c r="BF22">
        <v>0.16488852817241895</v>
      </c>
      <c r="BG22">
        <v>0.13322993076331452</v>
      </c>
      <c r="BH22">
        <v>286959.85800000007</v>
      </c>
      <c r="BI22">
        <v>2.2716236498834617E-2</v>
      </c>
      <c r="BJ22">
        <v>1.8354719091058371E-2</v>
      </c>
      <c r="BK22">
        <v>1</v>
      </c>
      <c r="BL22" t="s">
        <v>69</v>
      </c>
      <c r="BM22">
        <v>-1</v>
      </c>
      <c r="BN22" t="s">
        <v>411</v>
      </c>
    </row>
    <row r="23" spans="1:66">
      <c r="A23" s="142" t="str">
        <f t="shared" si="20"/>
        <v>영종운수</v>
      </c>
      <c r="B23" s="142" t="str">
        <f t="shared" si="21"/>
        <v>203</v>
      </c>
      <c r="C23" s="143" t="str">
        <f t="shared" si="22"/>
        <v>70바2546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0.85038461538461529</v>
      </c>
      <c r="G23" s="151">
        <f t="shared" si="18"/>
        <v>2.2109999999999999</v>
      </c>
      <c r="H23" s="152">
        <f t="shared" si="19"/>
        <v>2.6</v>
      </c>
      <c r="I23" s="153">
        <f t="shared" si="24"/>
        <v>9560.0910000000003</v>
      </c>
      <c r="J23" s="154">
        <f t="shared" si="25"/>
        <v>1.0401457801761898E-2</v>
      </c>
      <c r="K23" s="154">
        <f t="shared" si="26"/>
        <v>0.27662408117537407</v>
      </c>
      <c r="L23" s="154">
        <f t="shared" si="27"/>
        <v>0.12730004348284968</v>
      </c>
      <c r="M23" s="155">
        <f t="shared" si="28"/>
        <v>14.705</v>
      </c>
      <c r="N23" s="156">
        <f t="shared" si="29"/>
        <v>0</v>
      </c>
      <c r="O23" s="156">
        <f t="shared" si="30"/>
        <v>6.0460000000000003</v>
      </c>
      <c r="P23" s="157">
        <f t="shared" si="31"/>
        <v>51.66</v>
      </c>
      <c r="Q23" s="158">
        <f t="shared" si="32"/>
        <v>106</v>
      </c>
      <c r="R23" s="159">
        <f t="shared" si="33"/>
        <v>30.177975219124342</v>
      </c>
      <c r="S23" s="144">
        <f t="shared" si="34"/>
        <v>0</v>
      </c>
      <c r="T23" s="144">
        <f t="shared" si="35"/>
        <v>578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229</v>
      </c>
      <c r="Z23" t="s">
        <v>144</v>
      </c>
      <c r="AA23" t="s">
        <v>48</v>
      </c>
      <c r="AB23">
        <v>526</v>
      </c>
      <c r="AC23" s="1">
        <v>9560.0910000000003</v>
      </c>
      <c r="AD23" s="1">
        <v>4323.8720000000003</v>
      </c>
      <c r="AE23" s="28">
        <v>2.2109999999999999</v>
      </c>
      <c r="AF23">
        <v>2.6</v>
      </c>
      <c r="AG23">
        <v>14.705</v>
      </c>
      <c r="AH23">
        <v>444.32214099999999</v>
      </c>
      <c r="AI23">
        <v>4.6215979999999997</v>
      </c>
      <c r="AJ23">
        <v>122.91020399999999</v>
      </c>
      <c r="AK23">
        <v>1217</v>
      </c>
      <c r="AL23">
        <v>0</v>
      </c>
      <c r="AM23">
        <v>578</v>
      </c>
      <c r="AN23">
        <v>106</v>
      </c>
      <c r="AO23">
        <v>21.516124999999999</v>
      </c>
      <c r="AP23">
        <v>47365.599999999999</v>
      </c>
      <c r="AQ23">
        <v>3099.6</v>
      </c>
      <c r="AR23">
        <v>52</v>
      </c>
      <c r="AS23">
        <v>9307</v>
      </c>
      <c r="AT23">
        <v>0</v>
      </c>
      <c r="AU23">
        <v>6.0460000000000003</v>
      </c>
      <c r="AV23">
        <v>89008</v>
      </c>
      <c r="AW23">
        <v>0</v>
      </c>
      <c r="AX23" s="29">
        <v>0.53</v>
      </c>
      <c r="AY23">
        <v>0.87479999999999991</v>
      </c>
      <c r="AZ23" t="s">
        <v>69</v>
      </c>
      <c r="BA23" t="s">
        <v>425</v>
      </c>
      <c r="BB23">
        <v>1</v>
      </c>
      <c r="BC23" t="s">
        <v>432</v>
      </c>
      <c r="BD23">
        <v>12</v>
      </c>
      <c r="BE23">
        <v>39533.665999999997</v>
      </c>
      <c r="BF23">
        <v>0.16653972844309456</v>
      </c>
      <c r="BG23">
        <v>0.1456889544420191</v>
      </c>
      <c r="BH23">
        <v>286959.85800000007</v>
      </c>
      <c r="BI23">
        <v>2.2943717793448306E-2</v>
      </c>
      <c r="BJ23">
        <v>2.0071164325708577E-2</v>
      </c>
      <c r="BK23">
        <v>1</v>
      </c>
      <c r="BL23" t="s">
        <v>66</v>
      </c>
      <c r="BM23">
        <v>-2</v>
      </c>
      <c r="BN23" t="s">
        <v>411</v>
      </c>
    </row>
    <row r="24" spans="1:66">
      <c r="A24" s="139" t="str">
        <f t="shared" si="20"/>
        <v>영종운수</v>
      </c>
      <c r="B24" s="139" t="str">
        <f t="shared" si="21"/>
        <v>203</v>
      </c>
      <c r="C24" s="140" t="str">
        <f t="shared" si="22"/>
        <v>71바7513</v>
      </c>
      <c r="D24" s="114" t="str">
        <f t="shared" si="23"/>
        <v>대형</v>
      </c>
      <c r="E24" s="110" t="str">
        <f t="shared" si="16"/>
        <v>A</v>
      </c>
      <c r="F24" s="160">
        <f t="shared" si="17"/>
        <v>0.78192307692307683</v>
      </c>
      <c r="G24" s="161">
        <f t="shared" si="18"/>
        <v>2.0329999999999999</v>
      </c>
      <c r="H24" s="162">
        <f t="shared" si="19"/>
        <v>2.6</v>
      </c>
      <c r="I24" s="163">
        <f t="shared" si="24"/>
        <v>9366.2759999999998</v>
      </c>
      <c r="J24" s="164">
        <f t="shared" si="25"/>
        <v>2.0170178224312465E-2</v>
      </c>
      <c r="K24" s="164">
        <f t="shared" si="26"/>
        <v>0.28657336882239776</v>
      </c>
      <c r="L24" s="164">
        <f t="shared" si="27"/>
        <v>0.11786968481390042</v>
      </c>
      <c r="M24" s="165">
        <f t="shared" si="28"/>
        <v>18.649000000000001</v>
      </c>
      <c r="N24" s="166">
        <f t="shared" si="29"/>
        <v>3.2000000000000001E-2</v>
      </c>
      <c r="O24" s="166">
        <f t="shared" si="30"/>
        <v>18.236000000000001</v>
      </c>
      <c r="P24" s="167">
        <f t="shared" si="31"/>
        <v>161.54333333333335</v>
      </c>
      <c r="Q24" s="168">
        <f t="shared" si="32"/>
        <v>106</v>
      </c>
      <c r="R24" s="169">
        <f t="shared" si="33"/>
        <v>32.182328001142835</v>
      </c>
      <c r="S24" s="141">
        <f t="shared" si="34"/>
        <v>3</v>
      </c>
      <c r="T24" s="141">
        <f t="shared" si="35"/>
        <v>1708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230</v>
      </c>
      <c r="Z24" t="s">
        <v>144</v>
      </c>
      <c r="AA24" t="s">
        <v>48</v>
      </c>
      <c r="AB24">
        <v>526</v>
      </c>
      <c r="AC24" s="1">
        <v>9366.2759999999998</v>
      </c>
      <c r="AD24" s="1">
        <v>4607.4870000000001</v>
      </c>
      <c r="AE24" s="28">
        <v>2.0329999999999999</v>
      </c>
      <c r="AF24">
        <v>2.6</v>
      </c>
      <c r="AG24">
        <v>18.649000000000001</v>
      </c>
      <c r="AH24">
        <v>419.812701</v>
      </c>
      <c r="AI24">
        <v>8.4676969999999994</v>
      </c>
      <c r="AJ24">
        <v>120.30714</v>
      </c>
      <c r="AK24">
        <v>1104</v>
      </c>
      <c r="AL24">
        <v>3</v>
      </c>
      <c r="AM24">
        <v>1708</v>
      </c>
      <c r="AN24">
        <v>106</v>
      </c>
      <c r="AO24">
        <v>22.310606</v>
      </c>
      <c r="AP24">
        <v>43719.9</v>
      </c>
      <c r="AQ24">
        <v>9692.6</v>
      </c>
      <c r="AR24">
        <v>69</v>
      </c>
      <c r="AS24">
        <v>21089</v>
      </c>
      <c r="AT24">
        <v>3.2000000000000001E-2</v>
      </c>
      <c r="AU24">
        <v>18.236000000000001</v>
      </c>
      <c r="AV24">
        <v>87951</v>
      </c>
      <c r="AW24">
        <v>0</v>
      </c>
      <c r="AX24" s="29">
        <v>0.54</v>
      </c>
      <c r="AY24">
        <v>0.99</v>
      </c>
      <c r="AZ24" t="s">
        <v>66</v>
      </c>
      <c r="BA24" t="s">
        <v>433</v>
      </c>
      <c r="BB24">
        <v>1</v>
      </c>
      <c r="BC24" t="s">
        <v>434</v>
      </c>
      <c r="BD24">
        <v>6</v>
      </c>
      <c r="BE24">
        <v>16278.905999999999</v>
      </c>
      <c r="BF24">
        <v>0.37044743670121327</v>
      </c>
      <c r="BG24">
        <v>0.36674296233420112</v>
      </c>
      <c r="BH24">
        <v>286959.85800000007</v>
      </c>
      <c r="BI24">
        <v>2.1015061277316352E-2</v>
      </c>
      <c r="BJ24">
        <v>2.0804910664543187E-2</v>
      </c>
      <c r="BK24">
        <v>1</v>
      </c>
      <c r="BL24" t="s">
        <v>71</v>
      </c>
      <c r="BM24">
        <v>-1</v>
      </c>
      <c r="BN24" t="s">
        <v>411</v>
      </c>
    </row>
    <row r="25" spans="1:66">
      <c r="A25" s="142" t="str">
        <f t="shared" si="20"/>
        <v>영종운수</v>
      </c>
      <c r="B25" s="142" t="str">
        <f t="shared" si="21"/>
        <v>203</v>
      </c>
      <c r="C25" s="143" t="str">
        <f t="shared" si="22"/>
        <v>71바7514</v>
      </c>
      <c r="D25" s="131" t="str">
        <f t="shared" si="23"/>
        <v>대형</v>
      </c>
      <c r="E25" s="127" t="str">
        <f t="shared" si="16"/>
        <v>S</v>
      </c>
      <c r="F25" s="150">
        <f t="shared" si="17"/>
        <v>0.82346153846153847</v>
      </c>
      <c r="G25" s="151">
        <f t="shared" si="18"/>
        <v>2.141</v>
      </c>
      <c r="H25" s="152">
        <f t="shared" si="19"/>
        <v>2.6</v>
      </c>
      <c r="I25" s="153">
        <f t="shared" si="24"/>
        <v>9632.0360000000001</v>
      </c>
      <c r="J25" s="154">
        <f t="shared" si="25"/>
        <v>1.4665127148959033E-2</v>
      </c>
      <c r="K25" s="154">
        <f t="shared" si="26"/>
        <v>0.27356858800820033</v>
      </c>
      <c r="L25" s="154">
        <f t="shared" si="27"/>
        <v>0.16310154986962258</v>
      </c>
      <c r="M25" s="155">
        <f t="shared" si="28"/>
        <v>13.298999999999999</v>
      </c>
      <c r="N25" s="156">
        <f t="shared" si="29"/>
        <v>0.01</v>
      </c>
      <c r="O25" s="156">
        <f t="shared" si="30"/>
        <v>6.125</v>
      </c>
      <c r="P25" s="157">
        <f t="shared" si="31"/>
        <v>41.87166666666667</v>
      </c>
      <c r="Q25" s="158">
        <f t="shared" si="32"/>
        <v>105</v>
      </c>
      <c r="R25" s="159">
        <f t="shared" si="33"/>
        <v>31.490496241679551</v>
      </c>
      <c r="S25" s="144">
        <f t="shared" si="34"/>
        <v>1</v>
      </c>
      <c r="T25" s="144">
        <f t="shared" si="35"/>
        <v>590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231</v>
      </c>
      <c r="Z25" s="4" t="s">
        <v>144</v>
      </c>
      <c r="AA25" s="4" t="s">
        <v>48</v>
      </c>
      <c r="AB25" s="4">
        <v>526</v>
      </c>
      <c r="AC25" s="4">
        <v>9632.0360000000001</v>
      </c>
      <c r="AD25" s="4">
        <v>4498.7910000000002</v>
      </c>
      <c r="AE25" s="4">
        <v>2.141</v>
      </c>
      <c r="AF25" s="4">
        <v>2.6</v>
      </c>
      <c r="AG25" s="4">
        <v>13.298999999999999</v>
      </c>
      <c r="AH25" s="4">
        <v>429.73544900000002</v>
      </c>
      <c r="AI25" s="4">
        <v>6.3021250000000002</v>
      </c>
      <c r="AJ25" s="4">
        <v>117.56211999999999</v>
      </c>
      <c r="AK25" s="4">
        <v>1571</v>
      </c>
      <c r="AL25" s="4">
        <v>1</v>
      </c>
      <c r="AM25" s="4">
        <v>590</v>
      </c>
      <c r="AN25" s="4">
        <v>105</v>
      </c>
      <c r="AO25" s="4">
        <v>22.413872999999999</v>
      </c>
      <c r="AP25" s="4">
        <v>38007</v>
      </c>
      <c r="AQ25" s="4">
        <v>2512.3000000000002</v>
      </c>
      <c r="AR25" s="4">
        <v>74</v>
      </c>
      <c r="AS25" s="4">
        <v>23722</v>
      </c>
      <c r="AT25" s="4">
        <v>0.01</v>
      </c>
      <c r="AU25" s="4">
        <v>6.125</v>
      </c>
      <c r="AV25" s="4">
        <v>91046</v>
      </c>
      <c r="AW25" s="4">
        <v>0</v>
      </c>
      <c r="AX25" s="30">
        <v>0.46</v>
      </c>
      <c r="AY25">
        <v>1.0521052631578949</v>
      </c>
      <c r="AZ25" t="s">
        <v>71</v>
      </c>
      <c r="BA25" t="s">
        <v>433</v>
      </c>
      <c r="BB25">
        <v>1</v>
      </c>
      <c r="BC25" t="s">
        <v>435</v>
      </c>
      <c r="BD25">
        <v>7</v>
      </c>
      <c r="BE25">
        <v>16278.905999999999</v>
      </c>
      <c r="BF25">
        <v>0.35512644400059806</v>
      </c>
      <c r="BG25">
        <v>0.37363040081957666</v>
      </c>
      <c r="BH25">
        <v>286959.85800000007</v>
      </c>
      <c r="BI25">
        <v>2.0145918806525193E-2</v>
      </c>
      <c r="BJ25">
        <v>2.1195627207496771E-2</v>
      </c>
      <c r="BK25">
        <v>1</v>
      </c>
      <c r="BL25" t="s">
        <v>71</v>
      </c>
      <c r="BM25">
        <v>0</v>
      </c>
      <c r="BN25" t="s">
        <v>413</v>
      </c>
    </row>
    <row r="26" spans="1:66">
      <c r="A26" s="139" t="str">
        <f t="shared" si="20"/>
        <v>영종운수</v>
      </c>
      <c r="B26" s="139" t="str">
        <f t="shared" si="21"/>
        <v>203</v>
      </c>
      <c r="C26" s="140" t="str">
        <f t="shared" si="22"/>
        <v>73아1218</v>
      </c>
      <c r="D26" s="114" t="str">
        <f t="shared" si="23"/>
        <v>대형</v>
      </c>
      <c r="E26" s="110" t="str">
        <f t="shared" si="16"/>
        <v>S</v>
      </c>
      <c r="F26" s="160">
        <f t="shared" si="17"/>
        <v>1.0131999999999999</v>
      </c>
      <c r="G26" s="161">
        <f t="shared" si="18"/>
        <v>2.5329999999999999</v>
      </c>
      <c r="H26" s="162">
        <f t="shared" si="19"/>
        <v>2.5</v>
      </c>
      <c r="I26" s="163">
        <f t="shared" si="24"/>
        <v>9117.1329999999998</v>
      </c>
      <c r="J26" s="164">
        <f t="shared" si="25"/>
        <v>1.0474265105762291E-2</v>
      </c>
      <c r="K26" s="164">
        <f t="shared" si="26"/>
        <v>0.26367797510327629</v>
      </c>
      <c r="L26" s="164">
        <f t="shared" si="27"/>
        <v>5.3196547642773227E-2</v>
      </c>
      <c r="M26" s="165">
        <f t="shared" si="28"/>
        <v>12.513</v>
      </c>
      <c r="N26" s="166">
        <f t="shared" si="29"/>
        <v>0</v>
      </c>
      <c r="O26" s="166">
        <f t="shared" si="30"/>
        <v>4.3979999999999997</v>
      </c>
      <c r="P26" s="167">
        <f t="shared" si="31"/>
        <v>10.551666666666668</v>
      </c>
      <c r="Q26" s="168">
        <f t="shared" si="32"/>
        <v>97</v>
      </c>
      <c r="R26" s="169">
        <f t="shared" si="33"/>
        <v>29.952436376024899</v>
      </c>
      <c r="S26" s="141">
        <f t="shared" si="34"/>
        <v>0</v>
      </c>
      <c r="T26" s="141">
        <f t="shared" si="35"/>
        <v>401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232</v>
      </c>
      <c r="Z26" t="s">
        <v>144</v>
      </c>
      <c r="AA26" t="s">
        <v>48</v>
      </c>
      <c r="AB26">
        <v>526</v>
      </c>
      <c r="AC26" s="1">
        <v>9117.1329999999998</v>
      </c>
      <c r="AD26" s="1">
        <v>3599.2979999999998</v>
      </c>
      <c r="AE26" s="28">
        <v>2.5329999999999999</v>
      </c>
      <c r="AF26">
        <v>2.5</v>
      </c>
      <c r="AG26">
        <v>12.513</v>
      </c>
      <c r="AH26">
        <v>419.353812</v>
      </c>
      <c r="AI26">
        <v>4.392423</v>
      </c>
      <c r="AJ26">
        <v>110.574364</v>
      </c>
      <c r="AK26">
        <v>485</v>
      </c>
      <c r="AL26">
        <v>0</v>
      </c>
      <c r="AM26">
        <v>401</v>
      </c>
      <c r="AN26">
        <v>97</v>
      </c>
      <c r="AO26">
        <v>21.740908000000001</v>
      </c>
      <c r="AP26">
        <v>37469.599999999999</v>
      </c>
      <c r="AQ26">
        <v>633.1</v>
      </c>
      <c r="AR26">
        <v>42</v>
      </c>
      <c r="AS26">
        <v>4520</v>
      </c>
      <c r="AT26">
        <v>0</v>
      </c>
      <c r="AU26">
        <v>4.3979999999999997</v>
      </c>
      <c r="AV26">
        <v>83752</v>
      </c>
      <c r="AW26">
        <v>0</v>
      </c>
      <c r="AX26" s="29">
        <v>0.55000000000000004</v>
      </c>
      <c r="AY26">
        <v>1.0294444444444444</v>
      </c>
      <c r="AZ26" t="s">
        <v>71</v>
      </c>
      <c r="BA26" t="s">
        <v>433</v>
      </c>
      <c r="BB26">
        <v>2</v>
      </c>
      <c r="BC26" t="s">
        <v>436</v>
      </c>
      <c r="BD26">
        <v>4</v>
      </c>
      <c r="BE26">
        <v>16278.905999999999</v>
      </c>
      <c r="BF26">
        <v>0.27442611929818872</v>
      </c>
      <c r="BG26">
        <v>0.28250644392196872</v>
      </c>
      <c r="BH26">
        <v>286959.85800000007</v>
      </c>
      <c r="BI26">
        <v>1.556788127487852E-2</v>
      </c>
      <c r="BJ26">
        <v>1.6026268890194387E-2</v>
      </c>
      <c r="BK26">
        <v>1</v>
      </c>
      <c r="BL26" t="s">
        <v>71</v>
      </c>
      <c r="BM26">
        <v>0</v>
      </c>
      <c r="BN26" t="s">
        <v>413</v>
      </c>
    </row>
    <row r="27" spans="1:66">
      <c r="A27" s="142" t="str">
        <f t="shared" si="20"/>
        <v>영종운수</v>
      </c>
      <c r="B27" s="142" t="str">
        <f t="shared" si="21"/>
        <v>203</v>
      </c>
      <c r="C27" s="143" t="str">
        <f t="shared" si="22"/>
        <v>73아1238</v>
      </c>
      <c r="D27" s="131" t="str">
        <f t="shared" si="23"/>
        <v>대형</v>
      </c>
      <c r="E27" s="127" t="str">
        <f t="shared" si="16"/>
        <v>C</v>
      </c>
      <c r="F27" s="150">
        <f t="shared" si="17"/>
        <v>0.83928571428571441</v>
      </c>
      <c r="G27" s="151">
        <f t="shared" si="18"/>
        <v>2.35</v>
      </c>
      <c r="H27" s="152">
        <f t="shared" si="19"/>
        <v>2.8</v>
      </c>
      <c r="I27" s="153">
        <f t="shared" si="24"/>
        <v>9079.2420000000002</v>
      </c>
      <c r="J27" s="154">
        <f t="shared" si="25"/>
        <v>1.5368111168174024E-2</v>
      </c>
      <c r="K27" s="154">
        <f t="shared" si="26"/>
        <v>0.27158582286408478</v>
      </c>
      <c r="L27" s="154">
        <f t="shared" si="27"/>
        <v>0.16950754259000916</v>
      </c>
      <c r="M27" s="155">
        <f t="shared" si="28"/>
        <v>11.919</v>
      </c>
      <c r="N27" s="156">
        <f t="shared" si="29"/>
        <v>1.0999999999999999E-2</v>
      </c>
      <c r="O27" s="156">
        <f t="shared" si="30"/>
        <v>9.2629999999999999</v>
      </c>
      <c r="P27" s="157">
        <f t="shared" si="31"/>
        <v>14.141666666666667</v>
      </c>
      <c r="Q27" s="158">
        <f t="shared" si="32"/>
        <v>98</v>
      </c>
      <c r="R27" s="159">
        <f t="shared" si="33"/>
        <v>30.881388652536028</v>
      </c>
      <c r="S27" s="144">
        <f t="shared" si="34"/>
        <v>1</v>
      </c>
      <c r="T27" s="144">
        <f t="shared" si="35"/>
        <v>841</v>
      </c>
      <c r="U27" t="s">
        <v>119</v>
      </c>
      <c r="V27" t="s">
        <v>121</v>
      </c>
      <c r="W27" t="s">
        <v>119</v>
      </c>
      <c r="X27" s="4" t="s">
        <v>121</v>
      </c>
      <c r="Y27" s="4" t="s">
        <v>233</v>
      </c>
      <c r="Z27" s="4" t="s">
        <v>144</v>
      </c>
      <c r="AA27" s="4" t="s">
        <v>48</v>
      </c>
      <c r="AB27" s="4">
        <v>526</v>
      </c>
      <c r="AC27" s="4">
        <v>9079.2420000000002</v>
      </c>
      <c r="AD27" s="4">
        <v>3862.7260000000001</v>
      </c>
      <c r="AE27" s="4">
        <v>2.35</v>
      </c>
      <c r="AF27" s="4">
        <v>2.8</v>
      </c>
      <c r="AG27" s="4">
        <v>11.919</v>
      </c>
      <c r="AH27" s="4">
        <v>412.320742</v>
      </c>
      <c r="AI27" s="4">
        <v>6.3365910000000003</v>
      </c>
      <c r="AJ27" s="4">
        <v>111.980468</v>
      </c>
      <c r="AK27" s="4">
        <v>1539</v>
      </c>
      <c r="AL27" s="4">
        <v>1</v>
      </c>
      <c r="AM27" s="4">
        <v>841</v>
      </c>
      <c r="AN27" s="4">
        <v>98</v>
      </c>
      <c r="AO27" s="4">
        <v>22.019852</v>
      </c>
      <c r="AP27" s="4">
        <v>41001.5</v>
      </c>
      <c r="AQ27" s="4">
        <v>848.5</v>
      </c>
      <c r="AR27" s="4">
        <v>50</v>
      </c>
      <c r="AS27" s="4">
        <v>14537</v>
      </c>
      <c r="AT27" s="4">
        <v>1.0999999999999999E-2</v>
      </c>
      <c r="AU27" s="4">
        <v>9.2629999999999999</v>
      </c>
      <c r="AV27" s="4">
        <v>84086</v>
      </c>
      <c r="AW27" s="4">
        <v>0</v>
      </c>
      <c r="AX27" s="30">
        <v>0.48</v>
      </c>
      <c r="AY27">
        <v>0.87793103448275855</v>
      </c>
      <c r="AZ27" t="s">
        <v>69</v>
      </c>
      <c r="BA27" t="s">
        <v>205</v>
      </c>
      <c r="BB27">
        <v>2</v>
      </c>
      <c r="BC27" t="s">
        <v>206</v>
      </c>
      <c r="BD27">
        <v>7</v>
      </c>
      <c r="BE27">
        <v>165214.891</v>
      </c>
      <c r="BF27">
        <v>6.3288520403406004E-2</v>
      </c>
      <c r="BG27">
        <v>5.5562956188645402E-2</v>
      </c>
      <c r="BH27">
        <v>312580.71499999997</v>
      </c>
      <c r="BI27">
        <v>3.3451219151507797E-2</v>
      </c>
      <c r="BJ27">
        <v>2.9367863434392703E-2</v>
      </c>
      <c r="BK27">
        <v>1</v>
      </c>
      <c r="BL27" t="s">
        <v>69</v>
      </c>
      <c r="BM27">
        <v>0</v>
      </c>
      <c r="BN27" t="s">
        <v>413</v>
      </c>
    </row>
    <row r="28" spans="1:66">
      <c r="A28" s="139" t="str">
        <f t="shared" si="20"/>
        <v>영종운수</v>
      </c>
      <c r="B28" s="139" t="str">
        <f t="shared" si="21"/>
        <v>205</v>
      </c>
      <c r="C28" s="140" t="str">
        <f t="shared" si="22"/>
        <v>70바2512</v>
      </c>
      <c r="D28" s="114" t="str">
        <f t="shared" si="23"/>
        <v>대형</v>
      </c>
      <c r="E28" s="110" t="str">
        <f t="shared" si="16"/>
        <v>D</v>
      </c>
      <c r="F28" s="160">
        <f t="shared" si="17"/>
        <v>0.82851851851851854</v>
      </c>
      <c r="G28" s="161">
        <f t="shared" si="18"/>
        <v>2.2370000000000001</v>
      </c>
      <c r="H28" s="162">
        <f t="shared" si="19"/>
        <v>2.7</v>
      </c>
      <c r="I28" s="163">
        <f t="shared" si="24"/>
        <v>13951.739</v>
      </c>
      <c r="J28" s="164">
        <f t="shared" si="25"/>
        <v>1.2990911677493205E-2</v>
      </c>
      <c r="K28" s="164">
        <f t="shared" si="26"/>
        <v>0.23723293145486421</v>
      </c>
      <c r="L28" s="164">
        <f t="shared" si="27"/>
        <v>0.13424849762456137</v>
      </c>
      <c r="M28" s="165">
        <f t="shared" si="28"/>
        <v>23.363</v>
      </c>
      <c r="N28" s="166">
        <f t="shared" si="29"/>
        <v>2.1999999999999999E-2</v>
      </c>
      <c r="O28" s="166">
        <f t="shared" si="30"/>
        <v>20.471</v>
      </c>
      <c r="P28" s="167">
        <f t="shared" si="31"/>
        <v>389.92833333333334</v>
      </c>
      <c r="Q28" s="168">
        <f t="shared" si="32"/>
        <v>106</v>
      </c>
      <c r="R28" s="169">
        <f t="shared" si="33"/>
        <v>41.162405837870651</v>
      </c>
      <c r="S28" s="141">
        <f t="shared" si="34"/>
        <v>3</v>
      </c>
      <c r="T28" s="141">
        <f t="shared" si="35"/>
        <v>2856</v>
      </c>
      <c r="U28" t="s">
        <v>119</v>
      </c>
      <c r="V28" t="s">
        <v>122</v>
      </c>
      <c r="W28" s="4" t="s">
        <v>119</v>
      </c>
      <c r="X28" s="4" t="s">
        <v>122</v>
      </c>
      <c r="Y28" s="4" t="s">
        <v>234</v>
      </c>
      <c r="Z28" s="4" t="s">
        <v>144</v>
      </c>
      <c r="AA28" s="4" t="s">
        <v>48</v>
      </c>
      <c r="AB28" s="4">
        <v>526</v>
      </c>
      <c r="AC28" s="4">
        <v>13951.739</v>
      </c>
      <c r="AD28" s="4">
        <v>6236.4170000000004</v>
      </c>
      <c r="AE28" s="4">
        <v>2.2370000000000001</v>
      </c>
      <c r="AF28" s="4">
        <v>2.7</v>
      </c>
      <c r="AG28" s="4">
        <v>23.363</v>
      </c>
      <c r="AH28" s="4">
        <v>452.05988200000002</v>
      </c>
      <c r="AI28" s="4">
        <v>5.8726700000000003</v>
      </c>
      <c r="AJ28" s="4">
        <v>107.24349100000001</v>
      </c>
      <c r="AK28" s="4">
        <v>1873</v>
      </c>
      <c r="AL28" s="4">
        <v>3</v>
      </c>
      <c r="AM28" s="4">
        <v>2856</v>
      </c>
      <c r="AN28" s="4">
        <v>106</v>
      </c>
      <c r="AO28" s="4">
        <v>30.862590000000001</v>
      </c>
      <c r="AP28" s="4">
        <v>89310.6</v>
      </c>
      <c r="AQ28" s="4">
        <v>23395.7</v>
      </c>
      <c r="AR28" s="4">
        <v>71</v>
      </c>
      <c r="AS28" s="4">
        <v>7312</v>
      </c>
      <c r="AT28" s="4">
        <v>2.1999999999999999E-2</v>
      </c>
      <c r="AU28" s="4">
        <v>20.471</v>
      </c>
      <c r="AV28" s="4">
        <v>135184</v>
      </c>
      <c r="AW28" s="4">
        <v>0</v>
      </c>
      <c r="AX28" s="30">
        <v>0.55000000000000004</v>
      </c>
      <c r="AY28">
        <v>0.80241379310344829</v>
      </c>
      <c r="AZ28" t="s">
        <v>67</v>
      </c>
      <c r="BA28" t="s">
        <v>205</v>
      </c>
      <c r="BB28">
        <v>3</v>
      </c>
      <c r="BC28" t="s">
        <v>408</v>
      </c>
      <c r="BD28">
        <v>11</v>
      </c>
      <c r="BE28">
        <v>165214.891</v>
      </c>
      <c r="BF28">
        <v>5.8952797420663484E-2</v>
      </c>
      <c r="BG28">
        <v>4.7304537792373771E-2</v>
      </c>
      <c r="BH28">
        <v>312580.71499999997</v>
      </c>
      <c r="BI28">
        <v>3.1159567857537214E-2</v>
      </c>
      <c r="BJ28">
        <v>2.5002867036030725E-2</v>
      </c>
      <c r="BK28">
        <v>1</v>
      </c>
      <c r="BL28" t="s">
        <v>70</v>
      </c>
      <c r="BM28">
        <v>1</v>
      </c>
      <c r="BN28" t="s">
        <v>437</v>
      </c>
    </row>
    <row r="29" spans="1:66">
      <c r="A29" s="142" t="str">
        <f t="shared" si="20"/>
        <v>영종운수</v>
      </c>
      <c r="B29" s="142" t="str">
        <f t="shared" si="21"/>
        <v>205</v>
      </c>
      <c r="C29" s="143" t="str">
        <f t="shared" si="22"/>
        <v>71바7516</v>
      </c>
      <c r="D29" s="131" t="str">
        <f t="shared" si="23"/>
        <v>대형</v>
      </c>
      <c r="E29" s="127" t="str">
        <f t="shared" si="16"/>
        <v>F</v>
      </c>
      <c r="F29" s="150">
        <f t="shared" si="17"/>
        <v>0.88296296296296284</v>
      </c>
      <c r="G29" s="151">
        <f t="shared" si="18"/>
        <v>2.3839999999999999</v>
      </c>
      <c r="H29" s="152">
        <f t="shared" si="19"/>
        <v>2.7</v>
      </c>
      <c r="I29" s="153">
        <f t="shared" si="24"/>
        <v>10872.762000000001</v>
      </c>
      <c r="J29" s="154">
        <f t="shared" si="25"/>
        <v>1.7736949724599299E-2</v>
      </c>
      <c r="K29" s="154">
        <f t="shared" si="26"/>
        <v>0.22635172049524199</v>
      </c>
      <c r="L29" s="154">
        <f t="shared" si="27"/>
        <v>0.10953978391139252</v>
      </c>
      <c r="M29" s="155">
        <f t="shared" si="28"/>
        <v>21.466000000000001</v>
      </c>
      <c r="N29" s="156">
        <f t="shared" si="29"/>
        <v>6.4000000000000001E-2</v>
      </c>
      <c r="O29" s="156">
        <f t="shared" si="30"/>
        <v>19.14</v>
      </c>
      <c r="P29" s="157">
        <f t="shared" si="31"/>
        <v>191.00666666666666</v>
      </c>
      <c r="Q29" s="158">
        <f t="shared" si="32"/>
        <v>111</v>
      </c>
      <c r="R29" s="159">
        <f t="shared" si="33"/>
        <v>39.684176388882229</v>
      </c>
      <c r="S29" s="144">
        <f t="shared" si="34"/>
        <v>7</v>
      </c>
      <c r="T29" s="144">
        <f t="shared" si="35"/>
        <v>2081</v>
      </c>
      <c r="U29" t="s">
        <v>119</v>
      </c>
      <c r="V29" s="5" t="s">
        <v>122</v>
      </c>
      <c r="W29" t="s">
        <v>119</v>
      </c>
      <c r="X29" s="5" t="s">
        <v>122</v>
      </c>
      <c r="Y29" t="s">
        <v>235</v>
      </c>
      <c r="Z29" t="s">
        <v>144</v>
      </c>
      <c r="AA29" t="s">
        <v>48</v>
      </c>
      <c r="AB29">
        <v>526</v>
      </c>
      <c r="AC29" s="1">
        <v>10872.762000000001</v>
      </c>
      <c r="AD29" s="1">
        <v>4560.7070000000003</v>
      </c>
      <c r="AE29" s="28">
        <v>2.3839999999999999</v>
      </c>
      <c r="AF29">
        <v>2.7</v>
      </c>
      <c r="AG29">
        <v>21.466000000000001</v>
      </c>
      <c r="AH29">
        <v>362.45296400000001</v>
      </c>
      <c r="AI29">
        <v>6.4288100000000004</v>
      </c>
      <c r="AJ29">
        <v>82.041852000000006</v>
      </c>
      <c r="AK29">
        <v>1191</v>
      </c>
      <c r="AL29">
        <v>7</v>
      </c>
      <c r="AM29">
        <v>2081</v>
      </c>
      <c r="AN29">
        <v>111</v>
      </c>
      <c r="AO29">
        <v>29.997717999999999</v>
      </c>
      <c r="AP29">
        <v>58201</v>
      </c>
      <c r="AQ29">
        <v>11460.4</v>
      </c>
      <c r="AR29">
        <v>30</v>
      </c>
      <c r="AS29">
        <v>4797</v>
      </c>
      <c r="AT29">
        <v>6.4000000000000001E-2</v>
      </c>
      <c r="AU29">
        <v>19.14</v>
      </c>
      <c r="AV29">
        <v>105998</v>
      </c>
      <c r="AW29">
        <v>0</v>
      </c>
      <c r="AX29" s="29">
        <v>0.56999999999999995</v>
      </c>
      <c r="AY29">
        <v>0.77384615384615385</v>
      </c>
      <c r="AZ29" t="s">
        <v>70</v>
      </c>
      <c r="BA29" t="s">
        <v>205</v>
      </c>
      <c r="BB29">
        <v>1</v>
      </c>
      <c r="BC29" t="s">
        <v>388</v>
      </c>
      <c r="BD29">
        <v>11</v>
      </c>
      <c r="BE29">
        <v>165214.891</v>
      </c>
      <c r="BF29">
        <v>6.8025865779858793E-2</v>
      </c>
      <c r="BG29">
        <v>5.2641554595798418E-2</v>
      </c>
      <c r="BH29">
        <v>312580.71499999997</v>
      </c>
      <c r="BI29">
        <v>3.5955148416625775E-2</v>
      </c>
      <c r="BJ29">
        <v>2.7823753313173483E-2</v>
      </c>
      <c r="BK29">
        <v>1</v>
      </c>
      <c r="BL29" t="s">
        <v>67</v>
      </c>
      <c r="BM29">
        <v>-1</v>
      </c>
      <c r="BN29" t="s">
        <v>411</v>
      </c>
    </row>
    <row r="30" spans="1:66">
      <c r="A30" s="139" t="str">
        <f t="shared" si="20"/>
        <v>영종운수</v>
      </c>
      <c r="B30" s="139" t="str">
        <f t="shared" si="21"/>
        <v>222</v>
      </c>
      <c r="C30" s="140" t="str">
        <f t="shared" si="22"/>
        <v>73아1209</v>
      </c>
      <c r="D30" s="114" t="str">
        <f t="shared" si="23"/>
        <v>대형</v>
      </c>
      <c r="E30" s="110" t="str">
        <f t="shared" si="16"/>
        <v>S</v>
      </c>
      <c r="F30" s="160">
        <f t="shared" si="17"/>
        <v>0.94120000000000004</v>
      </c>
      <c r="G30" s="161">
        <f t="shared" si="18"/>
        <v>2.3530000000000002</v>
      </c>
      <c r="H30" s="162">
        <f t="shared" si="19"/>
        <v>2.5</v>
      </c>
      <c r="I30" s="163">
        <f t="shared" si="24"/>
        <v>10807.674000000001</v>
      </c>
      <c r="J30" s="164">
        <f t="shared" si="25"/>
        <v>2.3992712110043987E-2</v>
      </c>
      <c r="K30" s="164">
        <f t="shared" si="26"/>
        <v>8.5010638937876012E-2</v>
      </c>
      <c r="L30" s="164">
        <f t="shared" si="27"/>
        <v>0.15868354282336791</v>
      </c>
      <c r="M30" s="165">
        <f t="shared" si="28"/>
        <v>9.8170000000000002</v>
      </c>
      <c r="N30" s="166">
        <f t="shared" si="29"/>
        <v>0.17599999999999999</v>
      </c>
      <c r="O30" s="166">
        <f t="shared" si="30"/>
        <v>0.86</v>
      </c>
      <c r="P30" s="167">
        <f t="shared" si="31"/>
        <v>6.5066666666666659</v>
      </c>
      <c r="Q30" s="168">
        <f t="shared" si="32"/>
        <v>96</v>
      </c>
      <c r="R30" s="169">
        <f t="shared" si="33"/>
        <v>32.175361294240197</v>
      </c>
      <c r="S30" s="141">
        <f t="shared" si="34"/>
        <v>19</v>
      </c>
      <c r="T30" s="141">
        <f t="shared" si="35"/>
        <v>93</v>
      </c>
      <c r="U30" t="s">
        <v>119</v>
      </c>
      <c r="V30" t="s">
        <v>123</v>
      </c>
      <c r="W30" t="s">
        <v>119</v>
      </c>
      <c r="X30" s="4" t="s">
        <v>123</v>
      </c>
      <c r="Y30" s="4" t="s">
        <v>236</v>
      </c>
      <c r="Z30" s="4" t="s">
        <v>144</v>
      </c>
      <c r="AA30" s="4" t="s">
        <v>48</v>
      </c>
      <c r="AB30" s="4">
        <v>526</v>
      </c>
      <c r="AC30" s="4">
        <v>10807.674000000001</v>
      </c>
      <c r="AD30" s="4">
        <v>4592.2129999999997</v>
      </c>
      <c r="AE30" s="4">
        <v>2.3530000000000002</v>
      </c>
      <c r="AF30" s="4">
        <v>2.5</v>
      </c>
      <c r="AG30" s="4">
        <v>9.8170000000000002</v>
      </c>
      <c r="AH30" s="4">
        <v>376.99252000000001</v>
      </c>
      <c r="AI30" s="4">
        <v>9.0450730000000004</v>
      </c>
      <c r="AJ30" s="4">
        <v>32.048375</v>
      </c>
      <c r="AK30" s="4">
        <v>1715</v>
      </c>
      <c r="AL30" s="4">
        <v>19</v>
      </c>
      <c r="AM30" s="4">
        <v>93</v>
      </c>
      <c r="AN30" s="4">
        <v>96</v>
      </c>
      <c r="AO30" s="4">
        <v>28.668139</v>
      </c>
      <c r="AP30" s="4">
        <v>8439.2999999999993</v>
      </c>
      <c r="AQ30" s="4">
        <v>390.4</v>
      </c>
      <c r="AR30" s="4">
        <v>26</v>
      </c>
      <c r="AS30" s="4">
        <v>7633</v>
      </c>
      <c r="AT30" s="4">
        <v>0.17599999999999999</v>
      </c>
      <c r="AU30" s="4">
        <v>0.86</v>
      </c>
      <c r="AV30" s="4">
        <v>102882</v>
      </c>
      <c r="AW30" s="4">
        <v>0</v>
      </c>
      <c r="AX30" s="30">
        <v>0.41</v>
      </c>
      <c r="AY30">
        <v>1.0623076923076922</v>
      </c>
      <c r="AZ30" t="s">
        <v>71</v>
      </c>
      <c r="BA30" t="s">
        <v>205</v>
      </c>
      <c r="BB30">
        <v>1</v>
      </c>
      <c r="BC30" t="s">
        <v>218</v>
      </c>
      <c r="BD30">
        <v>8</v>
      </c>
      <c r="BE30">
        <v>165214.891</v>
      </c>
      <c r="BF30">
        <v>6.3807226674259046E-2</v>
      </c>
      <c r="BG30">
        <v>6.7782907720885952E-2</v>
      </c>
      <c r="BH30">
        <v>312580.71499999997</v>
      </c>
      <c r="BI30">
        <v>3.3725381938549862E-2</v>
      </c>
      <c r="BJ30">
        <v>3.5826732659336426E-2</v>
      </c>
      <c r="BK30">
        <v>1</v>
      </c>
      <c r="BL30" t="s">
        <v>71</v>
      </c>
      <c r="BM30">
        <v>0</v>
      </c>
      <c r="BN30" t="s">
        <v>413</v>
      </c>
    </row>
    <row r="31" spans="1:66">
      <c r="A31" s="142" t="str">
        <f t="shared" si="20"/>
        <v>영종운수</v>
      </c>
      <c r="B31" s="142" t="str">
        <f t="shared" si="21"/>
        <v>예비</v>
      </c>
      <c r="C31" s="143" t="str">
        <f t="shared" si="22"/>
        <v>73아1210</v>
      </c>
      <c r="D31" s="131" t="str">
        <f t="shared" si="23"/>
        <v>저상</v>
      </c>
      <c r="E31" s="127" t="str">
        <f t="shared" si="16"/>
        <v>B</v>
      </c>
      <c r="F31" s="150">
        <f t="shared" si="17"/>
        <v>0.86399999999999999</v>
      </c>
      <c r="G31" s="151">
        <f t="shared" si="18"/>
        <v>1.728</v>
      </c>
      <c r="H31" s="152">
        <f t="shared" si="19"/>
        <v>2</v>
      </c>
      <c r="I31" s="153">
        <f t="shared" si="24"/>
        <v>3761.5230000000001</v>
      </c>
      <c r="J31" s="154">
        <f t="shared" si="25"/>
        <v>2.1134613806601157E-2</v>
      </c>
      <c r="K31" s="154">
        <f t="shared" si="26"/>
        <v>0.24497135150507543</v>
      </c>
      <c r="L31" s="154">
        <f t="shared" si="27"/>
        <v>0.16296590503367916</v>
      </c>
      <c r="M31" s="155">
        <f t="shared" si="28"/>
        <v>18.387</v>
      </c>
      <c r="N31" s="156">
        <f t="shared" si="29"/>
        <v>5.2999999999999999E-2</v>
      </c>
      <c r="O31" s="156">
        <f t="shared" si="30"/>
        <v>8.8260000000000005</v>
      </c>
      <c r="P31" s="157">
        <f t="shared" si="31"/>
        <v>76.63333333333334</v>
      </c>
      <c r="Q31" s="158">
        <f t="shared" si="32"/>
        <v>96</v>
      </c>
      <c r="R31" s="159">
        <f t="shared" si="33"/>
        <v>34.818787301127642</v>
      </c>
      <c r="S31" s="144">
        <f t="shared" si="34"/>
        <v>2</v>
      </c>
      <c r="T31" s="144">
        <f t="shared" si="35"/>
        <v>332</v>
      </c>
      <c r="U31" t="s">
        <v>119</v>
      </c>
      <c r="V31" t="s">
        <v>91</v>
      </c>
      <c r="W31" s="4" t="s">
        <v>119</v>
      </c>
      <c r="X31" s="4" t="s">
        <v>91</v>
      </c>
      <c r="Y31" s="4" t="s">
        <v>344</v>
      </c>
      <c r="Z31" s="4" t="s">
        <v>199</v>
      </c>
      <c r="AA31" s="4" t="s">
        <v>48</v>
      </c>
      <c r="AB31" s="4">
        <v>526</v>
      </c>
      <c r="AC31" s="4">
        <v>3761.5230000000001</v>
      </c>
      <c r="AD31" s="4">
        <v>2176.8209999999999</v>
      </c>
      <c r="AE31" s="4">
        <v>1.728</v>
      </c>
      <c r="AF31" s="4">
        <v>2</v>
      </c>
      <c r="AG31" s="4">
        <v>18.387</v>
      </c>
      <c r="AH31" s="4">
        <v>147.20302100000001</v>
      </c>
      <c r="AI31" s="4">
        <v>3.1110790000000001</v>
      </c>
      <c r="AJ31" s="4">
        <v>36.060523000000003</v>
      </c>
      <c r="AK31" s="4">
        <v>613</v>
      </c>
      <c r="AL31" s="4">
        <v>2</v>
      </c>
      <c r="AM31" s="4">
        <v>332</v>
      </c>
      <c r="AN31" s="4">
        <v>96</v>
      </c>
      <c r="AO31" s="4">
        <v>25.5533</v>
      </c>
      <c r="AP31" s="4">
        <v>23997.4</v>
      </c>
      <c r="AQ31" s="4">
        <v>4598</v>
      </c>
      <c r="AR31" s="4">
        <v>12</v>
      </c>
      <c r="AS31" s="4">
        <v>2257</v>
      </c>
      <c r="AT31" s="4">
        <v>5.2999999999999999E-2</v>
      </c>
      <c r="AU31" s="4">
        <v>8.8260000000000005</v>
      </c>
      <c r="AV31" s="4">
        <v>35615</v>
      </c>
      <c r="AW31" s="4">
        <v>0</v>
      </c>
      <c r="AX31" s="4">
        <v>0.42</v>
      </c>
      <c r="AY31">
        <v>0.93777777777777771</v>
      </c>
      <c r="AZ31" t="s">
        <v>68</v>
      </c>
      <c r="BA31" t="s">
        <v>205</v>
      </c>
      <c r="BB31">
        <v>1</v>
      </c>
      <c r="BC31" t="s">
        <v>216</v>
      </c>
      <c r="BD31">
        <v>14</v>
      </c>
      <c r="BE31">
        <v>165214.891</v>
      </c>
      <c r="BF31">
        <v>5.8375240522357034E-2</v>
      </c>
      <c r="BG31">
        <v>5.474300333429926E-2</v>
      </c>
      <c r="BH31">
        <v>312580.71499999997</v>
      </c>
      <c r="BI31">
        <v>3.0854299504689538E-2</v>
      </c>
      <c r="BJ31">
        <v>2.8934476424397743E-2</v>
      </c>
      <c r="BK31">
        <v>1</v>
      </c>
      <c r="BL31" t="s">
        <v>68</v>
      </c>
      <c r="BM31">
        <v>0</v>
      </c>
      <c r="BN31" t="s">
        <v>413</v>
      </c>
    </row>
    <row r="32" spans="1:66">
      <c r="A32" s="139" t="str">
        <f t="shared" si="20"/>
        <v>영종운수</v>
      </c>
      <c r="B32" s="139" t="str">
        <f t="shared" si="21"/>
        <v>e음13</v>
      </c>
      <c r="C32" s="140" t="str">
        <f t="shared" si="22"/>
        <v>73아1567</v>
      </c>
      <c r="D32" s="114" t="str">
        <f t="shared" si="23"/>
        <v>중형</v>
      </c>
      <c r="E32" s="110" t="str">
        <f t="shared" si="16"/>
        <v>S</v>
      </c>
      <c r="F32" s="160">
        <f t="shared" si="17"/>
        <v>0.8019354838709678</v>
      </c>
      <c r="G32" s="161">
        <f t="shared" si="18"/>
        <v>2.4860000000000002</v>
      </c>
      <c r="H32" s="162">
        <f t="shared" si="19"/>
        <v>3.1</v>
      </c>
      <c r="I32" s="163">
        <f t="shared" si="24"/>
        <v>8961.0730000000003</v>
      </c>
      <c r="J32" s="164">
        <f t="shared" si="25"/>
        <v>1.5045522242381527E-2</v>
      </c>
      <c r="K32" s="164">
        <f t="shared" si="26"/>
        <v>0.3063083922565491</v>
      </c>
      <c r="L32" s="164">
        <f t="shared" si="27"/>
        <v>0.20577892848322962</v>
      </c>
      <c r="M32" s="165">
        <f t="shared" si="28"/>
        <v>9.4619999999999997</v>
      </c>
      <c r="N32" s="166">
        <f t="shared" si="29"/>
        <v>0</v>
      </c>
      <c r="O32" s="166">
        <f t="shared" si="30"/>
        <v>4.8540000000000001</v>
      </c>
      <c r="P32" s="167">
        <f t="shared" si="31"/>
        <v>0</v>
      </c>
      <c r="Q32" s="168">
        <f t="shared" si="32"/>
        <v>70</v>
      </c>
      <c r="R32" s="169">
        <f t="shared" si="33"/>
        <v>26.230869192009347</v>
      </c>
      <c r="S32" s="141">
        <f t="shared" si="34"/>
        <v>0</v>
      </c>
      <c r="T32" s="141">
        <f t="shared" si="35"/>
        <v>435</v>
      </c>
      <c r="U32" t="s">
        <v>119</v>
      </c>
      <c r="V32" s="5" t="s">
        <v>124</v>
      </c>
      <c r="W32" t="s">
        <v>119</v>
      </c>
      <c r="X32" s="5" t="s">
        <v>124</v>
      </c>
      <c r="Y32" t="s">
        <v>237</v>
      </c>
      <c r="Z32" t="s">
        <v>194</v>
      </c>
      <c r="AA32" t="s">
        <v>48</v>
      </c>
      <c r="AB32">
        <v>526</v>
      </c>
      <c r="AC32" s="1">
        <v>8961.0730000000003</v>
      </c>
      <c r="AD32" s="1">
        <v>3604.9340000000002</v>
      </c>
      <c r="AE32" s="28">
        <v>2.4860000000000002</v>
      </c>
      <c r="AF32">
        <v>3.1</v>
      </c>
      <c r="AG32">
        <v>9.4619999999999997</v>
      </c>
      <c r="AH32">
        <v>503.38930599999998</v>
      </c>
      <c r="AI32">
        <v>7.5737550000000002</v>
      </c>
      <c r="AJ32">
        <v>154.19236900000001</v>
      </c>
      <c r="AK32">
        <v>1844</v>
      </c>
      <c r="AL32">
        <v>0</v>
      </c>
      <c r="AM32">
        <v>435</v>
      </c>
      <c r="AN32">
        <v>70</v>
      </c>
      <c r="AO32">
        <v>17.801476000000001</v>
      </c>
      <c r="AP32">
        <v>2333.5</v>
      </c>
      <c r="AQ32">
        <v>0</v>
      </c>
      <c r="AR32">
        <v>45</v>
      </c>
      <c r="AS32">
        <v>6555</v>
      </c>
      <c r="AT32">
        <v>0</v>
      </c>
      <c r="AU32">
        <v>4.8540000000000001</v>
      </c>
      <c r="AV32">
        <v>81827</v>
      </c>
      <c r="AW32">
        <v>0</v>
      </c>
      <c r="AX32">
        <v>0.52</v>
      </c>
      <c r="AY32">
        <v>1.0418518518518518</v>
      </c>
      <c r="AZ32" t="s">
        <v>71</v>
      </c>
      <c r="BA32" t="s">
        <v>205</v>
      </c>
      <c r="BB32">
        <v>2</v>
      </c>
      <c r="BC32" t="s">
        <v>399</v>
      </c>
      <c r="BD32">
        <v>12</v>
      </c>
      <c r="BE32">
        <v>165214.891</v>
      </c>
      <c r="BF32">
        <v>6.3770184008413625E-2</v>
      </c>
      <c r="BG32">
        <v>6.6439084302099077E-2</v>
      </c>
      <c r="BH32">
        <v>312580.71499999997</v>
      </c>
      <c r="BI32">
        <v>3.3705802995555888E-2</v>
      </c>
      <c r="BJ32">
        <v>3.5116453269073596E-2</v>
      </c>
      <c r="BK32">
        <v>1</v>
      </c>
      <c r="BL32" t="s">
        <v>71</v>
      </c>
      <c r="BM32">
        <v>0</v>
      </c>
      <c r="BN32" t="s">
        <v>413</v>
      </c>
    </row>
    <row r="33" spans="1:66">
      <c r="A33" s="142" t="str">
        <f t="shared" si="20"/>
        <v>영종운수</v>
      </c>
      <c r="B33" s="142" t="str">
        <f t="shared" si="21"/>
        <v>e음13</v>
      </c>
      <c r="C33" s="143" t="str">
        <f t="shared" si="22"/>
        <v>73아1568</v>
      </c>
      <c r="D33" s="131" t="str">
        <f t="shared" si="23"/>
        <v>중형</v>
      </c>
      <c r="E33" s="127" t="str">
        <f t="shared" si="16"/>
        <v>B</v>
      </c>
      <c r="F33" s="150">
        <f t="shared" si="17"/>
        <v>0.73645161290322581</v>
      </c>
      <c r="G33" s="151">
        <f t="shared" si="18"/>
        <v>2.2829999999999999</v>
      </c>
      <c r="H33" s="152">
        <f t="shared" si="19"/>
        <v>3.1</v>
      </c>
      <c r="I33" s="153">
        <f t="shared" si="24"/>
        <v>8607.2720000000008</v>
      </c>
      <c r="J33" s="154">
        <f t="shared" si="25"/>
        <v>1.5051535716710543E-2</v>
      </c>
      <c r="K33" s="154">
        <f t="shared" si="26"/>
        <v>0.34240733458672584</v>
      </c>
      <c r="L33" s="154">
        <f t="shared" si="27"/>
        <v>0.20877695046700046</v>
      </c>
      <c r="M33" s="155">
        <f t="shared" si="28"/>
        <v>11.861000000000001</v>
      </c>
      <c r="N33" s="156">
        <f t="shared" si="29"/>
        <v>4.4260000000000002</v>
      </c>
      <c r="O33" s="156">
        <f t="shared" si="30"/>
        <v>6.7149999999999999</v>
      </c>
      <c r="P33" s="157">
        <f t="shared" si="31"/>
        <v>0</v>
      </c>
      <c r="Q33" s="158">
        <f t="shared" si="32"/>
        <v>70</v>
      </c>
      <c r="R33" s="159">
        <f t="shared" si="33"/>
        <v>26.575738501366775</v>
      </c>
      <c r="S33" s="144">
        <f t="shared" si="34"/>
        <v>381</v>
      </c>
      <c r="T33" s="144">
        <f t="shared" si="35"/>
        <v>578</v>
      </c>
      <c r="U33" t="s">
        <v>119</v>
      </c>
      <c r="V33" t="s">
        <v>124</v>
      </c>
      <c r="W33" t="s">
        <v>119</v>
      </c>
      <c r="X33" s="4" t="s">
        <v>124</v>
      </c>
      <c r="Y33" s="4" t="s">
        <v>238</v>
      </c>
      <c r="Z33" s="4" t="s">
        <v>194</v>
      </c>
      <c r="AA33" s="4" t="s">
        <v>48</v>
      </c>
      <c r="AB33" s="4">
        <v>526</v>
      </c>
      <c r="AC33" s="4">
        <v>8607.2720000000008</v>
      </c>
      <c r="AD33" s="4">
        <v>3770.703</v>
      </c>
      <c r="AE33" s="4">
        <v>2.2829999999999999</v>
      </c>
      <c r="AF33" s="4">
        <v>3.1</v>
      </c>
      <c r="AG33" s="4">
        <v>11.861000000000001</v>
      </c>
      <c r="AH33" s="4">
        <v>504.05653899999999</v>
      </c>
      <c r="AI33" s="4">
        <v>7.5868250000000002</v>
      </c>
      <c r="AJ33" s="4">
        <v>172.59265600000001</v>
      </c>
      <c r="AK33" s="4">
        <v>1797</v>
      </c>
      <c r="AL33" s="4">
        <v>381</v>
      </c>
      <c r="AM33" s="4">
        <v>578</v>
      </c>
      <c r="AN33" s="4">
        <v>70</v>
      </c>
      <c r="AO33" s="4">
        <v>17.076004999999999</v>
      </c>
      <c r="AP33" s="4">
        <v>1943.9</v>
      </c>
      <c r="AQ33" s="4">
        <v>0</v>
      </c>
      <c r="AR33" s="4">
        <v>44</v>
      </c>
      <c r="AS33" s="4">
        <v>11790</v>
      </c>
      <c r="AT33" s="4">
        <v>4.4260000000000002</v>
      </c>
      <c r="AU33" s="4">
        <v>6.7149999999999999</v>
      </c>
      <c r="AV33" s="4">
        <v>84687</v>
      </c>
      <c r="AW33" s="4">
        <v>0</v>
      </c>
      <c r="AX33" s="4">
        <v>0.54</v>
      </c>
      <c r="AY33">
        <v>0.91275862068965508</v>
      </c>
      <c r="AZ33" t="s">
        <v>68</v>
      </c>
      <c r="BA33" t="s">
        <v>205</v>
      </c>
      <c r="BB33">
        <v>2</v>
      </c>
      <c r="BC33" t="s">
        <v>213</v>
      </c>
      <c r="BD33">
        <v>11</v>
      </c>
      <c r="BE33">
        <v>165214.891</v>
      </c>
      <c r="BF33">
        <v>6.9806304566093852E-2</v>
      </c>
      <c r="BG33">
        <v>6.3716306271189793E-2</v>
      </c>
      <c r="BH33">
        <v>312580.71499999997</v>
      </c>
      <c r="BI33">
        <v>3.6896201353944696E-2</v>
      </c>
      <c r="BJ33">
        <v>3.3677325856514347E-2</v>
      </c>
      <c r="BK33">
        <v>1</v>
      </c>
      <c r="BL33" t="s">
        <v>68</v>
      </c>
      <c r="BM33">
        <v>0</v>
      </c>
      <c r="BN33" t="s">
        <v>413</v>
      </c>
    </row>
    <row r="34" spans="1:66">
      <c r="A34" s="139" t="str">
        <f t="shared" si="20"/>
        <v>영종운수</v>
      </c>
      <c r="B34" s="139" t="str">
        <f t="shared" si="21"/>
        <v>e음13</v>
      </c>
      <c r="C34" s="140" t="str">
        <f t="shared" si="22"/>
        <v>73아9158</v>
      </c>
      <c r="D34" s="114" t="str">
        <f t="shared" si="23"/>
        <v>중형</v>
      </c>
      <c r="E34" s="110" t="str">
        <f t="shared" si="16"/>
        <v>D</v>
      </c>
      <c r="F34" s="160">
        <f t="shared" si="17"/>
        <v>0.84193548387096773</v>
      </c>
      <c r="G34" s="161">
        <f t="shared" si="18"/>
        <v>2.61</v>
      </c>
      <c r="H34" s="162">
        <f t="shared" si="19"/>
        <v>3.1</v>
      </c>
      <c r="I34" s="163">
        <f t="shared" si="24"/>
        <v>8636.1059999999998</v>
      </c>
      <c r="J34" s="164">
        <f t="shared" si="25"/>
        <v>1.0672497460960832E-2</v>
      </c>
      <c r="K34" s="164">
        <f t="shared" si="26"/>
        <v>0.29478241406515987</v>
      </c>
      <c r="L34" s="164">
        <f t="shared" si="27"/>
        <v>0.18110013934520952</v>
      </c>
      <c r="M34" s="165">
        <f t="shared" si="28"/>
        <v>6.3259999999999996</v>
      </c>
      <c r="N34" s="166">
        <f t="shared" si="29"/>
        <v>4.5999999999999999E-2</v>
      </c>
      <c r="O34" s="166">
        <f t="shared" si="30"/>
        <v>1.8759999999999999</v>
      </c>
      <c r="P34" s="167">
        <f t="shared" si="31"/>
        <v>0</v>
      </c>
      <c r="Q34" s="168">
        <f t="shared" si="32"/>
        <v>76</v>
      </c>
      <c r="R34" s="169">
        <f t="shared" si="33"/>
        <v>26.956370638305351</v>
      </c>
      <c r="S34" s="141">
        <f t="shared" si="34"/>
        <v>4</v>
      </c>
      <c r="T34" s="141">
        <f t="shared" si="35"/>
        <v>162</v>
      </c>
      <c r="U34" t="s">
        <v>119</v>
      </c>
      <c r="V34" t="s">
        <v>124</v>
      </c>
      <c r="W34" s="4" t="s">
        <v>119</v>
      </c>
      <c r="X34" s="4" t="s">
        <v>124</v>
      </c>
      <c r="Y34" s="4" t="s">
        <v>239</v>
      </c>
      <c r="Z34" s="4" t="s">
        <v>194</v>
      </c>
      <c r="AA34" s="4" t="s">
        <v>226</v>
      </c>
      <c r="AB34" s="4">
        <v>526</v>
      </c>
      <c r="AC34" s="4">
        <v>8636.1059999999998</v>
      </c>
      <c r="AD34" s="4">
        <v>3309.4009999999998</v>
      </c>
      <c r="AE34" s="4">
        <v>2.61</v>
      </c>
      <c r="AF34" s="4">
        <v>3.1</v>
      </c>
      <c r="AG34" s="4">
        <v>6.3259999999999996</v>
      </c>
      <c r="AH34" s="4">
        <v>461.27094599999998</v>
      </c>
      <c r="AI34" s="4">
        <v>4.9229130000000003</v>
      </c>
      <c r="AJ34" s="4">
        <v>135.97456299999999</v>
      </c>
      <c r="AK34" s="4">
        <v>1564</v>
      </c>
      <c r="AL34" s="4">
        <v>4</v>
      </c>
      <c r="AM34" s="4">
        <v>162</v>
      </c>
      <c r="AN34" s="4">
        <v>76</v>
      </c>
      <c r="AO34" s="4">
        <v>18.722414000000001</v>
      </c>
      <c r="AP34" s="4">
        <v>1207.8</v>
      </c>
      <c r="AQ34" s="4">
        <v>0</v>
      </c>
      <c r="AR34" s="4">
        <v>34</v>
      </c>
      <c r="AS34" s="4">
        <v>7542</v>
      </c>
      <c r="AT34" s="4">
        <v>4.5999999999999999E-2</v>
      </c>
      <c r="AU34" s="4">
        <v>1.8759999999999999</v>
      </c>
      <c r="AV34" s="4">
        <v>80079</v>
      </c>
      <c r="AW34" s="4">
        <v>0</v>
      </c>
      <c r="AX34" s="4">
        <v>0.43</v>
      </c>
      <c r="AY34">
        <v>0.83076923076923082</v>
      </c>
      <c r="AZ34" t="s">
        <v>67</v>
      </c>
      <c r="BA34" t="s">
        <v>205</v>
      </c>
      <c r="BB34">
        <v>1</v>
      </c>
      <c r="BC34" t="s">
        <v>210</v>
      </c>
      <c r="BD34">
        <v>10</v>
      </c>
      <c r="BE34">
        <v>165214.891</v>
      </c>
      <c r="BF34">
        <v>6.2656367942039798E-2</v>
      </c>
      <c r="BG34">
        <v>5.2052982598002298E-2</v>
      </c>
      <c r="BH34">
        <v>312580.71499999997</v>
      </c>
      <c r="BI34">
        <v>3.3117094251959849E-2</v>
      </c>
      <c r="BJ34">
        <v>2.7512662917012799E-2</v>
      </c>
      <c r="BK34">
        <v>1</v>
      </c>
      <c r="BL34" t="s">
        <v>69</v>
      </c>
      <c r="BM34">
        <v>-1</v>
      </c>
      <c r="BN34" t="s">
        <v>411</v>
      </c>
    </row>
    <row r="35" spans="1:66">
      <c r="A35" s="142" t="str">
        <f t="shared" si="20"/>
        <v>영종운수</v>
      </c>
      <c r="B35" s="142" t="str">
        <f t="shared" si="21"/>
        <v>e음15</v>
      </c>
      <c r="C35" s="143" t="str">
        <f t="shared" si="22"/>
        <v>73아9157</v>
      </c>
      <c r="D35" s="131" t="str">
        <f t="shared" si="23"/>
        <v>중형</v>
      </c>
      <c r="E35" s="127" t="str">
        <f t="shared" si="16"/>
        <v>A</v>
      </c>
      <c r="F35" s="150">
        <f t="shared" si="17"/>
        <v>0.9635999999999999</v>
      </c>
      <c r="G35" s="151">
        <f t="shared" si="18"/>
        <v>2.4089999999999998</v>
      </c>
      <c r="H35" s="152">
        <f t="shared" si="19"/>
        <v>2.5</v>
      </c>
      <c r="I35" s="153">
        <f t="shared" si="24"/>
        <v>8283.3829999999998</v>
      </c>
      <c r="J35" s="154">
        <f t="shared" si="25"/>
        <v>1.5367858047295239E-2</v>
      </c>
      <c r="K35" s="154">
        <f t="shared" si="26"/>
        <v>0.26330370320420493</v>
      </c>
      <c r="L35" s="154">
        <f t="shared" si="27"/>
        <v>0.22297653024132774</v>
      </c>
      <c r="M35" s="155">
        <f t="shared" si="28"/>
        <v>6.1239999999999997</v>
      </c>
      <c r="N35" s="156">
        <f t="shared" si="29"/>
        <v>0.76100000000000001</v>
      </c>
      <c r="O35" s="156">
        <f t="shared" si="30"/>
        <v>2.125</v>
      </c>
      <c r="P35" s="157">
        <f t="shared" si="31"/>
        <v>0</v>
      </c>
      <c r="Q35" s="158">
        <f t="shared" si="32"/>
        <v>74</v>
      </c>
      <c r="R35" s="159">
        <f t="shared" si="33"/>
        <v>24.511268409580804</v>
      </c>
      <c r="S35" s="144">
        <f t="shared" si="34"/>
        <v>63</v>
      </c>
      <c r="T35" s="144">
        <f t="shared" si="35"/>
        <v>176</v>
      </c>
      <c r="U35" t="s">
        <v>119</v>
      </c>
      <c r="V35" t="s">
        <v>125</v>
      </c>
      <c r="W35" t="s">
        <v>119</v>
      </c>
      <c r="X35" s="4" t="s">
        <v>125</v>
      </c>
      <c r="Y35" s="4" t="s">
        <v>240</v>
      </c>
      <c r="Z35" s="4" t="s">
        <v>194</v>
      </c>
      <c r="AA35" s="4" t="s">
        <v>226</v>
      </c>
      <c r="AB35" s="4">
        <v>526</v>
      </c>
      <c r="AC35" s="4">
        <v>8283.3829999999998</v>
      </c>
      <c r="AD35" s="4">
        <v>3437.9369999999999</v>
      </c>
      <c r="AE35" s="4">
        <v>2.4089999999999998</v>
      </c>
      <c r="AF35" s="4">
        <v>2.5</v>
      </c>
      <c r="AG35" s="4">
        <v>6.1239999999999997</v>
      </c>
      <c r="AH35" s="4">
        <v>468.49925200000001</v>
      </c>
      <c r="AI35" s="4">
        <v>7.1998300000000004</v>
      </c>
      <c r="AJ35" s="4">
        <v>123.35758800000001</v>
      </c>
      <c r="AK35" s="4">
        <v>1847</v>
      </c>
      <c r="AL35" s="4">
        <v>63</v>
      </c>
      <c r="AM35" s="4">
        <v>176</v>
      </c>
      <c r="AN35" s="4">
        <v>74</v>
      </c>
      <c r="AO35" s="4">
        <v>17.680674</v>
      </c>
      <c r="AP35" s="4">
        <v>456.9</v>
      </c>
      <c r="AQ35" s="4">
        <v>0</v>
      </c>
      <c r="AR35" s="4">
        <v>24</v>
      </c>
      <c r="AS35" s="4">
        <v>5343</v>
      </c>
      <c r="AT35" s="4">
        <v>0.76100000000000001</v>
      </c>
      <c r="AU35" s="4">
        <v>2.125</v>
      </c>
      <c r="AV35" s="4">
        <v>75455</v>
      </c>
      <c r="AW35" s="4">
        <v>0</v>
      </c>
      <c r="AX35" s="4">
        <v>0.43</v>
      </c>
      <c r="AY35">
        <v>0.97000000000000008</v>
      </c>
      <c r="AZ35" t="s">
        <v>66</v>
      </c>
      <c r="BA35" t="s">
        <v>205</v>
      </c>
      <c r="BB35">
        <v>2</v>
      </c>
      <c r="BC35" t="s">
        <v>401</v>
      </c>
      <c r="BD35">
        <v>6</v>
      </c>
      <c r="BE35">
        <v>165214.891</v>
      </c>
      <c r="BF35">
        <v>1.6354899874007119E-2</v>
      </c>
      <c r="BG35">
        <v>1.5864252877786908E-2</v>
      </c>
      <c r="BH35">
        <v>312580.71499999997</v>
      </c>
      <c r="BI35">
        <v>8.6444008549919661E-3</v>
      </c>
      <c r="BJ35">
        <v>8.3850688293422085E-3</v>
      </c>
      <c r="BK35">
        <v>1</v>
      </c>
      <c r="BL35" t="s">
        <v>66</v>
      </c>
      <c r="BM35">
        <v>0</v>
      </c>
      <c r="BN35" t="s">
        <v>413</v>
      </c>
    </row>
    <row r="36" spans="1:66">
      <c r="A36" s="139" t="str">
        <f t="shared" si="20"/>
        <v>영종운수</v>
      </c>
      <c r="B36" s="139" t="str">
        <f t="shared" si="21"/>
        <v>e음16</v>
      </c>
      <c r="C36" s="140" t="str">
        <f t="shared" si="22"/>
        <v>73아9159</v>
      </c>
      <c r="D36" s="114" t="str">
        <f t="shared" si="23"/>
        <v>중형</v>
      </c>
      <c r="E36" s="110" t="str">
        <f t="shared" si="16"/>
        <v>S</v>
      </c>
      <c r="F36" s="160">
        <f t="shared" si="17"/>
        <v>0.95878787878787886</v>
      </c>
      <c r="G36" s="161">
        <f t="shared" si="18"/>
        <v>3.1640000000000001</v>
      </c>
      <c r="H36" s="162">
        <f t="shared" si="19"/>
        <v>3.3</v>
      </c>
      <c r="I36" s="163">
        <f t="shared" si="24"/>
        <v>9332.5319999999992</v>
      </c>
      <c r="J36" s="164">
        <f t="shared" si="25"/>
        <v>2.6554353832411528E-2</v>
      </c>
      <c r="K36" s="164">
        <f t="shared" si="26"/>
        <v>0.19051924108662638</v>
      </c>
      <c r="L36" s="164">
        <f t="shared" si="27"/>
        <v>0.13908336987218475</v>
      </c>
      <c r="M36" s="165">
        <f t="shared" si="28"/>
        <v>5.1319999999999997</v>
      </c>
      <c r="N36" s="166">
        <f t="shared" si="29"/>
        <v>0</v>
      </c>
      <c r="O36" s="166">
        <f t="shared" si="30"/>
        <v>1.843</v>
      </c>
      <c r="P36" s="167">
        <f t="shared" si="31"/>
        <v>1.4233333333333333</v>
      </c>
      <c r="Q36" s="168">
        <f t="shared" si="32"/>
        <v>93</v>
      </c>
      <c r="R36" s="169">
        <f t="shared" si="33"/>
        <v>29.758117602414814</v>
      </c>
      <c r="S36" s="141">
        <f t="shared" si="34"/>
        <v>0</v>
      </c>
      <c r="T36" s="141">
        <f t="shared" si="35"/>
        <v>172</v>
      </c>
      <c r="U36" t="s">
        <v>119</v>
      </c>
      <c r="V36" s="5" t="s">
        <v>128</v>
      </c>
      <c r="W36" t="s">
        <v>119</v>
      </c>
      <c r="X36" s="5" t="s">
        <v>128</v>
      </c>
      <c r="Y36" t="s">
        <v>241</v>
      </c>
      <c r="Z36" t="s">
        <v>194</v>
      </c>
      <c r="AA36" t="s">
        <v>226</v>
      </c>
      <c r="AB36">
        <v>526</v>
      </c>
      <c r="AC36" s="1">
        <v>9332.5319999999992</v>
      </c>
      <c r="AD36" s="1">
        <v>2949.29</v>
      </c>
      <c r="AE36" s="28">
        <v>3.1640000000000001</v>
      </c>
      <c r="AF36">
        <v>3.3</v>
      </c>
      <c r="AG36">
        <v>5.1319999999999997</v>
      </c>
      <c r="AH36">
        <v>400.56508500000001</v>
      </c>
      <c r="AI36">
        <v>10.636747</v>
      </c>
      <c r="AJ36">
        <v>76.315355999999994</v>
      </c>
      <c r="AK36">
        <v>1298</v>
      </c>
      <c r="AL36">
        <v>0</v>
      </c>
      <c r="AM36">
        <v>172</v>
      </c>
      <c r="AN36">
        <v>93</v>
      </c>
      <c r="AO36">
        <v>23.298416</v>
      </c>
      <c r="AP36">
        <v>7058.4</v>
      </c>
      <c r="AQ36">
        <v>85.4</v>
      </c>
      <c r="AR36">
        <v>22</v>
      </c>
      <c r="AS36">
        <v>8857</v>
      </c>
      <c r="AT36">
        <v>0</v>
      </c>
      <c r="AU36">
        <v>1.843</v>
      </c>
      <c r="AV36">
        <v>83318</v>
      </c>
      <c r="AW36">
        <v>0</v>
      </c>
      <c r="AX36">
        <v>0.43</v>
      </c>
      <c r="AY36">
        <v>1.0039285714285715</v>
      </c>
      <c r="AZ36" t="s">
        <v>71</v>
      </c>
      <c r="BA36" t="s">
        <v>205</v>
      </c>
      <c r="BB36">
        <v>3</v>
      </c>
      <c r="BC36" t="s">
        <v>400</v>
      </c>
      <c r="BD36">
        <v>11</v>
      </c>
      <c r="BE36">
        <v>165214.891</v>
      </c>
      <c r="BF36">
        <v>6.6956882234059642E-2</v>
      </c>
      <c r="BG36">
        <v>6.7219927128550599E-2</v>
      </c>
      <c r="BH36">
        <v>312580.71499999997</v>
      </c>
      <c r="BI36">
        <v>3.5390135952565085E-2</v>
      </c>
      <c r="BJ36">
        <v>3.5529168629521594E-2</v>
      </c>
      <c r="BK36">
        <v>1</v>
      </c>
      <c r="BL36" t="s">
        <v>71</v>
      </c>
      <c r="BM36">
        <v>0</v>
      </c>
      <c r="BN36" t="s">
        <v>413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161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145</v>
      </c>
      <c r="D4" s="122" t="s">
        <v>162</v>
      </c>
      <c r="E4" s="123" t="s">
        <v>151</v>
      </c>
      <c r="F4" s="121" t="s">
        <v>155</v>
      </c>
      <c r="G4" s="123" t="s">
        <v>153</v>
      </c>
      <c r="H4" s="123" t="s">
        <v>157</v>
      </c>
      <c r="I4" s="124" t="s">
        <v>159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186</v>
      </c>
      <c r="Q4" s="227" t="s">
        <v>43</v>
      </c>
      <c r="R4" s="227" t="s">
        <v>44</v>
      </c>
      <c r="S4" s="13"/>
      <c r="T4" s="13" t="s">
        <v>42</v>
      </c>
      <c r="U4" s="13" t="s">
        <v>164</v>
      </c>
      <c r="V4" s="13" t="s">
        <v>165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195</v>
      </c>
      <c r="AN4" s="13" t="s">
        <v>196</v>
      </c>
      <c r="AO4" t="s">
        <v>197</v>
      </c>
      <c r="AP4" t="s">
        <v>37</v>
      </c>
      <c r="AQ4" t="s">
        <v>31</v>
      </c>
      <c r="AR4" t="s">
        <v>0</v>
      </c>
      <c r="AS4" t="s">
        <v>9</v>
      </c>
      <c r="AT4" t="s">
        <v>147</v>
      </c>
      <c r="AU4" t="s">
        <v>30</v>
      </c>
      <c r="AV4" t="s">
        <v>148</v>
      </c>
      <c r="AW4" t="s">
        <v>156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65</v>
      </c>
      <c r="BF4" t="s">
        <v>0</v>
      </c>
      <c r="BG4" t="s">
        <v>175</v>
      </c>
      <c r="BH4" t="s">
        <v>74</v>
      </c>
      <c r="BI4" t="s">
        <v>171</v>
      </c>
      <c r="BJ4" t="s">
        <v>172</v>
      </c>
      <c r="BK4" t="s">
        <v>176</v>
      </c>
      <c r="BL4" t="s">
        <v>177</v>
      </c>
      <c r="BM4" t="s">
        <v>173</v>
      </c>
      <c r="BN4" t="s">
        <v>65</v>
      </c>
      <c r="BO4" t="s">
        <v>174</v>
      </c>
      <c r="BP4" t="s">
        <v>178</v>
      </c>
    </row>
    <row r="5" spans="1:68" ht="16.5">
      <c r="A5" s="125" t="str">
        <f>BF5</f>
        <v>영종운수</v>
      </c>
      <c r="B5" s="126" t="str">
        <f>BH5</f>
        <v>강범</v>
      </c>
      <c r="C5" s="127" t="str">
        <f>BN5</f>
        <v>D</v>
      </c>
      <c r="D5" s="128">
        <f>BM5</f>
        <v>0.82</v>
      </c>
      <c r="E5" s="129">
        <f>U5</f>
        <v>8086</v>
      </c>
      <c r="F5" s="130" t="str">
        <f>BG5</f>
        <v>205</v>
      </c>
      <c r="G5" s="131" t="str">
        <f>BK5</f>
        <v>70바2512</v>
      </c>
      <c r="H5" s="132">
        <f>BJ5</f>
        <v>1</v>
      </c>
      <c r="I5" s="133">
        <f>BP5</f>
        <v>4618.8310000000001</v>
      </c>
      <c r="J5" s="134">
        <f>AB5/AA5</f>
        <v>1.6864710088275458E-2</v>
      </c>
      <c r="K5" s="134">
        <f>AC5/AA5</f>
        <v>0.24356737979219048</v>
      </c>
      <c r="L5" s="134">
        <f>AD5/I5</f>
        <v>0.18835934893482786</v>
      </c>
      <c r="M5" s="135">
        <f>Z5</f>
        <v>24.084</v>
      </c>
      <c r="N5" s="136">
        <f>AE5*100/W5</f>
        <v>2.1650499877566422E-2</v>
      </c>
      <c r="O5" s="136">
        <f>AF5*100/W5</f>
        <v>18.273021896666062</v>
      </c>
      <c r="P5" s="228">
        <f>AK5</f>
        <v>36</v>
      </c>
      <c r="Q5" s="229">
        <f>AE5</f>
        <v>1</v>
      </c>
      <c r="R5" s="229">
        <f>AF5</f>
        <v>844</v>
      </c>
      <c r="T5">
        <v>526</v>
      </c>
      <c r="U5">
        <v>8086</v>
      </c>
      <c r="V5" t="s">
        <v>242</v>
      </c>
      <c r="W5">
        <v>4618.8310000000001</v>
      </c>
      <c r="X5">
        <v>2085.9949999999999</v>
      </c>
      <c r="Y5">
        <v>2.214</v>
      </c>
      <c r="Z5">
        <v>24.084</v>
      </c>
      <c r="AA5">
        <v>149.71885</v>
      </c>
      <c r="AB5">
        <v>2.5249649999999999</v>
      </c>
      <c r="AC5">
        <v>36.466628</v>
      </c>
      <c r="AD5" s="1">
        <v>870</v>
      </c>
      <c r="AE5">
        <v>1</v>
      </c>
      <c r="AF5">
        <v>844</v>
      </c>
      <c r="AG5">
        <v>102</v>
      </c>
      <c r="AH5">
        <v>30.850028999999999</v>
      </c>
      <c r="AI5">
        <v>25419.4</v>
      </c>
      <c r="AJ5">
        <v>8971.9</v>
      </c>
      <c r="AK5">
        <v>36</v>
      </c>
      <c r="AL5">
        <v>3890</v>
      </c>
      <c r="AM5" t="s">
        <v>243</v>
      </c>
      <c r="AN5" t="s">
        <v>438</v>
      </c>
      <c r="AO5">
        <v>4618.8310000000001</v>
      </c>
      <c r="AR5" t="s">
        <v>119</v>
      </c>
      <c r="AS5" t="s">
        <v>122</v>
      </c>
      <c r="AT5" t="s">
        <v>234</v>
      </c>
      <c r="AU5" t="s">
        <v>242</v>
      </c>
      <c r="AV5" t="s">
        <v>48</v>
      </c>
      <c r="AW5">
        <v>1</v>
      </c>
      <c r="BB5">
        <v>0.82</v>
      </c>
      <c r="BC5" t="s">
        <v>67</v>
      </c>
      <c r="BF5" t="s">
        <v>119</v>
      </c>
      <c r="BG5" t="s">
        <v>122</v>
      </c>
      <c r="BH5" t="s">
        <v>242</v>
      </c>
      <c r="BI5">
        <v>8086</v>
      </c>
      <c r="BJ5">
        <v>1</v>
      </c>
      <c r="BK5" t="s">
        <v>234</v>
      </c>
      <c r="BL5" t="s">
        <v>179</v>
      </c>
      <c r="BM5">
        <v>0.82</v>
      </c>
      <c r="BN5" t="s">
        <v>67</v>
      </c>
      <c r="BO5" t="s">
        <v>184</v>
      </c>
      <c r="BP5">
        <v>4618.8310000000001</v>
      </c>
    </row>
    <row r="6" spans="1:68" ht="16.5">
      <c r="A6" s="108" t="str">
        <f t="shared" ref="A6:A7" si="0">BF6</f>
        <v>영종운수</v>
      </c>
      <c r="B6" s="109" t="str">
        <f t="shared" ref="B6:B7" si="1">BH6</f>
        <v>권영진</v>
      </c>
      <c r="C6" s="110" t="str">
        <f t="shared" ref="C6:C7" si="2">BN6</f>
        <v>F</v>
      </c>
      <c r="D6" s="111">
        <f t="shared" ref="D6:D7" si="3">BM6</f>
        <v>0.75888888888888884</v>
      </c>
      <c r="E6" s="112">
        <f t="shared" ref="E6:E7" si="4">U6</f>
        <v>7705</v>
      </c>
      <c r="F6" s="113" t="str">
        <f t="shared" ref="F6:F7" si="5">BG6</f>
        <v>205</v>
      </c>
      <c r="G6" s="114" t="str">
        <f t="shared" ref="G6:G7" si="6">BK6</f>
        <v>70바2512</v>
      </c>
      <c r="H6" s="115">
        <f t="shared" ref="H6:H7" si="7">BJ6</f>
        <v>1</v>
      </c>
      <c r="I6" s="116">
        <f t="shared" ref="I6:I7" si="8">BP6</f>
        <v>4539.0990000000002</v>
      </c>
      <c r="J6" s="117">
        <f t="shared" ref="J6:J7" si="9">AB6/AA6</f>
        <v>7.0816161927652376E-3</v>
      </c>
      <c r="K6" s="117">
        <f t="shared" ref="K6:K7" si="10">AC6/AA6</f>
        <v>0.24277547716635872</v>
      </c>
      <c r="L6" s="117">
        <f t="shared" ref="L6:L7" si="11">AD6/I6</f>
        <v>9.2749684463810989E-2</v>
      </c>
      <c r="M6" s="118">
        <f t="shared" ref="M6:M7" si="12">Z6</f>
        <v>26.786999999999999</v>
      </c>
      <c r="N6" s="119">
        <f t="shared" ref="N6:N7" si="13">AE6*100/W6</f>
        <v>2.203080391064394E-2</v>
      </c>
      <c r="O6" s="119">
        <f t="shared" ref="O6:O7" si="14">AF6*100/W6</f>
        <v>32.341220140825307</v>
      </c>
      <c r="P6" s="230">
        <f t="shared" ref="P6:P7" si="15">AK6</f>
        <v>28</v>
      </c>
      <c r="Q6" s="231">
        <f t="shared" ref="Q6:Q7" si="16">AE6</f>
        <v>1</v>
      </c>
      <c r="R6" s="231">
        <f t="shared" ref="R6:R7" si="17">AF6</f>
        <v>1468</v>
      </c>
      <c r="T6">
        <v>526</v>
      </c>
      <c r="U6">
        <v>7705</v>
      </c>
      <c r="V6" t="s">
        <v>244</v>
      </c>
      <c r="W6">
        <v>4539.0990000000002</v>
      </c>
      <c r="X6">
        <v>2215.69</v>
      </c>
      <c r="Y6">
        <v>2.0489999999999999</v>
      </c>
      <c r="Z6">
        <v>26.786999999999999</v>
      </c>
      <c r="AA6">
        <v>144.265514</v>
      </c>
      <c r="AB6">
        <v>1.021633</v>
      </c>
      <c r="AC6">
        <v>35.024129000000002</v>
      </c>
      <c r="AD6" s="1">
        <v>421</v>
      </c>
      <c r="AE6">
        <v>1</v>
      </c>
      <c r="AF6">
        <v>1468</v>
      </c>
      <c r="AG6">
        <v>105</v>
      </c>
      <c r="AH6">
        <v>31.463505999999999</v>
      </c>
      <c r="AI6">
        <v>28058.7</v>
      </c>
      <c r="AJ6">
        <v>9761.2999999999993</v>
      </c>
      <c r="AK6">
        <v>28</v>
      </c>
      <c r="AL6">
        <v>2577</v>
      </c>
      <c r="AM6" t="s">
        <v>245</v>
      </c>
      <c r="AN6" t="s">
        <v>439</v>
      </c>
      <c r="AO6">
        <v>4539.0990000000002</v>
      </c>
      <c r="AR6" t="s">
        <v>119</v>
      </c>
      <c r="AS6" t="s">
        <v>122</v>
      </c>
      <c r="AT6" t="s">
        <v>234</v>
      </c>
      <c r="AU6" t="s">
        <v>244</v>
      </c>
      <c r="AV6" t="s">
        <v>48</v>
      </c>
      <c r="AW6">
        <v>1</v>
      </c>
      <c r="BB6">
        <v>0.75888888888888884</v>
      </c>
      <c r="BC6" t="s">
        <v>70</v>
      </c>
      <c r="BF6" t="s">
        <v>119</v>
      </c>
      <c r="BG6" t="s">
        <v>122</v>
      </c>
      <c r="BH6" t="s">
        <v>244</v>
      </c>
      <c r="BI6">
        <v>7705</v>
      </c>
      <c r="BJ6">
        <v>1</v>
      </c>
      <c r="BK6" t="s">
        <v>234</v>
      </c>
      <c r="BL6" t="s">
        <v>179</v>
      </c>
      <c r="BM6">
        <v>0.75888888888888884</v>
      </c>
      <c r="BN6" t="s">
        <v>70</v>
      </c>
      <c r="BO6" t="s">
        <v>193</v>
      </c>
      <c r="BP6">
        <v>4539.0990000000002</v>
      </c>
    </row>
    <row r="7" spans="1:68" ht="16.5">
      <c r="A7" s="125" t="str">
        <f t="shared" si="0"/>
        <v>영종운수</v>
      </c>
      <c r="B7" s="126" t="str">
        <f t="shared" si="1"/>
        <v>김길수</v>
      </c>
      <c r="C7" s="127" t="str">
        <f t="shared" si="2"/>
        <v>B</v>
      </c>
      <c r="D7" s="128">
        <f t="shared" si="3"/>
        <v>0.93847751468210205</v>
      </c>
      <c r="E7" s="129">
        <f t="shared" si="4"/>
        <v>8908</v>
      </c>
      <c r="F7" s="130" t="str">
        <f t="shared" si="5"/>
        <v>202</v>
      </c>
      <c r="G7" s="131" t="str">
        <f t="shared" si="6"/>
        <v>73아1240</v>
      </c>
      <c r="H7" s="132">
        <f t="shared" si="7"/>
        <v>2</v>
      </c>
      <c r="I7" s="133">
        <f t="shared" si="8"/>
        <v>4870.5560000000005</v>
      </c>
      <c r="J7" s="134">
        <f t="shared" si="9"/>
        <v>1.0561215089874598E-2</v>
      </c>
      <c r="K7" s="134">
        <f t="shared" si="10"/>
        <v>0.27368282538365635</v>
      </c>
      <c r="L7" s="134">
        <f t="shared" si="11"/>
        <v>0.12298390573889305</v>
      </c>
      <c r="M7" s="135">
        <f t="shared" si="12"/>
        <v>12.964</v>
      </c>
      <c r="N7" s="136">
        <f t="shared" si="13"/>
        <v>2.0531536851234235E-2</v>
      </c>
      <c r="O7" s="136">
        <f t="shared" si="14"/>
        <v>3.9215235385857388</v>
      </c>
      <c r="P7" s="228">
        <f t="shared" si="15"/>
        <v>3</v>
      </c>
      <c r="Q7" s="229">
        <f t="shared" si="16"/>
        <v>1</v>
      </c>
      <c r="R7" s="229">
        <f t="shared" si="17"/>
        <v>191</v>
      </c>
      <c r="T7">
        <v>526</v>
      </c>
      <c r="U7">
        <v>8908</v>
      </c>
      <c r="V7" t="s">
        <v>246</v>
      </c>
      <c r="W7">
        <v>4870.5559999999996</v>
      </c>
      <c r="X7">
        <v>1861.6859999999999</v>
      </c>
      <c r="Y7">
        <v>2.6160000000000001</v>
      </c>
      <c r="Z7">
        <v>12.964</v>
      </c>
      <c r="AA7">
        <v>193.31468799999999</v>
      </c>
      <c r="AB7">
        <v>2.0416379999999998</v>
      </c>
      <c r="AC7">
        <v>52.906910000000003</v>
      </c>
      <c r="AD7" s="1">
        <v>599</v>
      </c>
      <c r="AE7">
        <v>1</v>
      </c>
      <c r="AF7">
        <v>191</v>
      </c>
      <c r="AG7">
        <v>100</v>
      </c>
      <c r="AH7">
        <v>25.194959999999998</v>
      </c>
      <c r="AI7">
        <v>38394.800000000003</v>
      </c>
      <c r="AJ7">
        <v>6221.8</v>
      </c>
      <c r="AK7">
        <v>3</v>
      </c>
      <c r="AL7">
        <v>251</v>
      </c>
      <c r="AM7" t="s">
        <v>247</v>
      </c>
      <c r="AN7" t="s">
        <v>440</v>
      </c>
      <c r="AO7">
        <v>4650.4740000000002</v>
      </c>
      <c r="AR7" t="s">
        <v>119</v>
      </c>
      <c r="AS7" t="s">
        <v>120</v>
      </c>
      <c r="AT7" t="s">
        <v>217</v>
      </c>
      <c r="AU7" t="s">
        <v>246</v>
      </c>
      <c r="AV7" t="s">
        <v>48</v>
      </c>
      <c r="AW7">
        <v>2</v>
      </c>
      <c r="BB7">
        <v>0.93847751468210205</v>
      </c>
      <c r="BC7" t="s">
        <v>68</v>
      </c>
      <c r="BF7" t="s">
        <v>119</v>
      </c>
      <c r="BG7" t="s">
        <v>120</v>
      </c>
      <c r="BH7" t="s">
        <v>246</v>
      </c>
      <c r="BI7">
        <v>8908</v>
      </c>
      <c r="BJ7">
        <v>2</v>
      </c>
      <c r="BK7" t="s">
        <v>217</v>
      </c>
      <c r="BL7" t="s">
        <v>220</v>
      </c>
      <c r="BM7">
        <v>0.93847751468210205</v>
      </c>
      <c r="BN7" t="s">
        <v>68</v>
      </c>
      <c r="BO7" t="s">
        <v>180</v>
      </c>
      <c r="BP7">
        <v>4870.5560000000005</v>
      </c>
    </row>
    <row r="8" spans="1:68" ht="16.5">
      <c r="A8" s="108" t="str">
        <f t="shared" ref="A8:A71" si="18">BF8</f>
        <v>영종운수</v>
      </c>
      <c r="B8" s="109" t="str">
        <f t="shared" ref="B8:B71" si="19">BH8</f>
        <v>김낙훈</v>
      </c>
      <c r="C8" s="110" t="str">
        <f t="shared" ref="C8:C71" si="20">BN8</f>
        <v>S</v>
      </c>
      <c r="D8" s="111">
        <f t="shared" ref="D8:D71" si="21">BM8</f>
        <v>1.0318243095552702</v>
      </c>
      <c r="E8" s="112">
        <f t="shared" ref="E8:E71" si="22">U8</f>
        <v>7782</v>
      </c>
      <c r="F8" s="113" t="str">
        <f t="shared" ref="F8:F71" si="23">BG8</f>
        <v>202</v>
      </c>
      <c r="G8" s="114" t="str">
        <f t="shared" ref="G8:G71" si="24">BK8</f>
        <v>70바2514</v>
      </c>
      <c r="H8" s="115">
        <f t="shared" ref="H8:H71" si="25">BJ8</f>
        <v>3</v>
      </c>
      <c r="I8" s="116">
        <f t="shared" ref="I8:I71" si="26">BP8</f>
        <v>7492.8669999999993</v>
      </c>
      <c r="J8" s="117">
        <f t="shared" ref="J8:J71" si="27">AB8/AA8</f>
        <v>2.8313219432695873E-2</v>
      </c>
      <c r="K8" s="117">
        <f t="shared" ref="K8:K71" si="28">AC8/AA8</f>
        <v>0.30589408613189395</v>
      </c>
      <c r="L8" s="117">
        <f t="shared" ref="L8:L71" si="29">AD8/I8</f>
        <v>0.1620207592100594</v>
      </c>
      <c r="M8" s="118">
        <f t="shared" ref="M8:M71" si="30">Z8</f>
        <v>16.547000000000001</v>
      </c>
      <c r="N8" s="119">
        <f t="shared" ref="N8:N71" si="31">AE8*100/W8</f>
        <v>5.3384105176296333E-2</v>
      </c>
      <c r="O8" s="119">
        <f t="shared" ref="O8:O71" si="32">AF8*100/W8</f>
        <v>13.372718346662232</v>
      </c>
      <c r="P8" s="230">
        <f t="shared" ref="P8:P71" si="33">AK8</f>
        <v>47</v>
      </c>
      <c r="Q8" s="231">
        <f t="shared" ref="Q8:Q71" si="34">AE8</f>
        <v>4</v>
      </c>
      <c r="R8" s="231">
        <f t="shared" ref="R8:R71" si="35">AF8</f>
        <v>1002</v>
      </c>
      <c r="T8">
        <v>526</v>
      </c>
      <c r="U8">
        <v>7782</v>
      </c>
      <c r="V8" t="s">
        <v>248</v>
      </c>
      <c r="W8">
        <v>7492.8670000000002</v>
      </c>
      <c r="X8">
        <v>2784.1570000000002</v>
      </c>
      <c r="Y8">
        <v>2.6909999999999998</v>
      </c>
      <c r="Z8">
        <v>16.547000000000001</v>
      </c>
      <c r="AA8">
        <v>291.88189</v>
      </c>
      <c r="AB8">
        <v>8.2641159999999996</v>
      </c>
      <c r="AC8">
        <v>89.284943999999996</v>
      </c>
      <c r="AD8" s="1">
        <v>1214</v>
      </c>
      <c r="AE8">
        <v>4</v>
      </c>
      <c r="AF8">
        <v>1002</v>
      </c>
      <c r="AG8">
        <v>100</v>
      </c>
      <c r="AH8">
        <v>25.670885999999999</v>
      </c>
      <c r="AI8">
        <v>79892.2</v>
      </c>
      <c r="AJ8">
        <v>24366.6</v>
      </c>
      <c r="AK8">
        <v>47</v>
      </c>
      <c r="AL8">
        <v>8086</v>
      </c>
      <c r="AM8" t="s">
        <v>249</v>
      </c>
      <c r="AN8" t="s">
        <v>441</v>
      </c>
      <c r="AO8">
        <v>7036.0879999999997</v>
      </c>
      <c r="AR8" t="s">
        <v>119</v>
      </c>
      <c r="AS8" t="s">
        <v>120</v>
      </c>
      <c r="AT8" t="s">
        <v>209</v>
      </c>
      <c r="AU8" t="s">
        <v>248</v>
      </c>
      <c r="AV8" t="s">
        <v>48</v>
      </c>
      <c r="AW8">
        <v>3</v>
      </c>
      <c r="BB8">
        <v>1.0318243095552702</v>
      </c>
      <c r="BC8" t="s">
        <v>71</v>
      </c>
      <c r="BF8" t="s">
        <v>119</v>
      </c>
      <c r="BG8" t="s">
        <v>120</v>
      </c>
      <c r="BH8" t="s">
        <v>248</v>
      </c>
      <c r="BI8">
        <v>7782</v>
      </c>
      <c r="BJ8">
        <v>3</v>
      </c>
      <c r="BK8" t="s">
        <v>209</v>
      </c>
      <c r="BL8" t="s">
        <v>217</v>
      </c>
      <c r="BM8">
        <v>1.0318243095552702</v>
      </c>
      <c r="BN8" t="s">
        <v>71</v>
      </c>
      <c r="BO8" t="s">
        <v>181</v>
      </c>
      <c r="BP8">
        <v>7492.8669999999993</v>
      </c>
    </row>
    <row r="9" spans="1:68" ht="16.5">
      <c r="A9" s="125" t="str">
        <f t="shared" si="18"/>
        <v>영종운수</v>
      </c>
      <c r="B9" s="126" t="str">
        <f t="shared" si="19"/>
        <v>김덕수</v>
      </c>
      <c r="C9" s="127" t="str">
        <f t="shared" si="20"/>
        <v>D</v>
      </c>
      <c r="D9" s="128">
        <f t="shared" si="21"/>
        <v>0.83846153846153848</v>
      </c>
      <c r="E9" s="129">
        <f t="shared" si="22"/>
        <v>6900</v>
      </c>
      <c r="F9" s="130" t="str">
        <f t="shared" si="23"/>
        <v>203</v>
      </c>
      <c r="G9" s="131" t="str">
        <f t="shared" si="24"/>
        <v>70바2546</v>
      </c>
      <c r="H9" s="132">
        <f t="shared" si="25"/>
        <v>1</v>
      </c>
      <c r="I9" s="133">
        <f t="shared" si="26"/>
        <v>3757.6289999999999</v>
      </c>
      <c r="J9" s="134">
        <f t="shared" si="27"/>
        <v>4.3911311467980437E-3</v>
      </c>
      <c r="K9" s="134">
        <f t="shared" si="28"/>
        <v>0.28513591460948678</v>
      </c>
      <c r="L9" s="134">
        <f t="shared" si="29"/>
        <v>9.5805094116529335E-2</v>
      </c>
      <c r="M9" s="135">
        <f t="shared" si="30"/>
        <v>15.077</v>
      </c>
      <c r="N9" s="136">
        <f t="shared" si="31"/>
        <v>0</v>
      </c>
      <c r="O9" s="136">
        <f t="shared" si="32"/>
        <v>8.9684213103528858</v>
      </c>
      <c r="P9" s="228">
        <f t="shared" si="33"/>
        <v>22</v>
      </c>
      <c r="Q9" s="229">
        <f t="shared" si="34"/>
        <v>0</v>
      </c>
      <c r="R9" s="229">
        <f t="shared" si="35"/>
        <v>337</v>
      </c>
      <c r="T9">
        <v>526</v>
      </c>
      <c r="U9">
        <v>6900</v>
      </c>
      <c r="V9" t="s">
        <v>250</v>
      </c>
      <c r="W9">
        <v>3757.6289999999999</v>
      </c>
      <c r="X9">
        <v>1723.3720000000001</v>
      </c>
      <c r="Y9">
        <v>2.1800000000000002</v>
      </c>
      <c r="Z9">
        <v>15.077</v>
      </c>
      <c r="AA9">
        <v>174.715802</v>
      </c>
      <c r="AB9">
        <v>0.76719999999999999</v>
      </c>
      <c r="AC9">
        <v>49.817749999999997</v>
      </c>
      <c r="AD9" s="1">
        <v>360</v>
      </c>
      <c r="AE9">
        <v>0</v>
      </c>
      <c r="AF9">
        <v>337</v>
      </c>
      <c r="AG9">
        <v>102</v>
      </c>
      <c r="AH9">
        <v>21.507092</v>
      </c>
      <c r="AI9">
        <v>21222</v>
      </c>
      <c r="AJ9">
        <v>2025.5</v>
      </c>
      <c r="AK9">
        <v>22</v>
      </c>
      <c r="AL9">
        <v>3388</v>
      </c>
      <c r="AM9" t="s">
        <v>251</v>
      </c>
      <c r="AN9" t="s">
        <v>442</v>
      </c>
      <c r="AO9">
        <v>3757.6289999999999</v>
      </c>
      <c r="AR9" t="s">
        <v>119</v>
      </c>
      <c r="AS9" t="s">
        <v>121</v>
      </c>
      <c r="AT9" t="s">
        <v>229</v>
      </c>
      <c r="AU9" t="s">
        <v>250</v>
      </c>
      <c r="AV9" t="s">
        <v>48</v>
      </c>
      <c r="AW9">
        <v>1</v>
      </c>
      <c r="BB9">
        <v>0.83846153846153848</v>
      </c>
      <c r="BC9" t="s">
        <v>67</v>
      </c>
      <c r="BF9" t="s">
        <v>119</v>
      </c>
      <c r="BG9" t="s">
        <v>121</v>
      </c>
      <c r="BH9" t="s">
        <v>250</v>
      </c>
      <c r="BI9">
        <v>6900</v>
      </c>
      <c r="BJ9">
        <v>1</v>
      </c>
      <c r="BK9" t="s">
        <v>229</v>
      </c>
      <c r="BL9" t="s">
        <v>179</v>
      </c>
      <c r="BM9">
        <v>0.83846153846153848</v>
      </c>
      <c r="BN9" t="s">
        <v>67</v>
      </c>
      <c r="BO9" t="s">
        <v>184</v>
      </c>
      <c r="BP9">
        <v>3757.6289999999999</v>
      </c>
    </row>
    <row r="10" spans="1:68" ht="16.5">
      <c r="A10" s="108" t="str">
        <f t="shared" si="18"/>
        <v>영종운수</v>
      </c>
      <c r="B10" s="109" t="str">
        <f t="shared" si="19"/>
        <v>김만수</v>
      </c>
      <c r="C10" s="110" t="str">
        <f t="shared" si="20"/>
        <v>A</v>
      </c>
      <c r="D10" s="111">
        <f t="shared" si="21"/>
        <v>0.97</v>
      </c>
      <c r="E10" s="112">
        <f t="shared" si="22"/>
        <v>6529</v>
      </c>
      <c r="F10" s="113" t="str">
        <f t="shared" si="23"/>
        <v>203</v>
      </c>
      <c r="G10" s="114" t="str">
        <f t="shared" si="24"/>
        <v>73아1218</v>
      </c>
      <c r="H10" s="115">
        <f t="shared" si="25"/>
        <v>1</v>
      </c>
      <c r="I10" s="116">
        <f t="shared" si="26"/>
        <v>3566.1289999999999</v>
      </c>
      <c r="J10" s="117">
        <f t="shared" si="27"/>
        <v>1.118928828693877E-2</v>
      </c>
      <c r="K10" s="117">
        <f t="shared" si="28"/>
        <v>0.27826866350255097</v>
      </c>
      <c r="L10" s="117">
        <f t="shared" si="29"/>
        <v>4.7390321550342125E-2</v>
      </c>
      <c r="M10" s="118">
        <f t="shared" si="30"/>
        <v>13.834</v>
      </c>
      <c r="N10" s="119">
        <f t="shared" si="31"/>
        <v>0</v>
      </c>
      <c r="O10" s="119">
        <f t="shared" si="32"/>
        <v>5.4961556354242935</v>
      </c>
      <c r="P10" s="230">
        <f t="shared" si="33"/>
        <v>23</v>
      </c>
      <c r="Q10" s="231">
        <f t="shared" si="34"/>
        <v>0</v>
      </c>
      <c r="R10" s="231">
        <f t="shared" si="35"/>
        <v>196</v>
      </c>
      <c r="T10">
        <v>526</v>
      </c>
      <c r="U10">
        <v>6529</v>
      </c>
      <c r="V10" t="s">
        <v>252</v>
      </c>
      <c r="W10">
        <v>3566.1289999999999</v>
      </c>
      <c r="X10">
        <v>1470.758</v>
      </c>
      <c r="Y10">
        <v>2.4249999999999998</v>
      </c>
      <c r="Z10">
        <v>13.834</v>
      </c>
      <c r="AA10">
        <v>163.96914200000001</v>
      </c>
      <c r="AB10">
        <v>1.8346979999999999</v>
      </c>
      <c r="AC10">
        <v>45.627473999999999</v>
      </c>
      <c r="AD10" s="1">
        <v>169</v>
      </c>
      <c r="AE10">
        <v>0</v>
      </c>
      <c r="AF10">
        <v>196</v>
      </c>
      <c r="AG10">
        <v>86</v>
      </c>
      <c r="AH10">
        <v>21.748781000000001</v>
      </c>
      <c r="AI10">
        <v>18983.2</v>
      </c>
      <c r="AJ10">
        <v>205.5</v>
      </c>
      <c r="AK10">
        <v>23</v>
      </c>
      <c r="AL10">
        <v>2870</v>
      </c>
      <c r="AM10" t="s">
        <v>253</v>
      </c>
      <c r="AN10" t="s">
        <v>443</v>
      </c>
      <c r="AO10">
        <v>3566.1289999999999</v>
      </c>
      <c r="AR10" t="s">
        <v>119</v>
      </c>
      <c r="AS10" t="s">
        <v>121</v>
      </c>
      <c r="AT10" t="s">
        <v>232</v>
      </c>
      <c r="AU10" t="s">
        <v>252</v>
      </c>
      <c r="AV10" t="s">
        <v>48</v>
      </c>
      <c r="AW10">
        <v>1</v>
      </c>
      <c r="BB10">
        <v>0.97</v>
      </c>
      <c r="BC10" t="s">
        <v>66</v>
      </c>
      <c r="BF10" t="s">
        <v>119</v>
      </c>
      <c r="BG10" t="s">
        <v>121</v>
      </c>
      <c r="BH10" t="s">
        <v>252</v>
      </c>
      <c r="BI10">
        <v>6529</v>
      </c>
      <c r="BJ10">
        <v>1</v>
      </c>
      <c r="BK10" t="s">
        <v>232</v>
      </c>
      <c r="BL10" t="s">
        <v>179</v>
      </c>
      <c r="BM10">
        <v>0.97</v>
      </c>
      <c r="BN10" t="s">
        <v>66</v>
      </c>
      <c r="BO10" t="s">
        <v>183</v>
      </c>
      <c r="BP10">
        <v>3566.1289999999999</v>
      </c>
    </row>
    <row r="11" spans="1:68" ht="16.5">
      <c r="A11" s="125" t="str">
        <f t="shared" si="18"/>
        <v>영종운수</v>
      </c>
      <c r="B11" s="126" t="str">
        <f t="shared" si="19"/>
        <v>김보람</v>
      </c>
      <c r="C11" s="127" t="str">
        <f t="shared" si="20"/>
        <v>A</v>
      </c>
      <c r="D11" s="128">
        <f t="shared" si="21"/>
        <v>0.97458273695361275</v>
      </c>
      <c r="E11" s="129">
        <f t="shared" si="22"/>
        <v>1190</v>
      </c>
      <c r="F11" s="130" t="str">
        <f t="shared" si="23"/>
        <v>202</v>
      </c>
      <c r="G11" s="131" t="str">
        <f t="shared" si="24"/>
        <v>73아1213</v>
      </c>
      <c r="H11" s="132">
        <f t="shared" si="25"/>
        <v>2</v>
      </c>
      <c r="I11" s="133">
        <f t="shared" si="26"/>
        <v>832.95799999999997</v>
      </c>
      <c r="J11" s="134">
        <f t="shared" si="27"/>
        <v>7.414952573950919E-4</v>
      </c>
      <c r="K11" s="134">
        <f t="shared" si="28"/>
        <v>0.24043864605604773</v>
      </c>
      <c r="L11" s="134">
        <f t="shared" si="29"/>
        <v>9.4842717159808784E-2</v>
      </c>
      <c r="M11" s="135">
        <f t="shared" si="30"/>
        <v>12.57</v>
      </c>
      <c r="N11" s="136">
        <f t="shared" si="31"/>
        <v>0</v>
      </c>
      <c r="O11" s="136">
        <f t="shared" si="32"/>
        <v>1.4406488682502601</v>
      </c>
      <c r="P11" s="228">
        <f t="shared" si="33"/>
        <v>3</v>
      </c>
      <c r="Q11" s="229">
        <f t="shared" si="34"/>
        <v>0</v>
      </c>
      <c r="R11" s="229">
        <f t="shared" si="35"/>
        <v>12</v>
      </c>
      <c r="T11">
        <v>526</v>
      </c>
      <c r="U11">
        <v>1190</v>
      </c>
      <c r="V11" t="s">
        <v>254</v>
      </c>
      <c r="W11">
        <v>832.95799999999997</v>
      </c>
      <c r="X11">
        <v>300.81900000000002</v>
      </c>
      <c r="Y11">
        <v>2.7690000000000001</v>
      </c>
      <c r="Z11">
        <v>12.57</v>
      </c>
      <c r="AA11">
        <v>32.211939000000001</v>
      </c>
      <c r="AB11">
        <v>2.3885E-2</v>
      </c>
      <c r="AC11">
        <v>7.7449950000000003</v>
      </c>
      <c r="AD11" s="1">
        <v>79</v>
      </c>
      <c r="AE11">
        <v>0</v>
      </c>
      <c r="AF11">
        <v>12</v>
      </c>
      <c r="AG11">
        <v>105</v>
      </c>
      <c r="AH11">
        <v>25.858673</v>
      </c>
      <c r="AI11">
        <v>5435.8</v>
      </c>
      <c r="AJ11">
        <v>49.2</v>
      </c>
      <c r="AK11">
        <v>3</v>
      </c>
      <c r="AL11">
        <v>103</v>
      </c>
      <c r="AM11" t="s">
        <v>255</v>
      </c>
      <c r="AN11" t="s">
        <v>444</v>
      </c>
      <c r="AO11">
        <v>613.92999999999995</v>
      </c>
      <c r="AR11" t="s">
        <v>119</v>
      </c>
      <c r="AS11" t="s">
        <v>120</v>
      </c>
      <c r="AT11" t="s">
        <v>214</v>
      </c>
      <c r="AU11" t="s">
        <v>254</v>
      </c>
      <c r="AV11" t="s">
        <v>48</v>
      </c>
      <c r="AW11">
        <v>2</v>
      </c>
      <c r="BB11">
        <v>0.97458273695361275</v>
      </c>
      <c r="BC11" t="s">
        <v>66</v>
      </c>
      <c r="BF11" t="s">
        <v>119</v>
      </c>
      <c r="BG11" t="s">
        <v>120</v>
      </c>
      <c r="BH11" t="s">
        <v>254</v>
      </c>
      <c r="BI11">
        <v>1190</v>
      </c>
      <c r="BJ11">
        <v>2</v>
      </c>
      <c r="BK11" t="s">
        <v>214</v>
      </c>
      <c r="BL11" t="s">
        <v>224</v>
      </c>
      <c r="BM11">
        <v>0.97458273695361275</v>
      </c>
      <c r="BN11" t="s">
        <v>66</v>
      </c>
      <c r="BO11" t="s">
        <v>183</v>
      </c>
      <c r="BP11">
        <v>832.95799999999997</v>
      </c>
    </row>
    <row r="12" spans="1:68" ht="16.5">
      <c r="A12" s="108" t="str">
        <f t="shared" si="18"/>
        <v>영종운수</v>
      </c>
      <c r="B12" s="109" t="str">
        <f t="shared" si="19"/>
        <v>김봉선</v>
      </c>
      <c r="C12" s="110" t="str">
        <f t="shared" si="20"/>
        <v>B</v>
      </c>
      <c r="D12" s="111">
        <f t="shared" si="21"/>
        <v>0.93870967741935485</v>
      </c>
      <c r="E12" s="112">
        <f t="shared" si="22"/>
        <v>8084</v>
      </c>
      <c r="F12" s="113" t="str">
        <f t="shared" si="23"/>
        <v>e음13</v>
      </c>
      <c r="G12" s="114" t="str">
        <f t="shared" si="24"/>
        <v>73아9158</v>
      </c>
      <c r="H12" s="115">
        <f t="shared" si="25"/>
        <v>1</v>
      </c>
      <c r="I12" s="116">
        <f t="shared" si="26"/>
        <v>3175.08</v>
      </c>
      <c r="J12" s="117">
        <f t="shared" si="27"/>
        <v>1.5199826905409857E-3</v>
      </c>
      <c r="K12" s="117">
        <f t="shared" si="28"/>
        <v>0.25012389305840577</v>
      </c>
      <c r="L12" s="117">
        <f t="shared" si="29"/>
        <v>0.12692593572445418</v>
      </c>
      <c r="M12" s="118">
        <f t="shared" si="30"/>
        <v>4.7960000000000003</v>
      </c>
      <c r="N12" s="119">
        <f t="shared" si="31"/>
        <v>9.3753720850796265E-2</v>
      </c>
      <c r="O12" s="119">
        <f t="shared" si="32"/>
        <v>1.8750744170159253</v>
      </c>
      <c r="P12" s="230">
        <f t="shared" si="33"/>
        <v>0</v>
      </c>
      <c r="Q12" s="231">
        <f t="shared" si="34"/>
        <v>3</v>
      </c>
      <c r="R12" s="231">
        <f t="shared" si="35"/>
        <v>60</v>
      </c>
      <c r="T12">
        <v>526</v>
      </c>
      <c r="U12">
        <v>8084</v>
      </c>
      <c r="V12" t="s">
        <v>256</v>
      </c>
      <c r="W12">
        <v>3199.873</v>
      </c>
      <c r="X12">
        <v>1105.5630000000001</v>
      </c>
      <c r="Y12">
        <v>2.8940000000000001</v>
      </c>
      <c r="Z12">
        <v>4.7960000000000003</v>
      </c>
      <c r="AA12">
        <v>161.516313</v>
      </c>
      <c r="AB12">
        <v>0.245502</v>
      </c>
      <c r="AC12">
        <v>40.399088999999996</v>
      </c>
      <c r="AD12" s="1">
        <v>403</v>
      </c>
      <c r="AE12">
        <v>3</v>
      </c>
      <c r="AF12">
        <v>60</v>
      </c>
      <c r="AG12">
        <v>69</v>
      </c>
      <c r="AH12">
        <v>19.811453</v>
      </c>
      <c r="AI12">
        <v>17.3</v>
      </c>
      <c r="AJ12">
        <v>0</v>
      </c>
      <c r="AK12">
        <v>0</v>
      </c>
      <c r="AL12">
        <v>0</v>
      </c>
      <c r="AM12" t="s">
        <v>257</v>
      </c>
      <c r="AN12" t="s">
        <v>445</v>
      </c>
      <c r="AO12">
        <v>3175.08</v>
      </c>
      <c r="AR12" t="s">
        <v>119</v>
      </c>
      <c r="AS12" t="s">
        <v>124</v>
      </c>
      <c r="AT12" t="s">
        <v>239</v>
      </c>
      <c r="AU12" t="s">
        <v>256</v>
      </c>
      <c r="AV12" t="s">
        <v>226</v>
      </c>
      <c r="AW12">
        <v>1</v>
      </c>
      <c r="BB12">
        <v>0.93870967741935485</v>
      </c>
      <c r="BC12" t="s">
        <v>68</v>
      </c>
      <c r="BF12" t="s">
        <v>119</v>
      </c>
      <c r="BG12" t="s">
        <v>124</v>
      </c>
      <c r="BH12" t="s">
        <v>256</v>
      </c>
      <c r="BI12">
        <v>8084</v>
      </c>
      <c r="BJ12">
        <v>1</v>
      </c>
      <c r="BK12" t="s">
        <v>239</v>
      </c>
      <c r="BL12" t="s">
        <v>179</v>
      </c>
      <c r="BM12">
        <v>0.93870967741935485</v>
      </c>
      <c r="BN12" t="s">
        <v>68</v>
      </c>
      <c r="BO12" t="s">
        <v>180</v>
      </c>
      <c r="BP12">
        <v>3175.08</v>
      </c>
    </row>
    <row r="13" spans="1:68" ht="16.5">
      <c r="A13" s="125" t="str">
        <f t="shared" si="18"/>
        <v>영종운수</v>
      </c>
      <c r="B13" s="126" t="str">
        <f t="shared" si="19"/>
        <v>김승재</v>
      </c>
      <c r="C13" s="127" t="str">
        <f t="shared" si="20"/>
        <v>D</v>
      </c>
      <c r="D13" s="128">
        <f t="shared" si="21"/>
        <v>0.83608944585244105</v>
      </c>
      <c r="E13" s="129">
        <f t="shared" si="22"/>
        <v>2110</v>
      </c>
      <c r="F13" s="130" t="str">
        <f t="shared" si="23"/>
        <v>205</v>
      </c>
      <c r="G13" s="131" t="str">
        <f t="shared" si="24"/>
        <v>71바7516</v>
      </c>
      <c r="H13" s="132">
        <f t="shared" si="25"/>
        <v>4</v>
      </c>
      <c r="I13" s="133">
        <f t="shared" si="26"/>
        <v>1388.327</v>
      </c>
      <c r="J13" s="134">
        <f t="shared" si="27"/>
        <v>8.5517643708667417E-3</v>
      </c>
      <c r="K13" s="134">
        <f t="shared" si="28"/>
        <v>0.25427008538669227</v>
      </c>
      <c r="L13" s="134">
        <f t="shared" si="29"/>
        <v>0.13109303499823888</v>
      </c>
      <c r="M13" s="135">
        <f t="shared" si="30"/>
        <v>20.553999999999998</v>
      </c>
      <c r="N13" s="136">
        <f t="shared" si="31"/>
        <v>7.202914010892246E-2</v>
      </c>
      <c r="O13" s="136">
        <f t="shared" si="32"/>
        <v>22.545120854092733</v>
      </c>
      <c r="P13" s="228">
        <f t="shared" si="33"/>
        <v>9</v>
      </c>
      <c r="Q13" s="229">
        <f t="shared" si="34"/>
        <v>1</v>
      </c>
      <c r="R13" s="229">
        <f t="shared" si="35"/>
        <v>313</v>
      </c>
      <c r="T13">
        <v>526</v>
      </c>
      <c r="U13">
        <v>2110</v>
      </c>
      <c r="V13" t="s">
        <v>258</v>
      </c>
      <c r="W13">
        <v>1388.327</v>
      </c>
      <c r="X13">
        <v>623.65800000000002</v>
      </c>
      <c r="Y13">
        <v>2.226</v>
      </c>
      <c r="Z13">
        <v>20.553999999999998</v>
      </c>
      <c r="AA13">
        <v>48.949430999999997</v>
      </c>
      <c r="AB13">
        <v>0.41860399999999998</v>
      </c>
      <c r="AC13">
        <v>12.446376000000001</v>
      </c>
      <c r="AD13" s="1">
        <v>182</v>
      </c>
      <c r="AE13">
        <v>1</v>
      </c>
      <c r="AF13">
        <v>313</v>
      </c>
      <c r="AG13">
        <v>107</v>
      </c>
      <c r="AH13">
        <v>28.362473999999999</v>
      </c>
      <c r="AI13">
        <v>8641.1</v>
      </c>
      <c r="AJ13">
        <v>1615.6</v>
      </c>
      <c r="AK13">
        <v>9</v>
      </c>
      <c r="AL13">
        <v>1185</v>
      </c>
      <c r="AM13" t="s">
        <v>259</v>
      </c>
      <c r="AN13" t="s">
        <v>446</v>
      </c>
      <c r="AO13">
        <v>564.50300000000004</v>
      </c>
      <c r="AR13" t="s">
        <v>119</v>
      </c>
      <c r="AS13" t="s">
        <v>122</v>
      </c>
      <c r="AT13" t="s">
        <v>235</v>
      </c>
      <c r="AU13" t="s">
        <v>258</v>
      </c>
      <c r="AV13" t="s">
        <v>48</v>
      </c>
      <c r="AW13">
        <v>4</v>
      </c>
      <c r="BB13">
        <v>0.83608944585244105</v>
      </c>
      <c r="BC13" t="s">
        <v>67</v>
      </c>
      <c r="BF13" t="s">
        <v>119</v>
      </c>
      <c r="BG13" t="s">
        <v>122</v>
      </c>
      <c r="BH13" t="s">
        <v>258</v>
      </c>
      <c r="BI13">
        <v>2110</v>
      </c>
      <c r="BJ13">
        <v>4</v>
      </c>
      <c r="BK13" t="s">
        <v>235</v>
      </c>
      <c r="BL13" t="s">
        <v>234</v>
      </c>
      <c r="BM13">
        <v>0.83608944585244105</v>
      </c>
      <c r="BN13" t="s">
        <v>67</v>
      </c>
      <c r="BO13" t="s">
        <v>184</v>
      </c>
      <c r="BP13">
        <v>1388.327</v>
      </c>
    </row>
    <row r="14" spans="1:68" ht="16.5">
      <c r="A14" s="108" t="str">
        <f t="shared" si="18"/>
        <v>영종운수</v>
      </c>
      <c r="B14" s="109" t="str">
        <f t="shared" si="19"/>
        <v>김시헌</v>
      </c>
      <c r="C14" s="110" t="str">
        <f t="shared" si="20"/>
        <v>F</v>
      </c>
      <c r="D14" s="111">
        <f t="shared" si="21"/>
        <v>0.73070011489968945</v>
      </c>
      <c r="E14" s="112">
        <f t="shared" si="22"/>
        <v>5640</v>
      </c>
      <c r="F14" s="113" t="str">
        <f t="shared" si="23"/>
        <v>203</v>
      </c>
      <c r="G14" s="114" t="str">
        <f t="shared" si="24"/>
        <v>70바2212</v>
      </c>
      <c r="H14" s="115">
        <f t="shared" si="25"/>
        <v>4</v>
      </c>
      <c r="I14" s="116">
        <f t="shared" si="26"/>
        <v>2749.683</v>
      </c>
      <c r="J14" s="117">
        <f t="shared" si="27"/>
        <v>1.9339185912898668E-2</v>
      </c>
      <c r="K14" s="117">
        <f t="shared" si="28"/>
        <v>0.3030744110597075</v>
      </c>
      <c r="L14" s="117">
        <f t="shared" si="29"/>
        <v>0.18583960405617667</v>
      </c>
      <c r="M14" s="118">
        <f t="shared" si="30"/>
        <v>16.571000000000002</v>
      </c>
      <c r="N14" s="119">
        <f t="shared" si="31"/>
        <v>0.14547131432968818</v>
      </c>
      <c r="O14" s="119">
        <f t="shared" si="32"/>
        <v>7.8918188023855844</v>
      </c>
      <c r="P14" s="230">
        <f t="shared" si="33"/>
        <v>16</v>
      </c>
      <c r="Q14" s="231">
        <f t="shared" si="34"/>
        <v>4</v>
      </c>
      <c r="R14" s="231">
        <f t="shared" si="35"/>
        <v>217</v>
      </c>
      <c r="T14">
        <v>526</v>
      </c>
      <c r="U14">
        <v>5640</v>
      </c>
      <c r="V14" t="s">
        <v>260</v>
      </c>
      <c r="W14">
        <v>2749.683</v>
      </c>
      <c r="X14">
        <v>1457.0530000000001</v>
      </c>
      <c r="Y14">
        <v>1.887</v>
      </c>
      <c r="Z14">
        <v>16.571000000000002</v>
      </c>
      <c r="AA14">
        <v>122.648596</v>
      </c>
      <c r="AB14">
        <v>2.3719239999999999</v>
      </c>
      <c r="AC14">
        <v>37.171650999999997</v>
      </c>
      <c r="AD14" s="1">
        <v>511</v>
      </c>
      <c r="AE14">
        <v>4</v>
      </c>
      <c r="AF14">
        <v>217</v>
      </c>
      <c r="AG14">
        <v>104</v>
      </c>
      <c r="AH14">
        <v>22.419195999999999</v>
      </c>
      <c r="AI14">
        <v>16305.7</v>
      </c>
      <c r="AJ14">
        <v>1626.9</v>
      </c>
      <c r="AK14">
        <v>16</v>
      </c>
      <c r="AL14">
        <v>5118</v>
      </c>
      <c r="AM14" t="s">
        <v>261</v>
      </c>
      <c r="AN14" t="s">
        <v>447</v>
      </c>
      <c r="AO14">
        <v>2008.729</v>
      </c>
      <c r="AR14" t="s">
        <v>119</v>
      </c>
      <c r="AS14" t="s">
        <v>121</v>
      </c>
      <c r="AT14" t="s">
        <v>225</v>
      </c>
      <c r="AU14" t="s">
        <v>260</v>
      </c>
      <c r="AV14" t="s">
        <v>226</v>
      </c>
      <c r="AW14">
        <v>4</v>
      </c>
      <c r="BB14">
        <v>0.73070011489968945</v>
      </c>
      <c r="BC14" t="s">
        <v>70</v>
      </c>
      <c r="BF14" t="s">
        <v>119</v>
      </c>
      <c r="BG14" t="s">
        <v>121</v>
      </c>
      <c r="BH14" t="s">
        <v>260</v>
      </c>
      <c r="BI14">
        <v>5640</v>
      </c>
      <c r="BJ14">
        <v>4</v>
      </c>
      <c r="BK14" t="s">
        <v>225</v>
      </c>
      <c r="BL14" t="s">
        <v>235</v>
      </c>
      <c r="BM14">
        <v>0.73070011489968945</v>
      </c>
      <c r="BN14" t="s">
        <v>70</v>
      </c>
      <c r="BO14" t="s">
        <v>193</v>
      </c>
      <c r="BP14">
        <v>2749.683</v>
      </c>
    </row>
    <row r="15" spans="1:68" ht="16.5">
      <c r="A15" s="125" t="str">
        <f t="shared" si="18"/>
        <v>영종운수</v>
      </c>
      <c r="B15" s="126" t="str">
        <f t="shared" si="19"/>
        <v>김영강</v>
      </c>
      <c r="C15" s="127" t="str">
        <f t="shared" si="20"/>
        <v>S</v>
      </c>
      <c r="D15" s="128">
        <f t="shared" si="21"/>
        <v>1.036621706961373</v>
      </c>
      <c r="E15" s="129">
        <f t="shared" si="22"/>
        <v>8855</v>
      </c>
      <c r="F15" s="130" t="str">
        <f t="shared" si="23"/>
        <v>222</v>
      </c>
      <c r="G15" s="131" t="str">
        <f t="shared" si="24"/>
        <v>73아1209</v>
      </c>
      <c r="H15" s="132">
        <f t="shared" si="25"/>
        <v>3</v>
      </c>
      <c r="I15" s="133">
        <f t="shared" si="26"/>
        <v>1358.7570000000001</v>
      </c>
      <c r="J15" s="134">
        <f t="shared" si="27"/>
        <v>9.5615657480422628E-3</v>
      </c>
      <c r="K15" s="134">
        <f t="shared" si="28"/>
        <v>9.2734634916989397E-2</v>
      </c>
      <c r="L15" s="134">
        <f t="shared" si="29"/>
        <v>0.15528898839159613</v>
      </c>
      <c r="M15" s="135">
        <f t="shared" si="30"/>
        <v>7.641</v>
      </c>
      <c r="N15" s="136">
        <f t="shared" si="31"/>
        <v>0</v>
      </c>
      <c r="O15" s="136">
        <f t="shared" si="32"/>
        <v>0.22079003088852531</v>
      </c>
      <c r="P15" s="228">
        <f t="shared" si="33"/>
        <v>0</v>
      </c>
      <c r="Q15" s="229">
        <f t="shared" si="34"/>
        <v>0</v>
      </c>
      <c r="R15" s="229">
        <f t="shared" si="35"/>
        <v>3</v>
      </c>
      <c r="T15">
        <v>526</v>
      </c>
      <c r="U15">
        <v>8855</v>
      </c>
      <c r="V15" t="s">
        <v>262</v>
      </c>
      <c r="W15">
        <v>1358.7570000000001</v>
      </c>
      <c r="X15">
        <v>515.31899999999996</v>
      </c>
      <c r="Y15">
        <v>2.637</v>
      </c>
      <c r="Z15">
        <v>7.641</v>
      </c>
      <c r="AA15">
        <v>51.709417999999999</v>
      </c>
      <c r="AB15">
        <v>0.494423</v>
      </c>
      <c r="AC15">
        <v>4.7952539999999999</v>
      </c>
      <c r="AD15" s="1">
        <v>211</v>
      </c>
      <c r="AE15">
        <v>0</v>
      </c>
      <c r="AF15">
        <v>3</v>
      </c>
      <c r="AG15">
        <v>75</v>
      </c>
      <c r="AH15">
        <v>26.276779000000001</v>
      </c>
      <c r="AI15">
        <v>973.3</v>
      </c>
      <c r="AJ15">
        <v>0</v>
      </c>
      <c r="AK15">
        <v>0</v>
      </c>
      <c r="AL15">
        <v>0</v>
      </c>
      <c r="AM15" t="s">
        <v>263</v>
      </c>
      <c r="AN15" t="s">
        <v>448</v>
      </c>
      <c r="AO15">
        <v>948.30600000000004</v>
      </c>
      <c r="AR15" t="s">
        <v>119</v>
      </c>
      <c r="AS15" t="s">
        <v>123</v>
      </c>
      <c r="AT15" t="s">
        <v>236</v>
      </c>
      <c r="AU15" t="s">
        <v>262</v>
      </c>
      <c r="AV15" t="s">
        <v>48</v>
      </c>
      <c r="AW15">
        <v>3</v>
      </c>
      <c r="BB15">
        <v>1.036621706961373</v>
      </c>
      <c r="BC15" t="s">
        <v>71</v>
      </c>
      <c r="BF15" t="s">
        <v>119</v>
      </c>
      <c r="BG15" t="s">
        <v>123</v>
      </c>
      <c r="BH15" t="s">
        <v>262</v>
      </c>
      <c r="BI15">
        <v>8855</v>
      </c>
      <c r="BJ15">
        <v>3</v>
      </c>
      <c r="BK15" t="s">
        <v>236</v>
      </c>
      <c r="BL15" t="s">
        <v>233</v>
      </c>
      <c r="BM15">
        <v>1.036621706961373</v>
      </c>
      <c r="BN15" t="s">
        <v>71</v>
      </c>
      <c r="BO15" t="s">
        <v>181</v>
      </c>
      <c r="BP15">
        <v>1358.7570000000001</v>
      </c>
    </row>
    <row r="16" spans="1:68" ht="16.5">
      <c r="A16" s="108" t="str">
        <f t="shared" si="18"/>
        <v>영종운수</v>
      </c>
      <c r="B16" s="109" t="str">
        <f t="shared" si="19"/>
        <v>김영준</v>
      </c>
      <c r="C16" s="110" t="str">
        <f t="shared" si="20"/>
        <v>C</v>
      </c>
      <c r="D16" s="111">
        <f t="shared" si="21"/>
        <v>0.88512509234677361</v>
      </c>
      <c r="E16" s="112">
        <f t="shared" si="22"/>
        <v>423</v>
      </c>
      <c r="F16" s="113" t="str">
        <f t="shared" si="23"/>
        <v>202</v>
      </c>
      <c r="G16" s="114" t="str">
        <f t="shared" si="24"/>
        <v>73아1256</v>
      </c>
      <c r="H16" s="115">
        <f t="shared" si="25"/>
        <v>2</v>
      </c>
      <c r="I16" s="116">
        <f t="shared" si="26"/>
        <v>4091.011</v>
      </c>
      <c r="J16" s="117">
        <f t="shared" si="27"/>
        <v>9.2366531255672416E-3</v>
      </c>
      <c r="K16" s="117">
        <f t="shared" si="28"/>
        <v>0.26814322156430054</v>
      </c>
      <c r="L16" s="117">
        <f t="shared" si="29"/>
        <v>6.2820657289848397E-2</v>
      </c>
      <c r="M16" s="118">
        <f t="shared" si="30"/>
        <v>10.749000000000001</v>
      </c>
      <c r="N16" s="119">
        <f t="shared" si="31"/>
        <v>0</v>
      </c>
      <c r="O16" s="119">
        <f t="shared" si="32"/>
        <v>4.5709972424909147</v>
      </c>
      <c r="P16" s="230">
        <f t="shared" si="33"/>
        <v>25</v>
      </c>
      <c r="Q16" s="231">
        <f t="shared" si="34"/>
        <v>0</v>
      </c>
      <c r="R16" s="231">
        <f t="shared" si="35"/>
        <v>187</v>
      </c>
      <c r="T16">
        <v>526</v>
      </c>
      <c r="U16">
        <v>423</v>
      </c>
      <c r="V16" t="s">
        <v>200</v>
      </c>
      <c r="W16">
        <v>4091.011</v>
      </c>
      <c r="X16">
        <v>1655.172</v>
      </c>
      <c r="Y16">
        <v>2.472</v>
      </c>
      <c r="Z16">
        <v>10.749000000000001</v>
      </c>
      <c r="AA16">
        <v>160.01802599999999</v>
      </c>
      <c r="AB16">
        <v>1.4780310000000001</v>
      </c>
      <c r="AC16">
        <v>42.907749000000003</v>
      </c>
      <c r="AD16" s="1">
        <v>257</v>
      </c>
      <c r="AE16">
        <v>0</v>
      </c>
      <c r="AF16">
        <v>187</v>
      </c>
      <c r="AG16">
        <v>85</v>
      </c>
      <c r="AH16">
        <v>25.565937999999999</v>
      </c>
      <c r="AI16">
        <v>26749.599999999999</v>
      </c>
      <c r="AJ16">
        <v>43.9</v>
      </c>
      <c r="AK16">
        <v>25</v>
      </c>
      <c r="AL16">
        <v>3741</v>
      </c>
      <c r="AM16" t="s">
        <v>264</v>
      </c>
      <c r="AN16" t="s">
        <v>449</v>
      </c>
      <c r="AO16">
        <v>3970.6469999999999</v>
      </c>
      <c r="AR16" t="s">
        <v>119</v>
      </c>
      <c r="AS16" t="s">
        <v>120</v>
      </c>
      <c r="AT16" t="s">
        <v>220</v>
      </c>
      <c r="AU16" t="s">
        <v>200</v>
      </c>
      <c r="AV16" t="s">
        <v>48</v>
      </c>
      <c r="AW16">
        <v>2</v>
      </c>
      <c r="BB16">
        <v>0.88512509234677361</v>
      </c>
      <c r="BC16" t="s">
        <v>69</v>
      </c>
      <c r="BF16" t="s">
        <v>119</v>
      </c>
      <c r="BG16" t="s">
        <v>120</v>
      </c>
      <c r="BH16" t="s">
        <v>200</v>
      </c>
      <c r="BI16">
        <v>423</v>
      </c>
      <c r="BJ16">
        <v>2</v>
      </c>
      <c r="BK16" t="s">
        <v>220</v>
      </c>
      <c r="BL16" t="s">
        <v>212</v>
      </c>
      <c r="BM16">
        <v>0.88512509234677361</v>
      </c>
      <c r="BN16" t="s">
        <v>69</v>
      </c>
      <c r="BO16" t="s">
        <v>182</v>
      </c>
      <c r="BP16">
        <v>4091.011</v>
      </c>
    </row>
    <row r="17" spans="1:68" ht="16.5">
      <c r="A17" s="125" t="str">
        <f t="shared" si="18"/>
        <v>영종운수</v>
      </c>
      <c r="B17" s="126" t="str">
        <f t="shared" si="19"/>
        <v>김영태</v>
      </c>
      <c r="C17" s="127" t="str">
        <f t="shared" si="20"/>
        <v>S</v>
      </c>
      <c r="D17" s="128">
        <f t="shared" si="21"/>
        <v>1.0236000000000001</v>
      </c>
      <c r="E17" s="129">
        <f t="shared" si="22"/>
        <v>7671</v>
      </c>
      <c r="F17" s="130" t="str">
        <f t="shared" si="23"/>
        <v>222</v>
      </c>
      <c r="G17" s="131" t="str">
        <f t="shared" si="24"/>
        <v>73아1209</v>
      </c>
      <c r="H17" s="132">
        <f t="shared" si="25"/>
        <v>1</v>
      </c>
      <c r="I17" s="133">
        <f t="shared" si="26"/>
        <v>3767.9920000000002</v>
      </c>
      <c r="J17" s="134">
        <f t="shared" si="27"/>
        <v>1.8957415744975876E-3</v>
      </c>
      <c r="K17" s="134">
        <f t="shared" si="28"/>
        <v>5.7546971001821656E-2</v>
      </c>
      <c r="L17" s="134">
        <f t="shared" si="29"/>
        <v>0.18524455465935172</v>
      </c>
      <c r="M17" s="135">
        <f t="shared" si="30"/>
        <v>7.7039999999999997</v>
      </c>
      <c r="N17" s="136">
        <f t="shared" si="31"/>
        <v>0.50424735508992591</v>
      </c>
      <c r="O17" s="136">
        <f t="shared" si="32"/>
        <v>0.69002269643884595</v>
      </c>
      <c r="P17" s="228">
        <f t="shared" si="33"/>
        <v>1</v>
      </c>
      <c r="Q17" s="229">
        <f t="shared" si="34"/>
        <v>19</v>
      </c>
      <c r="R17" s="229">
        <f t="shared" si="35"/>
        <v>26</v>
      </c>
      <c r="T17">
        <v>526</v>
      </c>
      <c r="U17">
        <v>7671</v>
      </c>
      <c r="V17" t="s">
        <v>265</v>
      </c>
      <c r="W17">
        <v>3767.9920000000002</v>
      </c>
      <c r="X17">
        <v>1472.3920000000001</v>
      </c>
      <c r="Y17">
        <v>2.5590000000000002</v>
      </c>
      <c r="Z17">
        <v>7.7039999999999997</v>
      </c>
      <c r="AA17">
        <v>130.958778</v>
      </c>
      <c r="AB17">
        <v>0.24826400000000001</v>
      </c>
      <c r="AC17">
        <v>7.5362809999999998</v>
      </c>
      <c r="AD17" s="1">
        <v>698</v>
      </c>
      <c r="AE17">
        <v>19</v>
      </c>
      <c r="AF17">
        <v>26</v>
      </c>
      <c r="AG17">
        <v>63</v>
      </c>
      <c r="AH17">
        <v>28.772351</v>
      </c>
      <c r="AI17">
        <v>2.7</v>
      </c>
      <c r="AJ17">
        <v>0</v>
      </c>
      <c r="AK17">
        <v>1</v>
      </c>
      <c r="AL17">
        <v>35</v>
      </c>
      <c r="AM17" t="s">
        <v>266</v>
      </c>
      <c r="AN17" t="s">
        <v>450</v>
      </c>
      <c r="AO17">
        <v>3767.9920000000002</v>
      </c>
      <c r="AR17" t="s">
        <v>119</v>
      </c>
      <c r="AS17" t="s">
        <v>123</v>
      </c>
      <c r="AT17" t="s">
        <v>236</v>
      </c>
      <c r="AU17" t="s">
        <v>265</v>
      </c>
      <c r="AV17" t="s">
        <v>48</v>
      </c>
      <c r="AW17">
        <v>1</v>
      </c>
      <c r="BB17">
        <v>1.0236000000000001</v>
      </c>
      <c r="BC17" t="s">
        <v>71</v>
      </c>
      <c r="BF17" t="s">
        <v>119</v>
      </c>
      <c r="BG17" t="s">
        <v>123</v>
      </c>
      <c r="BH17" t="s">
        <v>265</v>
      </c>
      <c r="BI17">
        <v>7671</v>
      </c>
      <c r="BJ17">
        <v>1</v>
      </c>
      <c r="BK17" t="s">
        <v>236</v>
      </c>
      <c r="BL17" t="s">
        <v>179</v>
      </c>
      <c r="BM17">
        <v>1.0236000000000001</v>
      </c>
      <c r="BN17" t="s">
        <v>71</v>
      </c>
      <c r="BO17" t="s">
        <v>181</v>
      </c>
      <c r="BP17">
        <v>3767.9920000000002</v>
      </c>
    </row>
    <row r="18" spans="1:68" ht="16.5">
      <c r="A18" s="108" t="str">
        <f t="shared" si="18"/>
        <v>영종운수</v>
      </c>
      <c r="B18" s="109" t="str">
        <f t="shared" si="19"/>
        <v>김용석</v>
      </c>
      <c r="C18" s="110" t="str">
        <f t="shared" si="20"/>
        <v>B</v>
      </c>
      <c r="D18" s="111">
        <f t="shared" si="21"/>
        <v>0.92043278115002025</v>
      </c>
      <c r="E18" s="112">
        <f t="shared" si="22"/>
        <v>6710</v>
      </c>
      <c r="F18" s="113" t="str">
        <f t="shared" si="23"/>
        <v>222</v>
      </c>
      <c r="G18" s="114" t="str">
        <f t="shared" si="24"/>
        <v>73아1209</v>
      </c>
      <c r="H18" s="115">
        <f t="shared" si="25"/>
        <v>2</v>
      </c>
      <c r="I18" s="116">
        <f t="shared" si="26"/>
        <v>3994.8690000000001</v>
      </c>
      <c r="J18" s="117">
        <f t="shared" si="27"/>
        <v>2.3597870246416883E-2</v>
      </c>
      <c r="K18" s="117">
        <f t="shared" si="28"/>
        <v>9.618106495523622E-2</v>
      </c>
      <c r="L18" s="117">
        <f t="shared" si="29"/>
        <v>0.14919137523658471</v>
      </c>
      <c r="M18" s="118">
        <f t="shared" si="30"/>
        <v>11.21</v>
      </c>
      <c r="N18" s="119">
        <f t="shared" si="31"/>
        <v>2.5032109939024282E-2</v>
      </c>
      <c r="O18" s="119">
        <f t="shared" si="32"/>
        <v>0.45057797890243706</v>
      </c>
      <c r="P18" s="230">
        <f t="shared" si="33"/>
        <v>5</v>
      </c>
      <c r="Q18" s="231">
        <f t="shared" si="34"/>
        <v>1</v>
      </c>
      <c r="R18" s="231">
        <f t="shared" si="35"/>
        <v>18</v>
      </c>
      <c r="T18">
        <v>526</v>
      </c>
      <c r="U18">
        <v>6710</v>
      </c>
      <c r="V18" t="s">
        <v>267</v>
      </c>
      <c r="W18">
        <v>3994.8690000000001</v>
      </c>
      <c r="X18">
        <v>1755.3679999999999</v>
      </c>
      <c r="Y18">
        <v>2.2759999999999998</v>
      </c>
      <c r="Z18">
        <v>11.21</v>
      </c>
      <c r="AA18">
        <v>134.872129</v>
      </c>
      <c r="AB18">
        <v>3.1826949999999998</v>
      </c>
      <c r="AC18">
        <v>12.972144999999999</v>
      </c>
      <c r="AD18" s="1">
        <v>596</v>
      </c>
      <c r="AE18">
        <v>1</v>
      </c>
      <c r="AF18">
        <v>18</v>
      </c>
      <c r="AG18">
        <v>85</v>
      </c>
      <c r="AH18">
        <v>29.619676999999999</v>
      </c>
      <c r="AI18">
        <v>4371.2</v>
      </c>
      <c r="AJ18">
        <v>0</v>
      </c>
      <c r="AK18">
        <v>5</v>
      </c>
      <c r="AL18">
        <v>1019</v>
      </c>
      <c r="AM18" t="s">
        <v>268</v>
      </c>
      <c r="AN18" t="s">
        <v>451</v>
      </c>
      <c r="AO18">
        <v>3808.4650000000001</v>
      </c>
      <c r="AR18" t="s">
        <v>119</v>
      </c>
      <c r="AS18" t="s">
        <v>123</v>
      </c>
      <c r="AT18" t="s">
        <v>236</v>
      </c>
      <c r="AU18" t="s">
        <v>267</v>
      </c>
      <c r="AV18" t="s">
        <v>48</v>
      </c>
      <c r="AW18">
        <v>2</v>
      </c>
      <c r="BB18">
        <v>0.92043278115002025</v>
      </c>
      <c r="BC18" t="s">
        <v>68</v>
      </c>
      <c r="BF18" t="s">
        <v>119</v>
      </c>
      <c r="BG18" t="s">
        <v>123</v>
      </c>
      <c r="BH18" t="s">
        <v>267</v>
      </c>
      <c r="BI18">
        <v>6710</v>
      </c>
      <c r="BJ18">
        <v>2</v>
      </c>
      <c r="BK18" t="s">
        <v>236</v>
      </c>
      <c r="BL18" t="s">
        <v>344</v>
      </c>
      <c r="BM18">
        <v>0.92043278115002025</v>
      </c>
      <c r="BN18" t="s">
        <v>68</v>
      </c>
      <c r="BO18" t="s">
        <v>180</v>
      </c>
      <c r="BP18">
        <v>3994.8690000000001</v>
      </c>
    </row>
    <row r="19" spans="1:68" ht="16.5">
      <c r="A19" s="125" t="str">
        <f t="shared" si="18"/>
        <v>영종운수</v>
      </c>
      <c r="B19" s="126" t="str">
        <f t="shared" si="19"/>
        <v>김용순</v>
      </c>
      <c r="C19" s="127" t="str">
        <f t="shared" si="20"/>
        <v>A</v>
      </c>
      <c r="D19" s="128">
        <f t="shared" si="21"/>
        <v>0.95613243379398338</v>
      </c>
      <c r="E19" s="129">
        <f t="shared" si="22"/>
        <v>9910</v>
      </c>
      <c r="F19" s="130" t="str">
        <f t="shared" si="23"/>
        <v>202</v>
      </c>
      <c r="G19" s="131" t="str">
        <f t="shared" si="24"/>
        <v>70바2205</v>
      </c>
      <c r="H19" s="132">
        <f t="shared" si="25"/>
        <v>2</v>
      </c>
      <c r="I19" s="133">
        <f t="shared" si="26"/>
        <v>3929.1030000000001</v>
      </c>
      <c r="J19" s="134">
        <f t="shared" si="27"/>
        <v>1.3408047669460953E-2</v>
      </c>
      <c r="K19" s="134">
        <f t="shared" si="28"/>
        <v>0.26350889521722481</v>
      </c>
      <c r="L19" s="134">
        <f t="shared" si="29"/>
        <v>8.526119065852944E-2</v>
      </c>
      <c r="M19" s="135">
        <f t="shared" si="30"/>
        <v>11.423</v>
      </c>
      <c r="N19" s="136">
        <f t="shared" si="31"/>
        <v>0.81443525405162454</v>
      </c>
      <c r="O19" s="136">
        <f t="shared" si="32"/>
        <v>5.9046555918742776</v>
      </c>
      <c r="P19" s="228">
        <f t="shared" si="33"/>
        <v>3</v>
      </c>
      <c r="Q19" s="229">
        <f t="shared" si="34"/>
        <v>32</v>
      </c>
      <c r="R19" s="229">
        <f t="shared" si="35"/>
        <v>232</v>
      </c>
      <c r="T19">
        <v>526</v>
      </c>
      <c r="U19">
        <v>9910</v>
      </c>
      <c r="V19" t="s">
        <v>269</v>
      </c>
      <c r="W19">
        <v>3929.1030000000001</v>
      </c>
      <c r="X19">
        <v>1448.5920000000001</v>
      </c>
      <c r="Y19">
        <v>2.7120000000000002</v>
      </c>
      <c r="Z19">
        <v>11.423</v>
      </c>
      <c r="AA19">
        <v>152.207469</v>
      </c>
      <c r="AB19">
        <v>2.0408050000000002</v>
      </c>
      <c r="AC19">
        <v>40.108021999999998</v>
      </c>
      <c r="AD19" s="1">
        <v>335</v>
      </c>
      <c r="AE19">
        <v>32</v>
      </c>
      <c r="AF19">
        <v>232</v>
      </c>
      <c r="AG19">
        <v>95</v>
      </c>
      <c r="AH19">
        <v>25.814126999999999</v>
      </c>
      <c r="AI19">
        <v>26824.799999999999</v>
      </c>
      <c r="AJ19">
        <v>1511</v>
      </c>
      <c r="AK19">
        <v>3</v>
      </c>
      <c r="AL19">
        <v>659</v>
      </c>
      <c r="AM19" t="s">
        <v>270</v>
      </c>
      <c r="AN19" t="s">
        <v>452</v>
      </c>
      <c r="AO19">
        <v>3752.0039999999999</v>
      </c>
      <c r="AR19" t="s">
        <v>119</v>
      </c>
      <c r="AS19" t="s">
        <v>120</v>
      </c>
      <c r="AT19" t="s">
        <v>204</v>
      </c>
      <c r="AU19" t="s">
        <v>269</v>
      </c>
      <c r="AV19" t="s">
        <v>48</v>
      </c>
      <c r="AW19">
        <v>2</v>
      </c>
      <c r="BB19">
        <v>0.95613243379398338</v>
      </c>
      <c r="BC19" t="s">
        <v>66</v>
      </c>
      <c r="BF19" t="s">
        <v>119</v>
      </c>
      <c r="BG19" t="s">
        <v>120</v>
      </c>
      <c r="BH19" t="s">
        <v>269</v>
      </c>
      <c r="BI19">
        <v>9910</v>
      </c>
      <c r="BJ19">
        <v>2</v>
      </c>
      <c r="BK19" t="s">
        <v>204</v>
      </c>
      <c r="BL19" t="s">
        <v>344</v>
      </c>
      <c r="BM19">
        <v>0.95613243379398338</v>
      </c>
      <c r="BN19" t="s">
        <v>66</v>
      </c>
      <c r="BO19" t="s">
        <v>183</v>
      </c>
      <c r="BP19">
        <v>3929.1030000000001</v>
      </c>
    </row>
    <row r="20" spans="1:68" ht="16.5">
      <c r="A20" s="108" t="str">
        <f t="shared" si="18"/>
        <v>영종운수</v>
      </c>
      <c r="B20" s="109" t="str">
        <f t="shared" si="19"/>
        <v>김유환</v>
      </c>
      <c r="C20" s="110" t="str">
        <f t="shared" si="20"/>
        <v>B</v>
      </c>
      <c r="D20" s="111">
        <f t="shared" si="21"/>
        <v>0.90103448275862075</v>
      </c>
      <c r="E20" s="112">
        <f t="shared" si="22"/>
        <v>2511</v>
      </c>
      <c r="F20" s="113" t="str">
        <f t="shared" si="23"/>
        <v>202</v>
      </c>
      <c r="G20" s="114" t="str">
        <f t="shared" si="24"/>
        <v>73아1213</v>
      </c>
      <c r="H20" s="115">
        <f t="shared" si="25"/>
        <v>1</v>
      </c>
      <c r="I20" s="116">
        <f t="shared" si="26"/>
        <v>4221.1570000000002</v>
      </c>
      <c r="J20" s="117">
        <f t="shared" si="27"/>
        <v>8.4112416062795091E-3</v>
      </c>
      <c r="K20" s="117">
        <f t="shared" si="28"/>
        <v>0.26943778435428067</v>
      </c>
      <c r="L20" s="117">
        <f t="shared" si="29"/>
        <v>0.23761257873137626</v>
      </c>
      <c r="M20" s="118">
        <f t="shared" si="30"/>
        <v>14.617000000000001</v>
      </c>
      <c r="N20" s="119">
        <f t="shared" si="31"/>
        <v>0</v>
      </c>
      <c r="O20" s="119">
        <f t="shared" si="32"/>
        <v>1.8952149848963211</v>
      </c>
      <c r="P20" s="230">
        <f t="shared" si="33"/>
        <v>20</v>
      </c>
      <c r="Q20" s="231">
        <f t="shared" si="34"/>
        <v>0</v>
      </c>
      <c r="R20" s="231">
        <f t="shared" si="35"/>
        <v>80</v>
      </c>
      <c r="T20">
        <v>526</v>
      </c>
      <c r="U20">
        <v>2511</v>
      </c>
      <c r="V20" t="s">
        <v>271</v>
      </c>
      <c r="W20">
        <v>4221.1570000000002</v>
      </c>
      <c r="X20">
        <v>1615.5920000000001</v>
      </c>
      <c r="Y20">
        <v>2.613</v>
      </c>
      <c r="Z20">
        <v>14.617000000000001</v>
      </c>
      <c r="AA20">
        <v>164.558583</v>
      </c>
      <c r="AB20">
        <v>1.384142</v>
      </c>
      <c r="AC20">
        <v>44.338299999999997</v>
      </c>
      <c r="AD20" s="1">
        <v>1003</v>
      </c>
      <c r="AE20">
        <v>0</v>
      </c>
      <c r="AF20">
        <v>80</v>
      </c>
      <c r="AG20">
        <v>100</v>
      </c>
      <c r="AH20">
        <v>25.651392999999999</v>
      </c>
      <c r="AI20">
        <v>25159.3</v>
      </c>
      <c r="AJ20">
        <v>1121.5</v>
      </c>
      <c r="AK20">
        <v>20</v>
      </c>
      <c r="AL20">
        <v>1818</v>
      </c>
      <c r="AM20" t="s">
        <v>272</v>
      </c>
      <c r="AN20" t="s">
        <v>453</v>
      </c>
      <c r="AO20">
        <v>4221.1570000000002</v>
      </c>
      <c r="AR20" t="s">
        <v>119</v>
      </c>
      <c r="AS20" t="s">
        <v>120</v>
      </c>
      <c r="AT20" t="s">
        <v>214</v>
      </c>
      <c r="AU20" t="s">
        <v>271</v>
      </c>
      <c r="AV20" t="s">
        <v>48</v>
      </c>
      <c r="AW20">
        <v>1</v>
      </c>
      <c r="BB20">
        <v>0.90103448275862075</v>
      </c>
      <c r="BC20" t="s">
        <v>68</v>
      </c>
      <c r="BF20" t="s">
        <v>119</v>
      </c>
      <c r="BG20" t="s">
        <v>120</v>
      </c>
      <c r="BH20" t="s">
        <v>271</v>
      </c>
      <c r="BI20">
        <v>2511</v>
      </c>
      <c r="BJ20">
        <v>1</v>
      </c>
      <c r="BK20" t="s">
        <v>214</v>
      </c>
      <c r="BL20" t="s">
        <v>179</v>
      </c>
      <c r="BM20">
        <v>0.90103448275862075</v>
      </c>
      <c r="BN20" t="s">
        <v>68</v>
      </c>
      <c r="BO20" t="s">
        <v>180</v>
      </c>
      <c r="BP20">
        <v>4221.1570000000002</v>
      </c>
    </row>
    <row r="21" spans="1:68" ht="16.5">
      <c r="A21" s="125" t="str">
        <f t="shared" si="18"/>
        <v>영종운수</v>
      </c>
      <c r="B21" s="126" t="str">
        <f t="shared" si="19"/>
        <v>김제학</v>
      </c>
      <c r="C21" s="127" t="str">
        <f t="shared" si="20"/>
        <v>A</v>
      </c>
      <c r="D21" s="128">
        <f t="shared" si="21"/>
        <v>0.95703703703703702</v>
      </c>
      <c r="E21" s="129">
        <f t="shared" si="22"/>
        <v>8006</v>
      </c>
      <c r="F21" s="130" t="str">
        <f t="shared" si="23"/>
        <v>202</v>
      </c>
      <c r="G21" s="131" t="str">
        <f t="shared" si="24"/>
        <v>73아1282</v>
      </c>
      <c r="H21" s="132">
        <f t="shared" si="25"/>
        <v>1</v>
      </c>
      <c r="I21" s="133">
        <f t="shared" si="26"/>
        <v>3872.67</v>
      </c>
      <c r="J21" s="134">
        <f t="shared" si="27"/>
        <v>8.3228462759958217E-3</v>
      </c>
      <c r="K21" s="134">
        <f t="shared" si="28"/>
        <v>0.29838020124519354</v>
      </c>
      <c r="L21" s="134">
        <f t="shared" si="29"/>
        <v>6.8170022232723157E-2</v>
      </c>
      <c r="M21" s="135">
        <f t="shared" si="30"/>
        <v>16.189</v>
      </c>
      <c r="N21" s="136">
        <f t="shared" si="31"/>
        <v>0</v>
      </c>
      <c r="O21" s="136">
        <f t="shared" si="32"/>
        <v>4.3380923239005647</v>
      </c>
      <c r="P21" s="228">
        <f t="shared" si="33"/>
        <v>14</v>
      </c>
      <c r="Q21" s="229">
        <f t="shared" si="34"/>
        <v>0</v>
      </c>
      <c r="R21" s="229">
        <f t="shared" si="35"/>
        <v>168</v>
      </c>
      <c r="T21">
        <v>526</v>
      </c>
      <c r="U21">
        <v>8006</v>
      </c>
      <c r="V21" t="s">
        <v>273</v>
      </c>
      <c r="W21">
        <v>3872.67</v>
      </c>
      <c r="X21">
        <v>1498.9659999999999</v>
      </c>
      <c r="Y21">
        <v>2.5840000000000001</v>
      </c>
      <c r="Z21">
        <v>16.189</v>
      </c>
      <c r="AA21">
        <v>148.249404</v>
      </c>
      <c r="AB21">
        <v>1.233857</v>
      </c>
      <c r="AC21">
        <v>44.234687000000001</v>
      </c>
      <c r="AD21" s="1">
        <v>264</v>
      </c>
      <c r="AE21">
        <v>0</v>
      </c>
      <c r="AF21">
        <v>168</v>
      </c>
      <c r="AG21">
        <v>106</v>
      </c>
      <c r="AH21">
        <v>26.122668000000001</v>
      </c>
      <c r="AI21">
        <v>29297</v>
      </c>
      <c r="AJ21">
        <v>2304.1999999999998</v>
      </c>
      <c r="AK21">
        <v>14</v>
      </c>
      <c r="AL21">
        <v>4556</v>
      </c>
      <c r="AM21" t="s">
        <v>274</v>
      </c>
      <c r="AN21" t="s">
        <v>454</v>
      </c>
      <c r="AO21">
        <v>3872.67</v>
      </c>
      <c r="AR21" t="s">
        <v>119</v>
      </c>
      <c r="AS21" t="s">
        <v>120</v>
      </c>
      <c r="AT21" t="s">
        <v>224</v>
      </c>
      <c r="AU21" t="s">
        <v>273</v>
      </c>
      <c r="AV21" t="s">
        <v>48</v>
      </c>
      <c r="AW21">
        <v>1</v>
      </c>
      <c r="BB21">
        <v>0.95703703703703702</v>
      </c>
      <c r="BC21" t="s">
        <v>66</v>
      </c>
      <c r="BF21" t="s">
        <v>119</v>
      </c>
      <c r="BG21" t="s">
        <v>120</v>
      </c>
      <c r="BH21" t="s">
        <v>273</v>
      </c>
      <c r="BI21">
        <v>8006</v>
      </c>
      <c r="BJ21">
        <v>1</v>
      </c>
      <c r="BK21" t="s">
        <v>224</v>
      </c>
      <c r="BL21" t="s">
        <v>179</v>
      </c>
      <c r="BM21">
        <v>0.95703703703703702</v>
      </c>
      <c r="BN21" t="s">
        <v>66</v>
      </c>
      <c r="BO21" t="s">
        <v>183</v>
      </c>
      <c r="BP21">
        <v>3872.67</v>
      </c>
    </row>
    <row r="22" spans="1:68" ht="16.5">
      <c r="A22" s="108" t="str">
        <f t="shared" si="18"/>
        <v>영종운수</v>
      </c>
      <c r="B22" s="109" t="str">
        <f t="shared" si="19"/>
        <v>김종두</v>
      </c>
      <c r="C22" s="110" t="str">
        <f t="shared" si="20"/>
        <v>S</v>
      </c>
      <c r="D22" s="111">
        <f t="shared" si="21"/>
        <v>1.0071701860698803</v>
      </c>
      <c r="E22" s="112">
        <f t="shared" si="22"/>
        <v>2896</v>
      </c>
      <c r="F22" s="113" t="str">
        <f t="shared" si="23"/>
        <v>202</v>
      </c>
      <c r="G22" s="114" t="str">
        <f t="shared" si="24"/>
        <v>70바2259</v>
      </c>
      <c r="H22" s="115">
        <f t="shared" si="25"/>
        <v>2</v>
      </c>
      <c r="I22" s="116">
        <f t="shared" si="26"/>
        <v>4297.5529999999999</v>
      </c>
      <c r="J22" s="117">
        <f t="shared" si="27"/>
        <v>7.0229044977187559E-3</v>
      </c>
      <c r="K22" s="117">
        <f t="shared" si="28"/>
        <v>0.22838764868521386</v>
      </c>
      <c r="L22" s="117">
        <f t="shared" si="29"/>
        <v>7.7253264823028356E-2</v>
      </c>
      <c r="M22" s="118">
        <f t="shared" si="30"/>
        <v>8.8140000000000001</v>
      </c>
      <c r="N22" s="119">
        <f t="shared" si="31"/>
        <v>6.8178333111889486</v>
      </c>
      <c r="O22" s="119">
        <f t="shared" si="32"/>
        <v>3.9790085194993523</v>
      </c>
      <c r="P22" s="230">
        <f t="shared" si="33"/>
        <v>0</v>
      </c>
      <c r="Q22" s="231">
        <f t="shared" si="34"/>
        <v>293</v>
      </c>
      <c r="R22" s="231">
        <f t="shared" si="35"/>
        <v>171</v>
      </c>
      <c r="T22">
        <v>526</v>
      </c>
      <c r="U22">
        <v>2896</v>
      </c>
      <c r="V22" t="s">
        <v>275</v>
      </c>
      <c r="W22">
        <v>4297.5529999999999</v>
      </c>
      <c r="X22">
        <v>1474.0730000000001</v>
      </c>
      <c r="Y22">
        <v>2.915</v>
      </c>
      <c r="Z22">
        <v>8.8140000000000001</v>
      </c>
      <c r="AA22">
        <v>168.76493199999999</v>
      </c>
      <c r="AB22">
        <v>1.1852199999999999</v>
      </c>
      <c r="AC22">
        <v>38.543826000000003</v>
      </c>
      <c r="AD22" s="1">
        <v>332</v>
      </c>
      <c r="AE22">
        <v>293</v>
      </c>
      <c r="AF22">
        <v>171</v>
      </c>
      <c r="AG22">
        <v>130</v>
      </c>
      <c r="AH22">
        <v>25.464727</v>
      </c>
      <c r="AI22">
        <v>16408.900000000001</v>
      </c>
      <c r="AJ22">
        <v>630.29999999999995</v>
      </c>
      <c r="AK22">
        <v>0</v>
      </c>
      <c r="AL22">
        <v>0</v>
      </c>
      <c r="AM22" t="s">
        <v>276</v>
      </c>
      <c r="AN22" t="s">
        <v>455</v>
      </c>
      <c r="AO22">
        <v>4094.672</v>
      </c>
      <c r="AR22" t="s">
        <v>119</v>
      </c>
      <c r="AS22" t="s">
        <v>120</v>
      </c>
      <c r="AT22" t="s">
        <v>207</v>
      </c>
      <c r="AU22" t="s">
        <v>275</v>
      </c>
      <c r="AV22" t="s">
        <v>48</v>
      </c>
      <c r="AW22">
        <v>2</v>
      </c>
      <c r="BB22">
        <v>1.0071701860698803</v>
      </c>
      <c r="BC22" t="s">
        <v>71</v>
      </c>
      <c r="BF22" t="s">
        <v>119</v>
      </c>
      <c r="BG22" t="s">
        <v>120</v>
      </c>
      <c r="BH22" t="s">
        <v>275</v>
      </c>
      <c r="BI22">
        <v>2896</v>
      </c>
      <c r="BJ22">
        <v>2</v>
      </c>
      <c r="BK22" t="s">
        <v>207</v>
      </c>
      <c r="BL22" t="s">
        <v>222</v>
      </c>
      <c r="BM22">
        <v>1.0071701860698803</v>
      </c>
      <c r="BN22" t="s">
        <v>71</v>
      </c>
      <c r="BO22" t="s">
        <v>181</v>
      </c>
      <c r="BP22">
        <v>4297.5529999999999</v>
      </c>
    </row>
    <row r="23" spans="1:68" ht="16.5">
      <c r="A23" s="125" t="str">
        <f t="shared" si="18"/>
        <v>영종운수</v>
      </c>
      <c r="B23" s="126" t="str">
        <f t="shared" si="19"/>
        <v>김준영</v>
      </c>
      <c r="C23" s="127" t="str">
        <f t="shared" si="20"/>
        <v>B</v>
      </c>
      <c r="D23" s="128">
        <f t="shared" si="21"/>
        <v>0.94047808590566229</v>
      </c>
      <c r="E23" s="129">
        <f t="shared" si="22"/>
        <v>4999</v>
      </c>
      <c r="F23" s="130" t="str">
        <f t="shared" si="23"/>
        <v>202</v>
      </c>
      <c r="G23" s="131" t="str">
        <f t="shared" si="24"/>
        <v>73아1278</v>
      </c>
      <c r="H23" s="132">
        <f t="shared" si="25"/>
        <v>11</v>
      </c>
      <c r="I23" s="133">
        <f t="shared" si="26"/>
        <v>4091.4920000000002</v>
      </c>
      <c r="J23" s="134">
        <f t="shared" si="27"/>
        <v>2.1834180626322468E-2</v>
      </c>
      <c r="K23" s="134">
        <f t="shared" si="28"/>
        <v>0.29126412233886856</v>
      </c>
      <c r="L23" s="134">
        <f t="shared" si="29"/>
        <v>9.7519437896982322E-2</v>
      </c>
      <c r="M23" s="135">
        <f t="shared" si="30"/>
        <v>14.874000000000001</v>
      </c>
      <c r="N23" s="136">
        <f t="shared" si="31"/>
        <v>0.12220480939471469</v>
      </c>
      <c r="O23" s="136">
        <f t="shared" si="32"/>
        <v>3.0795611967468099</v>
      </c>
      <c r="P23" s="228">
        <f t="shared" si="33"/>
        <v>19</v>
      </c>
      <c r="Q23" s="229">
        <f t="shared" si="34"/>
        <v>5</v>
      </c>
      <c r="R23" s="229">
        <f t="shared" si="35"/>
        <v>126</v>
      </c>
      <c r="T23">
        <v>526</v>
      </c>
      <c r="U23">
        <v>4999</v>
      </c>
      <c r="V23" t="s">
        <v>389</v>
      </c>
      <c r="W23">
        <v>4091.4920000000002</v>
      </c>
      <c r="X23">
        <v>1605.5540000000001</v>
      </c>
      <c r="Y23">
        <v>2.548</v>
      </c>
      <c r="Z23">
        <v>14.874000000000001</v>
      </c>
      <c r="AA23">
        <v>164.051084</v>
      </c>
      <c r="AB23">
        <v>3.5819209999999999</v>
      </c>
      <c r="AC23">
        <v>47.782195000000002</v>
      </c>
      <c r="AD23" s="1">
        <v>399</v>
      </c>
      <c r="AE23">
        <v>5</v>
      </c>
      <c r="AF23">
        <v>126</v>
      </c>
      <c r="AG23">
        <v>107</v>
      </c>
      <c r="AH23">
        <v>24.940353000000002</v>
      </c>
      <c r="AI23">
        <v>35912</v>
      </c>
      <c r="AJ23">
        <v>6393.9</v>
      </c>
      <c r="AK23">
        <v>19</v>
      </c>
      <c r="AL23">
        <v>1597</v>
      </c>
      <c r="AM23" t="s">
        <v>390</v>
      </c>
      <c r="AN23" t="s">
        <v>456</v>
      </c>
      <c r="AO23">
        <v>643.59900000000005</v>
      </c>
      <c r="AR23" t="s">
        <v>119</v>
      </c>
      <c r="AS23" t="s">
        <v>120</v>
      </c>
      <c r="AT23" t="s">
        <v>221</v>
      </c>
      <c r="AU23" t="s">
        <v>389</v>
      </c>
      <c r="AV23" t="s">
        <v>48</v>
      </c>
      <c r="AW23">
        <v>11</v>
      </c>
      <c r="BB23">
        <v>0.94047808590566229</v>
      </c>
      <c r="BC23" t="s">
        <v>68</v>
      </c>
      <c r="BF23" t="s">
        <v>119</v>
      </c>
      <c r="BG23" t="s">
        <v>120</v>
      </c>
      <c r="BH23" t="s">
        <v>389</v>
      </c>
      <c r="BI23">
        <v>4999</v>
      </c>
      <c r="BJ23">
        <v>11</v>
      </c>
      <c r="BK23" t="s">
        <v>221</v>
      </c>
      <c r="BL23" t="s">
        <v>211</v>
      </c>
      <c r="BM23">
        <v>0.94047808590566229</v>
      </c>
      <c r="BN23" t="s">
        <v>68</v>
      </c>
      <c r="BO23" t="s">
        <v>180</v>
      </c>
      <c r="BP23">
        <v>4091.4920000000002</v>
      </c>
    </row>
    <row r="24" spans="1:68" ht="16.5">
      <c r="A24" s="108" t="str">
        <f t="shared" si="18"/>
        <v>영종운수</v>
      </c>
      <c r="B24" s="109" t="str">
        <f t="shared" si="19"/>
        <v>김지현</v>
      </c>
      <c r="C24" s="110" t="str">
        <f t="shared" si="20"/>
        <v>C</v>
      </c>
      <c r="D24" s="111">
        <f t="shared" si="21"/>
        <v>0.89440000000000008</v>
      </c>
      <c r="E24" s="112">
        <f t="shared" si="22"/>
        <v>4482</v>
      </c>
      <c r="F24" s="113" t="str">
        <f t="shared" si="23"/>
        <v>203</v>
      </c>
      <c r="G24" s="114" t="str">
        <f t="shared" si="24"/>
        <v>70바2526</v>
      </c>
      <c r="H24" s="115">
        <f t="shared" si="25"/>
        <v>1</v>
      </c>
      <c r="I24" s="116">
        <f t="shared" si="26"/>
        <v>2833.0770000000002</v>
      </c>
      <c r="J24" s="117">
        <f t="shared" si="27"/>
        <v>6.1795060068380855E-2</v>
      </c>
      <c r="K24" s="117">
        <f t="shared" si="28"/>
        <v>0.21830776378460465</v>
      </c>
      <c r="L24" s="117">
        <f t="shared" si="29"/>
        <v>0.16730925421370474</v>
      </c>
      <c r="M24" s="118">
        <f t="shared" si="30"/>
        <v>16.481999999999999</v>
      </c>
      <c r="N24" s="119">
        <f t="shared" si="31"/>
        <v>0</v>
      </c>
      <c r="O24" s="119">
        <f t="shared" si="32"/>
        <v>7.9418949784986426</v>
      </c>
      <c r="P24" s="230">
        <f t="shared" si="33"/>
        <v>4</v>
      </c>
      <c r="Q24" s="231">
        <f t="shared" si="34"/>
        <v>0</v>
      </c>
      <c r="R24" s="231">
        <f t="shared" si="35"/>
        <v>225</v>
      </c>
      <c r="T24">
        <v>526</v>
      </c>
      <c r="U24">
        <v>4482</v>
      </c>
      <c r="V24" t="s">
        <v>277</v>
      </c>
      <c r="W24">
        <v>2833.0770000000002</v>
      </c>
      <c r="X24">
        <v>1267.079</v>
      </c>
      <c r="Y24">
        <v>2.2360000000000002</v>
      </c>
      <c r="Z24">
        <v>16.481999999999999</v>
      </c>
      <c r="AA24">
        <v>121.43135700000001</v>
      </c>
      <c r="AB24">
        <v>7.5038580000000001</v>
      </c>
      <c r="AC24">
        <v>26.509408000000001</v>
      </c>
      <c r="AD24" s="1">
        <v>474</v>
      </c>
      <c r="AE24">
        <v>0</v>
      </c>
      <c r="AF24">
        <v>225</v>
      </c>
      <c r="AG24">
        <v>93</v>
      </c>
      <c r="AH24">
        <v>23.330687000000001</v>
      </c>
      <c r="AI24">
        <v>8681.4</v>
      </c>
      <c r="AJ24">
        <v>54.5</v>
      </c>
      <c r="AK24">
        <v>4</v>
      </c>
      <c r="AL24">
        <v>1375</v>
      </c>
      <c r="AM24" t="s">
        <v>278</v>
      </c>
      <c r="AN24" t="s">
        <v>457</v>
      </c>
      <c r="AO24">
        <v>2833.0770000000002</v>
      </c>
      <c r="AR24" t="s">
        <v>119</v>
      </c>
      <c r="AS24" t="s">
        <v>121</v>
      </c>
      <c r="AT24" t="s">
        <v>228</v>
      </c>
      <c r="AU24" t="s">
        <v>277</v>
      </c>
      <c r="AV24" t="s">
        <v>48</v>
      </c>
      <c r="AW24">
        <v>1</v>
      </c>
      <c r="BB24">
        <v>0.89440000000000008</v>
      </c>
      <c r="BC24" t="s">
        <v>69</v>
      </c>
      <c r="BF24" t="s">
        <v>119</v>
      </c>
      <c r="BG24" t="s">
        <v>121</v>
      </c>
      <c r="BH24" t="s">
        <v>277</v>
      </c>
      <c r="BI24">
        <v>4482</v>
      </c>
      <c r="BJ24">
        <v>1</v>
      </c>
      <c r="BK24" t="s">
        <v>228</v>
      </c>
      <c r="BL24" t="s">
        <v>179</v>
      </c>
      <c r="BM24">
        <v>0.89440000000000008</v>
      </c>
      <c r="BN24" t="s">
        <v>69</v>
      </c>
      <c r="BO24" t="s">
        <v>182</v>
      </c>
      <c r="BP24">
        <v>2833.0770000000002</v>
      </c>
    </row>
    <row r="25" spans="1:68" ht="16.5">
      <c r="A25" s="125" t="str">
        <f t="shared" si="18"/>
        <v>영종운수</v>
      </c>
      <c r="B25" s="126" t="str">
        <f t="shared" si="19"/>
        <v>김지훈</v>
      </c>
      <c r="C25" s="127" t="str">
        <f t="shared" si="20"/>
        <v>D</v>
      </c>
      <c r="D25" s="128">
        <f t="shared" si="21"/>
        <v>0.84791197807190533</v>
      </c>
      <c r="E25" s="129">
        <f t="shared" si="22"/>
        <v>5504</v>
      </c>
      <c r="F25" s="130" t="str">
        <f t="shared" si="23"/>
        <v>203</v>
      </c>
      <c r="G25" s="131" t="str">
        <f t="shared" si="24"/>
        <v>70바2212</v>
      </c>
      <c r="H25" s="132">
        <f t="shared" si="25"/>
        <v>2</v>
      </c>
      <c r="I25" s="133">
        <f t="shared" si="26"/>
        <v>3389.54</v>
      </c>
      <c r="J25" s="134">
        <f t="shared" si="27"/>
        <v>5.5293525560249288E-3</v>
      </c>
      <c r="K25" s="134">
        <f t="shared" si="28"/>
        <v>0.27205906863497464</v>
      </c>
      <c r="L25" s="134">
        <f t="shared" si="29"/>
        <v>4.3073691415354297E-2</v>
      </c>
      <c r="M25" s="135">
        <f t="shared" si="30"/>
        <v>10.47</v>
      </c>
      <c r="N25" s="136">
        <f t="shared" si="31"/>
        <v>0</v>
      </c>
      <c r="O25" s="136">
        <f t="shared" si="32"/>
        <v>2.271694684234439</v>
      </c>
      <c r="P25" s="228">
        <f t="shared" si="33"/>
        <v>14</v>
      </c>
      <c r="Q25" s="229">
        <f t="shared" si="34"/>
        <v>0</v>
      </c>
      <c r="R25" s="229">
        <f t="shared" si="35"/>
        <v>77</v>
      </c>
      <c r="T25">
        <v>526</v>
      </c>
      <c r="U25">
        <v>5504</v>
      </c>
      <c r="V25" t="s">
        <v>402</v>
      </c>
      <c r="W25">
        <v>3389.54</v>
      </c>
      <c r="X25">
        <v>1541.1890000000001</v>
      </c>
      <c r="Y25">
        <v>2.1989999999999998</v>
      </c>
      <c r="Z25">
        <v>10.47</v>
      </c>
      <c r="AA25">
        <v>154.675252</v>
      </c>
      <c r="AB25">
        <v>0.85525399999999996</v>
      </c>
      <c r="AC25">
        <v>42.080804999999998</v>
      </c>
      <c r="AD25" s="1">
        <v>146</v>
      </c>
      <c r="AE25">
        <v>0</v>
      </c>
      <c r="AF25">
        <v>77</v>
      </c>
      <c r="AG25">
        <v>92</v>
      </c>
      <c r="AH25">
        <v>21.913912</v>
      </c>
      <c r="AI25">
        <v>12472.5</v>
      </c>
      <c r="AJ25">
        <v>835.6</v>
      </c>
      <c r="AK25">
        <v>14</v>
      </c>
      <c r="AL25">
        <v>1522</v>
      </c>
      <c r="AM25" t="s">
        <v>403</v>
      </c>
      <c r="AN25" t="s">
        <v>458</v>
      </c>
      <c r="AO25">
        <v>3316.84</v>
      </c>
      <c r="AR25" t="s">
        <v>119</v>
      </c>
      <c r="AS25" t="s">
        <v>121</v>
      </c>
      <c r="AT25" t="s">
        <v>225</v>
      </c>
      <c r="AU25" t="s">
        <v>402</v>
      </c>
      <c r="AV25" t="s">
        <v>226</v>
      </c>
      <c r="AW25">
        <v>2</v>
      </c>
      <c r="BB25">
        <v>0.84791197807190533</v>
      </c>
      <c r="BC25" t="s">
        <v>67</v>
      </c>
      <c r="BF25" t="s">
        <v>119</v>
      </c>
      <c r="BG25" t="s">
        <v>121</v>
      </c>
      <c r="BH25" t="s">
        <v>402</v>
      </c>
      <c r="BI25">
        <v>5504</v>
      </c>
      <c r="BJ25">
        <v>2</v>
      </c>
      <c r="BK25" t="s">
        <v>225</v>
      </c>
      <c r="BL25" t="s">
        <v>232</v>
      </c>
      <c r="BM25">
        <v>0.84791197807190533</v>
      </c>
      <c r="BN25" t="s">
        <v>67</v>
      </c>
      <c r="BO25" t="s">
        <v>184</v>
      </c>
      <c r="BP25">
        <v>3389.54</v>
      </c>
    </row>
    <row r="26" spans="1:68" ht="16.5">
      <c r="A26" s="108" t="str">
        <f t="shared" si="18"/>
        <v>영종운수</v>
      </c>
      <c r="B26" s="109" t="str">
        <f t="shared" si="19"/>
        <v>김진광</v>
      </c>
      <c r="C26" s="110" t="str">
        <f t="shared" si="20"/>
        <v>F</v>
      </c>
      <c r="D26" s="111">
        <f t="shared" si="21"/>
        <v>0.66103448275862076</v>
      </c>
      <c r="E26" s="112">
        <f t="shared" si="22"/>
        <v>5882</v>
      </c>
      <c r="F26" s="113" t="str">
        <f t="shared" si="23"/>
        <v>202</v>
      </c>
      <c r="G26" s="114" t="str">
        <f t="shared" si="24"/>
        <v>70바2259</v>
      </c>
      <c r="H26" s="115">
        <f t="shared" si="25"/>
        <v>1</v>
      </c>
      <c r="I26" s="116">
        <f t="shared" si="26"/>
        <v>3444.163</v>
      </c>
      <c r="J26" s="117">
        <f t="shared" si="27"/>
        <v>1.6559145393085256E-2</v>
      </c>
      <c r="K26" s="117">
        <f t="shared" si="28"/>
        <v>0.40373747831873152</v>
      </c>
      <c r="L26" s="117">
        <f t="shared" si="29"/>
        <v>0.14778626911676362</v>
      </c>
      <c r="M26" s="118">
        <f t="shared" si="30"/>
        <v>22.242999999999999</v>
      </c>
      <c r="N26" s="119">
        <f t="shared" si="31"/>
        <v>150.3703512290214</v>
      </c>
      <c r="O26" s="119">
        <f t="shared" si="32"/>
        <v>54.149585835513591</v>
      </c>
      <c r="P26" s="230">
        <f t="shared" si="33"/>
        <v>25</v>
      </c>
      <c r="Q26" s="231">
        <f t="shared" si="34"/>
        <v>5179</v>
      </c>
      <c r="R26" s="231">
        <f t="shared" si="35"/>
        <v>1865</v>
      </c>
      <c r="T26">
        <v>526</v>
      </c>
      <c r="U26">
        <v>5882</v>
      </c>
      <c r="V26" t="s">
        <v>279</v>
      </c>
      <c r="W26">
        <v>3444.163</v>
      </c>
      <c r="X26">
        <v>1797.0429999999999</v>
      </c>
      <c r="Y26">
        <v>1.917</v>
      </c>
      <c r="Z26">
        <v>22.242999999999999</v>
      </c>
      <c r="AA26">
        <v>146.292755</v>
      </c>
      <c r="AB26">
        <v>2.4224830000000002</v>
      </c>
      <c r="AC26">
        <v>59.063867999999999</v>
      </c>
      <c r="AD26" s="1">
        <v>509</v>
      </c>
      <c r="AE26">
        <v>5179</v>
      </c>
      <c r="AF26">
        <v>1865</v>
      </c>
      <c r="AG26">
        <v>130</v>
      </c>
      <c r="AH26">
        <v>23.542949</v>
      </c>
      <c r="AI26">
        <v>43551</v>
      </c>
      <c r="AJ26">
        <v>19035.599999999999</v>
      </c>
      <c r="AK26">
        <v>25</v>
      </c>
      <c r="AL26">
        <v>5600</v>
      </c>
      <c r="AM26" t="s">
        <v>280</v>
      </c>
      <c r="AN26" t="s">
        <v>459</v>
      </c>
      <c r="AO26">
        <v>3444.163</v>
      </c>
      <c r="AR26" t="s">
        <v>119</v>
      </c>
      <c r="AS26" t="s">
        <v>120</v>
      </c>
      <c r="AT26" t="s">
        <v>207</v>
      </c>
      <c r="AU26" t="s">
        <v>279</v>
      </c>
      <c r="AV26" t="s">
        <v>48</v>
      </c>
      <c r="AW26">
        <v>1</v>
      </c>
      <c r="BB26">
        <v>0.66103448275862076</v>
      </c>
      <c r="BC26" t="s">
        <v>70</v>
      </c>
      <c r="BF26" t="s">
        <v>119</v>
      </c>
      <c r="BG26" t="s">
        <v>120</v>
      </c>
      <c r="BH26" t="s">
        <v>279</v>
      </c>
      <c r="BI26">
        <v>5882</v>
      </c>
      <c r="BJ26">
        <v>1</v>
      </c>
      <c r="BK26" t="s">
        <v>207</v>
      </c>
      <c r="BL26" t="s">
        <v>179</v>
      </c>
      <c r="BM26">
        <v>0.66103448275862076</v>
      </c>
      <c r="BN26" t="s">
        <v>70</v>
      </c>
      <c r="BO26" t="s">
        <v>193</v>
      </c>
      <c r="BP26">
        <v>3444.163</v>
      </c>
    </row>
    <row r="27" spans="1:68" ht="16.5">
      <c r="A27" s="125" t="str">
        <f t="shared" si="18"/>
        <v>영종운수</v>
      </c>
      <c r="B27" s="126" t="str">
        <f t="shared" si="19"/>
        <v>김진호</v>
      </c>
      <c r="C27" s="127" t="str">
        <f t="shared" si="20"/>
        <v>A</v>
      </c>
      <c r="D27" s="128">
        <f t="shared" si="21"/>
        <v>0.96071428571428574</v>
      </c>
      <c r="E27" s="129">
        <f t="shared" si="22"/>
        <v>9299</v>
      </c>
      <c r="F27" s="130" t="str">
        <f t="shared" si="23"/>
        <v>202</v>
      </c>
      <c r="G27" s="131" t="str">
        <f t="shared" si="24"/>
        <v>73아1256</v>
      </c>
      <c r="H27" s="132">
        <f t="shared" si="25"/>
        <v>1</v>
      </c>
      <c r="I27" s="133">
        <f t="shared" si="26"/>
        <v>4237.9880000000003</v>
      </c>
      <c r="J27" s="134">
        <f t="shared" si="27"/>
        <v>1.3493244288947152E-2</v>
      </c>
      <c r="K27" s="134">
        <f t="shared" si="28"/>
        <v>0.2404368368024149</v>
      </c>
      <c r="L27" s="134">
        <f t="shared" si="29"/>
        <v>7.8103099867201126E-2</v>
      </c>
      <c r="M27" s="135">
        <f t="shared" si="30"/>
        <v>9.6210000000000004</v>
      </c>
      <c r="N27" s="136">
        <f t="shared" si="31"/>
        <v>2.3596102678912729E-2</v>
      </c>
      <c r="O27" s="136">
        <f t="shared" si="32"/>
        <v>3.1146855536164799</v>
      </c>
      <c r="P27" s="228">
        <f t="shared" si="33"/>
        <v>2</v>
      </c>
      <c r="Q27" s="229">
        <f t="shared" si="34"/>
        <v>1</v>
      </c>
      <c r="R27" s="229">
        <f t="shared" si="35"/>
        <v>132</v>
      </c>
      <c r="T27">
        <v>526</v>
      </c>
      <c r="U27">
        <v>9299</v>
      </c>
      <c r="V27" t="s">
        <v>281</v>
      </c>
      <c r="W27">
        <v>4237.9880000000003</v>
      </c>
      <c r="X27">
        <v>1575.655</v>
      </c>
      <c r="Y27">
        <v>2.69</v>
      </c>
      <c r="Z27">
        <v>9.6210000000000004</v>
      </c>
      <c r="AA27">
        <v>156.28939600000001</v>
      </c>
      <c r="AB27">
        <v>2.108851</v>
      </c>
      <c r="AC27">
        <v>37.577728</v>
      </c>
      <c r="AD27" s="1">
        <v>331</v>
      </c>
      <c r="AE27">
        <v>1</v>
      </c>
      <c r="AF27">
        <v>132</v>
      </c>
      <c r="AG27">
        <v>92</v>
      </c>
      <c r="AH27">
        <v>27.116285999999999</v>
      </c>
      <c r="AI27">
        <v>19126</v>
      </c>
      <c r="AJ27">
        <v>1145.5</v>
      </c>
      <c r="AK27">
        <v>2</v>
      </c>
      <c r="AL27">
        <v>365</v>
      </c>
      <c r="AM27" t="s">
        <v>282</v>
      </c>
      <c r="AN27" t="s">
        <v>460</v>
      </c>
      <c r="AO27">
        <v>4237.9880000000003</v>
      </c>
      <c r="AR27" t="s">
        <v>119</v>
      </c>
      <c r="AS27" t="s">
        <v>120</v>
      </c>
      <c r="AT27" t="s">
        <v>220</v>
      </c>
      <c r="AU27" t="s">
        <v>281</v>
      </c>
      <c r="AV27" t="s">
        <v>48</v>
      </c>
      <c r="AW27">
        <v>1</v>
      </c>
      <c r="BB27">
        <v>0.96071428571428574</v>
      </c>
      <c r="BC27" t="s">
        <v>66</v>
      </c>
      <c r="BF27" t="s">
        <v>119</v>
      </c>
      <c r="BG27" t="s">
        <v>120</v>
      </c>
      <c r="BH27" t="s">
        <v>281</v>
      </c>
      <c r="BI27">
        <v>9299</v>
      </c>
      <c r="BJ27">
        <v>1</v>
      </c>
      <c r="BK27" t="s">
        <v>220</v>
      </c>
      <c r="BL27" t="s">
        <v>179</v>
      </c>
      <c r="BM27">
        <v>0.96071428571428574</v>
      </c>
      <c r="BN27" t="s">
        <v>66</v>
      </c>
      <c r="BO27" t="s">
        <v>183</v>
      </c>
      <c r="BP27">
        <v>4237.9880000000003</v>
      </c>
    </row>
    <row r="28" spans="1:68" ht="16.5">
      <c r="A28" s="108" t="str">
        <f t="shared" si="18"/>
        <v>영종운수</v>
      </c>
      <c r="B28" s="109" t="str">
        <f t="shared" si="19"/>
        <v>김홍철</v>
      </c>
      <c r="C28" s="110" t="str">
        <f t="shared" si="20"/>
        <v>A</v>
      </c>
      <c r="D28" s="111">
        <f t="shared" si="21"/>
        <v>0.98568717310284604</v>
      </c>
      <c r="E28" s="112">
        <f t="shared" si="22"/>
        <v>288</v>
      </c>
      <c r="F28" s="113" t="str">
        <f t="shared" si="23"/>
        <v>202</v>
      </c>
      <c r="G28" s="114" t="str">
        <f t="shared" si="24"/>
        <v>71바7511</v>
      </c>
      <c r="H28" s="115">
        <f t="shared" si="25"/>
        <v>2</v>
      </c>
      <c r="I28" s="116">
        <f t="shared" si="26"/>
        <v>3036.7250000000004</v>
      </c>
      <c r="J28" s="117">
        <f t="shared" si="27"/>
        <v>6.7346299041257211E-3</v>
      </c>
      <c r="K28" s="117">
        <f t="shared" si="28"/>
        <v>0.25854447443900108</v>
      </c>
      <c r="L28" s="117">
        <f t="shared" si="29"/>
        <v>0.11064551449340983</v>
      </c>
      <c r="M28" s="118">
        <f t="shared" si="30"/>
        <v>15.092000000000001</v>
      </c>
      <c r="N28" s="119">
        <f t="shared" si="31"/>
        <v>0</v>
      </c>
      <c r="O28" s="119">
        <f t="shared" si="32"/>
        <v>3.1613004140974241</v>
      </c>
      <c r="P28" s="230">
        <f t="shared" si="33"/>
        <v>1</v>
      </c>
      <c r="Q28" s="231">
        <f t="shared" si="34"/>
        <v>0</v>
      </c>
      <c r="R28" s="231">
        <f t="shared" si="35"/>
        <v>96</v>
      </c>
      <c r="T28">
        <v>526</v>
      </c>
      <c r="U28">
        <v>288</v>
      </c>
      <c r="V28" t="s">
        <v>283</v>
      </c>
      <c r="W28">
        <v>3036.7249999999999</v>
      </c>
      <c r="X28">
        <v>1142.675</v>
      </c>
      <c r="Y28">
        <v>2.6579999999999999</v>
      </c>
      <c r="Z28">
        <v>15.092000000000001</v>
      </c>
      <c r="AA28">
        <v>116.186637</v>
      </c>
      <c r="AB28">
        <v>0.782474</v>
      </c>
      <c r="AC28">
        <v>30.039413</v>
      </c>
      <c r="AD28" s="1">
        <v>336</v>
      </c>
      <c r="AE28">
        <v>0</v>
      </c>
      <c r="AF28">
        <v>96</v>
      </c>
      <c r="AG28">
        <v>91</v>
      </c>
      <c r="AH28">
        <v>26.136610999999998</v>
      </c>
      <c r="AI28">
        <v>16332.4</v>
      </c>
      <c r="AJ28">
        <v>424.6</v>
      </c>
      <c r="AK28">
        <v>1</v>
      </c>
      <c r="AL28">
        <v>11</v>
      </c>
      <c r="AM28" t="s">
        <v>284</v>
      </c>
      <c r="AN28" t="s">
        <v>461</v>
      </c>
      <c r="AO28">
        <v>2855.2420000000002</v>
      </c>
      <c r="AR28" t="s">
        <v>119</v>
      </c>
      <c r="AS28" t="s">
        <v>120</v>
      </c>
      <c r="AT28" t="s">
        <v>211</v>
      </c>
      <c r="AU28" t="s">
        <v>283</v>
      </c>
      <c r="AV28" t="s">
        <v>48</v>
      </c>
      <c r="AW28">
        <v>2</v>
      </c>
      <c r="BB28">
        <v>0.98568717310284604</v>
      </c>
      <c r="BC28" t="s">
        <v>66</v>
      </c>
      <c r="BF28" t="s">
        <v>119</v>
      </c>
      <c r="BG28" t="s">
        <v>120</v>
      </c>
      <c r="BH28" t="s">
        <v>283</v>
      </c>
      <c r="BI28">
        <v>288</v>
      </c>
      <c r="BJ28">
        <v>2</v>
      </c>
      <c r="BK28" t="s">
        <v>211</v>
      </c>
      <c r="BL28" t="s">
        <v>212</v>
      </c>
      <c r="BM28">
        <v>0.98568717310284604</v>
      </c>
      <c r="BN28" t="s">
        <v>66</v>
      </c>
      <c r="BO28" t="s">
        <v>183</v>
      </c>
      <c r="BP28">
        <v>3036.7250000000004</v>
      </c>
    </row>
    <row r="29" spans="1:68" ht="16.5">
      <c r="A29" s="125" t="str">
        <f t="shared" si="18"/>
        <v>영종운수</v>
      </c>
      <c r="B29" s="126" t="str">
        <f t="shared" si="19"/>
        <v>노형준</v>
      </c>
      <c r="C29" s="127" t="str">
        <f t="shared" si="20"/>
        <v>F</v>
      </c>
      <c r="D29" s="128">
        <f t="shared" si="21"/>
        <v>0.79962962962962947</v>
      </c>
      <c r="E29" s="129">
        <f t="shared" si="22"/>
        <v>2000</v>
      </c>
      <c r="F29" s="130" t="str">
        <f t="shared" si="23"/>
        <v>203</v>
      </c>
      <c r="G29" s="131" t="str">
        <f t="shared" si="24"/>
        <v>70바2269</v>
      </c>
      <c r="H29" s="132">
        <f t="shared" si="25"/>
        <v>1</v>
      </c>
      <c r="I29" s="133">
        <f t="shared" si="26"/>
        <v>3627.1930000000002</v>
      </c>
      <c r="J29" s="134">
        <f t="shared" si="27"/>
        <v>2.4997354475434632E-2</v>
      </c>
      <c r="K29" s="134">
        <f t="shared" si="28"/>
        <v>0.26865811905857911</v>
      </c>
      <c r="L29" s="134">
        <f t="shared" si="29"/>
        <v>8.2708584847842395E-2</v>
      </c>
      <c r="M29" s="135">
        <f t="shared" si="30"/>
        <v>14.161</v>
      </c>
      <c r="N29" s="136">
        <f t="shared" si="31"/>
        <v>2.4536880171526576</v>
      </c>
      <c r="O29" s="136">
        <f t="shared" si="32"/>
        <v>3.5288996201746086</v>
      </c>
      <c r="P29" s="228">
        <f t="shared" si="33"/>
        <v>32</v>
      </c>
      <c r="Q29" s="229">
        <f t="shared" si="34"/>
        <v>89</v>
      </c>
      <c r="R29" s="229">
        <f t="shared" si="35"/>
        <v>128</v>
      </c>
      <c r="T29">
        <v>526</v>
      </c>
      <c r="U29">
        <v>2000</v>
      </c>
      <c r="V29" t="s">
        <v>285</v>
      </c>
      <c r="W29">
        <v>3627.1930000000002</v>
      </c>
      <c r="X29">
        <v>1680.306</v>
      </c>
      <c r="Y29">
        <v>2.1589999999999998</v>
      </c>
      <c r="Z29">
        <v>14.161</v>
      </c>
      <c r="AA29">
        <v>175.36219700000001</v>
      </c>
      <c r="AB29">
        <v>4.383591</v>
      </c>
      <c r="AC29">
        <v>47.112478000000003</v>
      </c>
      <c r="AD29" s="1">
        <v>300</v>
      </c>
      <c r="AE29">
        <v>89</v>
      </c>
      <c r="AF29">
        <v>128</v>
      </c>
      <c r="AG29">
        <v>99</v>
      </c>
      <c r="AH29">
        <v>20.684007000000001</v>
      </c>
      <c r="AI29">
        <v>21603</v>
      </c>
      <c r="AJ29">
        <v>1694.9</v>
      </c>
      <c r="AK29">
        <v>32</v>
      </c>
      <c r="AL29">
        <v>7562</v>
      </c>
      <c r="AM29" t="s">
        <v>286</v>
      </c>
      <c r="AN29" t="s">
        <v>462</v>
      </c>
      <c r="AO29">
        <v>3627.1930000000002</v>
      </c>
      <c r="AR29" t="s">
        <v>119</v>
      </c>
      <c r="AS29" t="s">
        <v>121</v>
      </c>
      <c r="AT29" t="s">
        <v>227</v>
      </c>
      <c r="AU29" t="s">
        <v>285</v>
      </c>
      <c r="AV29" t="s">
        <v>48</v>
      </c>
      <c r="AW29">
        <v>1</v>
      </c>
      <c r="BB29">
        <v>0.79962962962962947</v>
      </c>
      <c r="BC29" t="s">
        <v>70</v>
      </c>
      <c r="BF29" t="s">
        <v>119</v>
      </c>
      <c r="BG29" t="s">
        <v>121</v>
      </c>
      <c r="BH29" t="s">
        <v>285</v>
      </c>
      <c r="BI29">
        <v>2000</v>
      </c>
      <c r="BJ29">
        <v>1</v>
      </c>
      <c r="BK29" t="s">
        <v>227</v>
      </c>
      <c r="BL29" t="s">
        <v>179</v>
      </c>
      <c r="BM29">
        <v>0.79962962962962947</v>
      </c>
      <c r="BN29" t="s">
        <v>70</v>
      </c>
      <c r="BO29" t="s">
        <v>193</v>
      </c>
      <c r="BP29">
        <v>3627.1930000000002</v>
      </c>
    </row>
    <row r="30" spans="1:68" ht="16.5">
      <c r="A30" s="108" t="str">
        <f t="shared" si="18"/>
        <v>영종운수</v>
      </c>
      <c r="B30" s="109" t="str">
        <f t="shared" si="19"/>
        <v>류정송</v>
      </c>
      <c r="C30" s="110" t="str">
        <f t="shared" si="20"/>
        <v>D</v>
      </c>
      <c r="D30" s="111">
        <f t="shared" si="21"/>
        <v>0.81192307692307697</v>
      </c>
      <c r="E30" s="112">
        <f t="shared" si="22"/>
        <v>780</v>
      </c>
      <c r="F30" s="113" t="str">
        <f t="shared" si="23"/>
        <v>202</v>
      </c>
      <c r="G30" s="114" t="str">
        <f t="shared" si="24"/>
        <v>73아1216</v>
      </c>
      <c r="H30" s="115">
        <f t="shared" si="25"/>
        <v>1</v>
      </c>
      <c r="I30" s="116">
        <f t="shared" si="26"/>
        <v>3772.0250000000001</v>
      </c>
      <c r="J30" s="117">
        <f t="shared" si="27"/>
        <v>2.4709111751845123E-2</v>
      </c>
      <c r="K30" s="117">
        <f t="shared" si="28"/>
        <v>0.32314953769463767</v>
      </c>
      <c r="L30" s="117">
        <f t="shared" si="29"/>
        <v>0.10445317833259324</v>
      </c>
      <c r="M30" s="118">
        <f t="shared" si="30"/>
        <v>18.777999999999999</v>
      </c>
      <c r="N30" s="119">
        <f t="shared" si="31"/>
        <v>2.6510958967663256E-2</v>
      </c>
      <c r="O30" s="119">
        <f t="shared" si="32"/>
        <v>12.85781509931668</v>
      </c>
      <c r="P30" s="230">
        <f t="shared" si="33"/>
        <v>37</v>
      </c>
      <c r="Q30" s="231">
        <f t="shared" si="34"/>
        <v>1</v>
      </c>
      <c r="R30" s="231">
        <f t="shared" si="35"/>
        <v>485</v>
      </c>
      <c r="T30">
        <v>526</v>
      </c>
      <c r="U30">
        <v>780</v>
      </c>
      <c r="V30" t="s">
        <v>287</v>
      </c>
      <c r="W30">
        <v>3772.0250000000001</v>
      </c>
      <c r="X30">
        <v>1786.934</v>
      </c>
      <c r="Y30">
        <v>2.1110000000000002</v>
      </c>
      <c r="Z30">
        <v>18.777999999999999</v>
      </c>
      <c r="AA30">
        <v>149.87637100000001</v>
      </c>
      <c r="AB30">
        <v>3.7033119999999999</v>
      </c>
      <c r="AC30">
        <v>48.432479999999998</v>
      </c>
      <c r="AD30" s="1">
        <v>394</v>
      </c>
      <c r="AE30">
        <v>1</v>
      </c>
      <c r="AF30">
        <v>485</v>
      </c>
      <c r="AG30">
        <v>106</v>
      </c>
      <c r="AH30">
        <v>25.167576</v>
      </c>
      <c r="AI30">
        <v>45835.4</v>
      </c>
      <c r="AJ30">
        <v>8560</v>
      </c>
      <c r="AK30">
        <v>37</v>
      </c>
      <c r="AL30">
        <v>10609</v>
      </c>
      <c r="AM30" t="s">
        <v>288</v>
      </c>
      <c r="AN30" t="s">
        <v>463</v>
      </c>
      <c r="AO30">
        <v>3772.0250000000001</v>
      </c>
      <c r="AR30" t="s">
        <v>119</v>
      </c>
      <c r="AS30" t="s">
        <v>120</v>
      </c>
      <c r="AT30" t="s">
        <v>215</v>
      </c>
      <c r="AU30" t="s">
        <v>287</v>
      </c>
      <c r="AV30" t="s">
        <v>48</v>
      </c>
      <c r="AW30">
        <v>1</v>
      </c>
      <c r="BB30">
        <v>0.81192307692307697</v>
      </c>
      <c r="BC30" t="s">
        <v>67</v>
      </c>
      <c r="BF30" t="s">
        <v>119</v>
      </c>
      <c r="BG30" t="s">
        <v>120</v>
      </c>
      <c r="BH30" t="s">
        <v>287</v>
      </c>
      <c r="BI30">
        <v>780</v>
      </c>
      <c r="BJ30">
        <v>1</v>
      </c>
      <c r="BK30" t="s">
        <v>215</v>
      </c>
      <c r="BL30" t="s">
        <v>179</v>
      </c>
      <c r="BM30">
        <v>0.81192307692307697</v>
      </c>
      <c r="BN30" t="s">
        <v>67</v>
      </c>
      <c r="BO30" t="s">
        <v>184</v>
      </c>
      <c r="BP30">
        <v>3772.0250000000001</v>
      </c>
    </row>
    <row r="31" spans="1:68" ht="16.5">
      <c r="A31" s="125" t="str">
        <f t="shared" si="18"/>
        <v>영종운수</v>
      </c>
      <c r="B31" s="126" t="str">
        <f t="shared" si="19"/>
        <v>민병배</v>
      </c>
      <c r="C31" s="127" t="str">
        <f t="shared" si="20"/>
        <v>A</v>
      </c>
      <c r="D31" s="128">
        <f t="shared" si="21"/>
        <v>0.95959794280449451</v>
      </c>
      <c r="E31" s="129">
        <f t="shared" si="22"/>
        <v>5279</v>
      </c>
      <c r="F31" s="130" t="str">
        <f t="shared" si="23"/>
        <v>205</v>
      </c>
      <c r="G31" s="131" t="str">
        <f t="shared" si="24"/>
        <v>71바7516</v>
      </c>
      <c r="H31" s="132">
        <f t="shared" si="25"/>
        <v>3</v>
      </c>
      <c r="I31" s="133">
        <f t="shared" si="26"/>
        <v>1034.5620000000001</v>
      </c>
      <c r="J31" s="134">
        <f t="shared" si="27"/>
        <v>2.5895405589406315E-2</v>
      </c>
      <c r="K31" s="134">
        <f t="shared" si="28"/>
        <v>0.22002379615532547</v>
      </c>
      <c r="L31" s="134">
        <f t="shared" si="29"/>
        <v>8.409355843342399E-2</v>
      </c>
      <c r="M31" s="135">
        <f t="shared" si="30"/>
        <v>17.04</v>
      </c>
      <c r="N31" s="136">
        <f t="shared" si="31"/>
        <v>0</v>
      </c>
      <c r="O31" s="136">
        <f t="shared" si="32"/>
        <v>2.609800089313159</v>
      </c>
      <c r="P31" s="228">
        <f t="shared" si="33"/>
        <v>1</v>
      </c>
      <c r="Q31" s="229">
        <f t="shared" si="34"/>
        <v>0</v>
      </c>
      <c r="R31" s="229">
        <f t="shared" si="35"/>
        <v>27</v>
      </c>
      <c r="T31">
        <v>526</v>
      </c>
      <c r="U31">
        <v>5279</v>
      </c>
      <c r="V31" t="s">
        <v>404</v>
      </c>
      <c r="W31">
        <v>1034.5619999999999</v>
      </c>
      <c r="X31">
        <v>406.63099999999997</v>
      </c>
      <c r="Y31">
        <v>2.544</v>
      </c>
      <c r="Z31">
        <v>17.04</v>
      </c>
      <c r="AA31">
        <v>37.543880000000001</v>
      </c>
      <c r="AB31">
        <v>0.97221400000000002</v>
      </c>
      <c r="AC31">
        <v>8.2605470000000008</v>
      </c>
      <c r="AD31" s="1">
        <v>87</v>
      </c>
      <c r="AE31">
        <v>0</v>
      </c>
      <c r="AF31">
        <v>27</v>
      </c>
      <c r="AG31">
        <v>93</v>
      </c>
      <c r="AH31">
        <v>27.556075</v>
      </c>
      <c r="AI31">
        <v>9405.1</v>
      </c>
      <c r="AJ31">
        <v>489.9</v>
      </c>
      <c r="AK31">
        <v>1</v>
      </c>
      <c r="AL31">
        <v>396</v>
      </c>
      <c r="AM31" t="s">
        <v>405</v>
      </c>
      <c r="AN31" t="s">
        <v>464</v>
      </c>
      <c r="AO31">
        <v>440.17</v>
      </c>
      <c r="AR31" t="s">
        <v>119</v>
      </c>
      <c r="AS31" t="s">
        <v>122</v>
      </c>
      <c r="AT31" t="s">
        <v>235</v>
      </c>
      <c r="AU31" t="s">
        <v>404</v>
      </c>
      <c r="AV31" t="s">
        <v>48</v>
      </c>
      <c r="AW31">
        <v>3</v>
      </c>
      <c r="BB31">
        <v>0.95959794280449451</v>
      </c>
      <c r="BC31" t="s">
        <v>66</v>
      </c>
      <c r="BF31" t="s">
        <v>119</v>
      </c>
      <c r="BG31" t="s">
        <v>122</v>
      </c>
      <c r="BH31" t="s">
        <v>404</v>
      </c>
      <c r="BI31">
        <v>5279</v>
      </c>
      <c r="BJ31">
        <v>3</v>
      </c>
      <c r="BK31" t="s">
        <v>235</v>
      </c>
      <c r="BL31" t="s">
        <v>234</v>
      </c>
      <c r="BM31">
        <v>0.95959794280449451</v>
      </c>
      <c r="BN31" t="s">
        <v>66</v>
      </c>
      <c r="BO31" t="s">
        <v>183</v>
      </c>
      <c r="BP31">
        <v>1034.5620000000001</v>
      </c>
    </row>
    <row r="32" spans="1:68" ht="16.5">
      <c r="A32" s="108" t="str">
        <f t="shared" si="18"/>
        <v>영종운수</v>
      </c>
      <c r="B32" s="109" t="str">
        <f t="shared" si="19"/>
        <v>박건배</v>
      </c>
      <c r="C32" s="110" t="str">
        <f t="shared" si="20"/>
        <v>D</v>
      </c>
      <c r="D32" s="111">
        <f t="shared" si="21"/>
        <v>0.84437137280782348</v>
      </c>
      <c r="E32" s="112">
        <f t="shared" si="22"/>
        <v>8011</v>
      </c>
      <c r="F32" s="113" t="str">
        <f t="shared" si="23"/>
        <v>222</v>
      </c>
      <c r="G32" s="114" t="str">
        <f t="shared" si="24"/>
        <v>73아1209</v>
      </c>
      <c r="H32" s="115">
        <f t="shared" si="25"/>
        <v>8</v>
      </c>
      <c r="I32" s="116">
        <f t="shared" si="26"/>
        <v>2299.4810000000002</v>
      </c>
      <c r="J32" s="117">
        <f t="shared" si="27"/>
        <v>4.7049090693123657E-2</v>
      </c>
      <c r="K32" s="117">
        <f t="shared" si="28"/>
        <v>0.2404272104925424</v>
      </c>
      <c r="L32" s="117">
        <f t="shared" si="29"/>
        <v>0.21048227839238504</v>
      </c>
      <c r="M32" s="118">
        <f t="shared" si="30"/>
        <v>16.789000000000001</v>
      </c>
      <c r="N32" s="119">
        <f t="shared" si="31"/>
        <v>0</v>
      </c>
      <c r="O32" s="119">
        <f t="shared" si="32"/>
        <v>10.132721253187132</v>
      </c>
      <c r="P32" s="230">
        <f t="shared" si="33"/>
        <v>12</v>
      </c>
      <c r="Q32" s="231">
        <f t="shared" si="34"/>
        <v>0</v>
      </c>
      <c r="R32" s="231">
        <f t="shared" si="35"/>
        <v>233</v>
      </c>
      <c r="T32">
        <v>526</v>
      </c>
      <c r="U32">
        <v>8011</v>
      </c>
      <c r="V32" t="s">
        <v>289</v>
      </c>
      <c r="W32">
        <v>2299.4810000000002</v>
      </c>
      <c r="X32">
        <v>1070.143</v>
      </c>
      <c r="Y32">
        <v>2.149</v>
      </c>
      <c r="Z32">
        <v>16.789000000000001</v>
      </c>
      <c r="AA32">
        <v>89.651636999999994</v>
      </c>
      <c r="AB32">
        <v>4.2180280000000003</v>
      </c>
      <c r="AC32">
        <v>21.554693</v>
      </c>
      <c r="AD32" s="1">
        <v>484</v>
      </c>
      <c r="AE32">
        <v>0</v>
      </c>
      <c r="AF32">
        <v>233</v>
      </c>
      <c r="AG32">
        <v>107</v>
      </c>
      <c r="AH32">
        <v>25.649068</v>
      </c>
      <c r="AI32">
        <v>7692.9</v>
      </c>
      <c r="AJ32">
        <v>3110.1</v>
      </c>
      <c r="AK32">
        <v>12</v>
      </c>
      <c r="AL32">
        <v>4633</v>
      </c>
      <c r="AM32" t="s">
        <v>290</v>
      </c>
      <c r="AN32" t="s">
        <v>465</v>
      </c>
      <c r="AO32">
        <v>571.78200000000004</v>
      </c>
      <c r="AR32" t="s">
        <v>119</v>
      </c>
      <c r="AS32" t="s">
        <v>123</v>
      </c>
      <c r="AT32" t="s">
        <v>236</v>
      </c>
      <c r="AU32" t="s">
        <v>289</v>
      </c>
      <c r="AV32" t="s">
        <v>48</v>
      </c>
      <c r="AW32">
        <v>8</v>
      </c>
      <c r="BB32">
        <v>0.84437137280782348</v>
      </c>
      <c r="BC32" t="s">
        <v>67</v>
      </c>
      <c r="BF32" t="s">
        <v>119</v>
      </c>
      <c r="BG32" t="s">
        <v>123</v>
      </c>
      <c r="BH32" t="s">
        <v>289</v>
      </c>
      <c r="BI32">
        <v>8011</v>
      </c>
      <c r="BJ32">
        <v>8</v>
      </c>
      <c r="BK32" t="s">
        <v>236</v>
      </c>
      <c r="BL32" t="s">
        <v>234</v>
      </c>
      <c r="BM32">
        <v>0.84437137280782348</v>
      </c>
      <c r="BN32" t="s">
        <v>67</v>
      </c>
      <c r="BO32" t="s">
        <v>184</v>
      </c>
      <c r="BP32">
        <v>2299.4810000000002</v>
      </c>
    </row>
    <row r="33" spans="1:68" ht="16.5">
      <c r="A33" s="125" t="str">
        <f t="shared" si="18"/>
        <v>영종운수</v>
      </c>
      <c r="B33" s="126" t="str">
        <f t="shared" si="19"/>
        <v>박기정</v>
      </c>
      <c r="C33" s="127" t="str">
        <f t="shared" si="20"/>
        <v>B</v>
      </c>
      <c r="D33" s="128">
        <f t="shared" si="21"/>
        <v>0.90803229919817297</v>
      </c>
      <c r="E33" s="129">
        <f t="shared" si="22"/>
        <v>8197</v>
      </c>
      <c r="F33" s="130" t="str">
        <f t="shared" si="23"/>
        <v>202</v>
      </c>
      <c r="G33" s="131" t="str">
        <f t="shared" si="24"/>
        <v>73아1240</v>
      </c>
      <c r="H33" s="132">
        <f t="shared" si="25"/>
        <v>12</v>
      </c>
      <c r="I33" s="133">
        <f t="shared" si="26"/>
        <v>4432.0019999999995</v>
      </c>
      <c r="J33" s="134">
        <f t="shared" si="27"/>
        <v>2.0333439268929568E-2</v>
      </c>
      <c r="K33" s="134">
        <f t="shared" si="28"/>
        <v>0.29478638380501537</v>
      </c>
      <c r="L33" s="134">
        <f t="shared" si="29"/>
        <v>0.12296925858787972</v>
      </c>
      <c r="M33" s="135">
        <f t="shared" si="30"/>
        <v>16.033000000000001</v>
      </c>
      <c r="N33" s="136">
        <f t="shared" si="31"/>
        <v>4.6254491762413457</v>
      </c>
      <c r="O33" s="136">
        <f t="shared" si="32"/>
        <v>5.68591801176985</v>
      </c>
      <c r="P33" s="228">
        <f t="shared" si="33"/>
        <v>3</v>
      </c>
      <c r="Q33" s="229">
        <f t="shared" si="34"/>
        <v>205</v>
      </c>
      <c r="R33" s="229">
        <f t="shared" si="35"/>
        <v>252</v>
      </c>
      <c r="T33">
        <v>526</v>
      </c>
      <c r="U33">
        <v>8197</v>
      </c>
      <c r="V33" t="s">
        <v>291</v>
      </c>
      <c r="W33">
        <v>4432.0020000000004</v>
      </c>
      <c r="X33">
        <v>1871.443</v>
      </c>
      <c r="Y33">
        <v>2.3679999999999999</v>
      </c>
      <c r="Z33">
        <v>16.033000000000001</v>
      </c>
      <c r="AA33">
        <v>176.10385299999999</v>
      </c>
      <c r="AB33">
        <v>3.580797</v>
      </c>
      <c r="AC33">
        <v>51.913018000000001</v>
      </c>
      <c r="AD33" s="1">
        <v>545</v>
      </c>
      <c r="AE33">
        <v>205</v>
      </c>
      <c r="AF33">
        <v>252</v>
      </c>
      <c r="AG33">
        <v>107</v>
      </c>
      <c r="AH33">
        <v>25.166979000000001</v>
      </c>
      <c r="AI33">
        <v>36311.5</v>
      </c>
      <c r="AJ33">
        <v>10525.4</v>
      </c>
      <c r="AK33">
        <v>3</v>
      </c>
      <c r="AL33">
        <v>474</v>
      </c>
      <c r="AM33" t="s">
        <v>292</v>
      </c>
      <c r="AN33" t="s">
        <v>466</v>
      </c>
      <c r="AO33">
        <v>829.51199999999994</v>
      </c>
      <c r="AR33" t="s">
        <v>119</v>
      </c>
      <c r="AS33" t="s">
        <v>120</v>
      </c>
      <c r="AT33" t="s">
        <v>217</v>
      </c>
      <c r="AU33" t="s">
        <v>291</v>
      </c>
      <c r="AV33" t="s">
        <v>48</v>
      </c>
      <c r="AW33">
        <v>12</v>
      </c>
      <c r="BB33">
        <v>0.90803229919817297</v>
      </c>
      <c r="BC33" t="s">
        <v>68</v>
      </c>
      <c r="BF33" t="s">
        <v>119</v>
      </c>
      <c r="BG33" t="s">
        <v>120</v>
      </c>
      <c r="BH33" t="s">
        <v>291</v>
      </c>
      <c r="BI33">
        <v>8197</v>
      </c>
      <c r="BJ33">
        <v>12</v>
      </c>
      <c r="BK33" t="s">
        <v>217</v>
      </c>
      <c r="BL33" t="s">
        <v>221</v>
      </c>
      <c r="BM33">
        <v>0.90803229919817297</v>
      </c>
      <c r="BN33" t="s">
        <v>68</v>
      </c>
      <c r="BO33" t="s">
        <v>180</v>
      </c>
      <c r="BP33">
        <v>4432.0019999999995</v>
      </c>
    </row>
    <row r="34" spans="1:68" ht="16.5">
      <c r="A34" s="108" t="str">
        <f t="shared" si="18"/>
        <v>영종운수</v>
      </c>
      <c r="B34" s="109" t="str">
        <f t="shared" si="19"/>
        <v>박상우</v>
      </c>
      <c r="C34" s="110" t="str">
        <f t="shared" si="20"/>
        <v>B</v>
      </c>
      <c r="D34" s="111">
        <f t="shared" si="21"/>
        <v>0.91188588503011381</v>
      </c>
      <c r="E34" s="112">
        <f t="shared" si="22"/>
        <v>2949</v>
      </c>
      <c r="F34" s="113" t="str">
        <f t="shared" si="23"/>
        <v>203</v>
      </c>
      <c r="G34" s="114" t="str">
        <f t="shared" si="24"/>
        <v>70바2526</v>
      </c>
      <c r="H34" s="115">
        <f t="shared" si="25"/>
        <v>2</v>
      </c>
      <c r="I34" s="116">
        <f t="shared" si="26"/>
        <v>2998.1880000000001</v>
      </c>
      <c r="J34" s="117">
        <f t="shared" si="27"/>
        <v>1.3648331632814493E-2</v>
      </c>
      <c r="K34" s="117">
        <f t="shared" si="28"/>
        <v>0.25305045024291395</v>
      </c>
      <c r="L34" s="117">
        <f t="shared" si="29"/>
        <v>0.25949006533279434</v>
      </c>
      <c r="M34" s="118">
        <f t="shared" si="30"/>
        <v>14.581</v>
      </c>
      <c r="N34" s="119">
        <f t="shared" si="31"/>
        <v>0</v>
      </c>
      <c r="O34" s="119">
        <f t="shared" si="32"/>
        <v>0.66706957669098799</v>
      </c>
      <c r="P34" s="230">
        <f t="shared" si="33"/>
        <v>33</v>
      </c>
      <c r="Q34" s="231">
        <f t="shared" si="34"/>
        <v>0</v>
      </c>
      <c r="R34" s="231">
        <f t="shared" si="35"/>
        <v>20</v>
      </c>
      <c r="T34">
        <v>526</v>
      </c>
      <c r="U34">
        <v>2949</v>
      </c>
      <c r="V34" t="s">
        <v>293</v>
      </c>
      <c r="W34">
        <v>2998.1880000000001</v>
      </c>
      <c r="X34">
        <v>1312.83</v>
      </c>
      <c r="Y34">
        <v>2.2839999999999998</v>
      </c>
      <c r="Z34">
        <v>14.581</v>
      </c>
      <c r="AA34">
        <v>134.447202</v>
      </c>
      <c r="AB34">
        <v>1.8349800000000001</v>
      </c>
      <c r="AC34">
        <v>34.021925000000003</v>
      </c>
      <c r="AD34" s="1">
        <v>778</v>
      </c>
      <c r="AE34">
        <v>0</v>
      </c>
      <c r="AF34">
        <v>20</v>
      </c>
      <c r="AG34">
        <v>83</v>
      </c>
      <c r="AH34">
        <v>22.300114000000001</v>
      </c>
      <c r="AI34">
        <v>16668.3</v>
      </c>
      <c r="AJ34">
        <v>19.5</v>
      </c>
      <c r="AK34">
        <v>33</v>
      </c>
      <c r="AL34">
        <v>7351</v>
      </c>
      <c r="AM34" t="s">
        <v>294</v>
      </c>
      <c r="AN34" t="s">
        <v>467</v>
      </c>
      <c r="AO34">
        <v>2931.9659999999999</v>
      </c>
      <c r="AR34" t="s">
        <v>119</v>
      </c>
      <c r="AS34" t="s">
        <v>121</v>
      </c>
      <c r="AT34" t="s">
        <v>228</v>
      </c>
      <c r="AU34" t="s">
        <v>293</v>
      </c>
      <c r="AV34" t="s">
        <v>48</v>
      </c>
      <c r="AW34">
        <v>2</v>
      </c>
      <c r="BB34">
        <v>0.91188588503011381</v>
      </c>
      <c r="BC34" t="s">
        <v>68</v>
      </c>
      <c r="BF34" t="s">
        <v>119</v>
      </c>
      <c r="BG34" t="s">
        <v>121</v>
      </c>
      <c r="BH34" t="s">
        <v>293</v>
      </c>
      <c r="BI34">
        <v>2949</v>
      </c>
      <c r="BJ34">
        <v>2</v>
      </c>
      <c r="BK34" t="s">
        <v>228</v>
      </c>
      <c r="BL34" t="s">
        <v>234</v>
      </c>
      <c r="BM34">
        <v>0.91188588503011381</v>
      </c>
      <c r="BN34" t="s">
        <v>68</v>
      </c>
      <c r="BO34" t="s">
        <v>180</v>
      </c>
      <c r="BP34">
        <v>2998.1880000000001</v>
      </c>
    </row>
    <row r="35" spans="1:68" ht="16.5">
      <c r="A35" s="125" t="str">
        <f t="shared" si="18"/>
        <v>영종운수</v>
      </c>
      <c r="B35" s="126" t="str">
        <f t="shared" si="19"/>
        <v>박윤수</v>
      </c>
      <c r="C35" s="127" t="str">
        <f t="shared" si="20"/>
        <v>D</v>
      </c>
      <c r="D35" s="128">
        <f t="shared" si="21"/>
        <v>0.81327589538829392</v>
      </c>
      <c r="E35" s="129">
        <f t="shared" si="22"/>
        <v>5904</v>
      </c>
      <c r="F35" s="130" t="str">
        <f t="shared" si="23"/>
        <v>e음13</v>
      </c>
      <c r="G35" s="131" t="str">
        <f t="shared" si="24"/>
        <v>73아9158</v>
      </c>
      <c r="H35" s="132">
        <f t="shared" si="25"/>
        <v>2</v>
      </c>
      <c r="I35" s="133">
        <f t="shared" si="26"/>
        <v>3153.4940000000001</v>
      </c>
      <c r="J35" s="134">
        <f t="shared" si="27"/>
        <v>1.1818980852828807E-2</v>
      </c>
      <c r="K35" s="134">
        <f t="shared" si="28"/>
        <v>0.30839466409987293</v>
      </c>
      <c r="L35" s="134">
        <f t="shared" si="29"/>
        <v>0.22863528517891582</v>
      </c>
      <c r="M35" s="135">
        <f t="shared" si="30"/>
        <v>7.0570000000000004</v>
      </c>
      <c r="N35" s="136">
        <f t="shared" si="31"/>
        <v>0</v>
      </c>
      <c r="O35" s="136">
        <f t="shared" si="32"/>
        <v>1.5538320351965154</v>
      </c>
      <c r="P35" s="228">
        <f t="shared" si="33"/>
        <v>16</v>
      </c>
      <c r="Q35" s="229">
        <f t="shared" si="34"/>
        <v>0</v>
      </c>
      <c r="R35" s="229">
        <f t="shared" si="35"/>
        <v>49</v>
      </c>
      <c r="T35">
        <v>526</v>
      </c>
      <c r="U35">
        <v>5904</v>
      </c>
      <c r="V35" t="s">
        <v>391</v>
      </c>
      <c r="W35">
        <v>3153.4940000000001</v>
      </c>
      <c r="X35">
        <v>1250.9169999999999</v>
      </c>
      <c r="Y35">
        <v>2.5209999999999999</v>
      </c>
      <c r="Z35">
        <v>7.0570000000000004</v>
      </c>
      <c r="AA35">
        <v>170.530778</v>
      </c>
      <c r="AB35">
        <v>2.0154999999999998</v>
      </c>
      <c r="AC35">
        <v>52.590781999999997</v>
      </c>
      <c r="AD35" s="1">
        <v>721</v>
      </c>
      <c r="AE35">
        <v>0</v>
      </c>
      <c r="AF35">
        <v>49</v>
      </c>
      <c r="AG35">
        <v>74</v>
      </c>
      <c r="AH35">
        <v>18.492227</v>
      </c>
      <c r="AI35">
        <v>883.1</v>
      </c>
      <c r="AJ35">
        <v>0</v>
      </c>
      <c r="AK35">
        <v>16</v>
      </c>
      <c r="AL35">
        <v>1728</v>
      </c>
      <c r="AM35" t="s">
        <v>392</v>
      </c>
      <c r="AN35" t="s">
        <v>468</v>
      </c>
      <c r="AO35">
        <v>3010.855</v>
      </c>
      <c r="AR35" t="s">
        <v>119</v>
      </c>
      <c r="AS35" t="s">
        <v>124</v>
      </c>
      <c r="AT35" t="s">
        <v>239</v>
      </c>
      <c r="AU35" t="s">
        <v>391</v>
      </c>
      <c r="AV35" t="s">
        <v>226</v>
      </c>
      <c r="AW35">
        <v>2</v>
      </c>
      <c r="BB35">
        <v>0.81327589538829392</v>
      </c>
      <c r="BC35" t="s">
        <v>67</v>
      </c>
      <c r="BF35" t="s">
        <v>119</v>
      </c>
      <c r="BG35" t="s">
        <v>124</v>
      </c>
      <c r="BH35" t="s">
        <v>391</v>
      </c>
      <c r="BI35">
        <v>5904</v>
      </c>
      <c r="BJ35">
        <v>2</v>
      </c>
      <c r="BK35" t="s">
        <v>239</v>
      </c>
      <c r="BL35" t="s">
        <v>237</v>
      </c>
      <c r="BM35">
        <v>0.81327589538829392</v>
      </c>
      <c r="BN35" t="s">
        <v>67</v>
      </c>
      <c r="BO35" t="s">
        <v>184</v>
      </c>
      <c r="BP35">
        <v>3153.4940000000001</v>
      </c>
    </row>
    <row r="36" spans="1:68" ht="16.5">
      <c r="A36" s="108" t="str">
        <f t="shared" si="18"/>
        <v>영종운수</v>
      </c>
      <c r="B36" s="109" t="str">
        <f t="shared" si="19"/>
        <v>박주홍</v>
      </c>
      <c r="C36" s="110" t="str">
        <f t="shared" si="20"/>
        <v>F</v>
      </c>
      <c r="D36" s="111">
        <f t="shared" si="21"/>
        <v>0.76450507656297539</v>
      </c>
      <c r="E36" s="112">
        <f t="shared" si="22"/>
        <v>4654</v>
      </c>
      <c r="F36" s="113" t="str">
        <f t="shared" si="23"/>
        <v>205</v>
      </c>
      <c r="G36" s="114" t="str">
        <f t="shared" si="24"/>
        <v>71바7516</v>
      </c>
      <c r="H36" s="115">
        <f t="shared" si="25"/>
        <v>2</v>
      </c>
      <c r="I36" s="116">
        <f t="shared" si="26"/>
        <v>3107.038</v>
      </c>
      <c r="J36" s="117">
        <f t="shared" si="27"/>
        <v>2.4799268529378502E-2</v>
      </c>
      <c r="K36" s="117">
        <f t="shared" si="28"/>
        <v>0.23724389295402487</v>
      </c>
      <c r="L36" s="117">
        <f t="shared" si="29"/>
        <v>9.8486082242959377E-2</v>
      </c>
      <c r="M36" s="118">
        <f t="shared" si="30"/>
        <v>28.724</v>
      </c>
      <c r="N36" s="119">
        <f t="shared" si="31"/>
        <v>0.22529495937931882</v>
      </c>
      <c r="O36" s="119">
        <f t="shared" si="32"/>
        <v>45.380841817834217</v>
      </c>
      <c r="P36" s="230">
        <f t="shared" si="33"/>
        <v>16</v>
      </c>
      <c r="Q36" s="231">
        <f t="shared" si="34"/>
        <v>7</v>
      </c>
      <c r="R36" s="231">
        <f t="shared" si="35"/>
        <v>1410</v>
      </c>
      <c r="T36">
        <v>526</v>
      </c>
      <c r="U36">
        <v>4654</v>
      </c>
      <c r="V36" t="s">
        <v>393</v>
      </c>
      <c r="W36">
        <v>3107.038</v>
      </c>
      <c r="X36">
        <v>1516.0070000000001</v>
      </c>
      <c r="Y36">
        <v>2.0489999999999999</v>
      </c>
      <c r="Z36">
        <v>28.724</v>
      </c>
      <c r="AA36">
        <v>97.694695999999993</v>
      </c>
      <c r="AB36">
        <v>2.4227569999999998</v>
      </c>
      <c r="AC36">
        <v>23.17747</v>
      </c>
      <c r="AD36" s="1">
        <v>306</v>
      </c>
      <c r="AE36">
        <v>7</v>
      </c>
      <c r="AF36">
        <v>1410</v>
      </c>
      <c r="AG36">
        <v>111</v>
      </c>
      <c r="AH36">
        <v>31.803547999999999</v>
      </c>
      <c r="AI36">
        <v>16186.1</v>
      </c>
      <c r="AJ36">
        <v>7764.4</v>
      </c>
      <c r="AK36">
        <v>16</v>
      </c>
      <c r="AL36">
        <v>3064</v>
      </c>
      <c r="AM36" t="s">
        <v>394</v>
      </c>
      <c r="AN36" t="s">
        <v>469</v>
      </c>
      <c r="AO36">
        <v>3040.9459999999999</v>
      </c>
      <c r="AR36" t="s">
        <v>119</v>
      </c>
      <c r="AS36" t="s">
        <v>122</v>
      </c>
      <c r="AT36" t="s">
        <v>235</v>
      </c>
      <c r="AU36" t="s">
        <v>393</v>
      </c>
      <c r="AV36" t="s">
        <v>48</v>
      </c>
      <c r="AW36">
        <v>2</v>
      </c>
      <c r="BB36">
        <v>0.76450507656297539</v>
      </c>
      <c r="BC36" t="s">
        <v>70</v>
      </c>
      <c r="BF36" t="s">
        <v>119</v>
      </c>
      <c r="BG36" t="s">
        <v>122</v>
      </c>
      <c r="BH36" t="s">
        <v>393</v>
      </c>
      <c r="BI36">
        <v>4654</v>
      </c>
      <c r="BJ36">
        <v>2</v>
      </c>
      <c r="BK36" t="s">
        <v>235</v>
      </c>
      <c r="BL36" t="s">
        <v>344</v>
      </c>
      <c r="BM36">
        <v>0.76450507656297539</v>
      </c>
      <c r="BN36" t="s">
        <v>70</v>
      </c>
      <c r="BO36" t="s">
        <v>193</v>
      </c>
      <c r="BP36">
        <v>3107.038</v>
      </c>
    </row>
    <row r="37" spans="1:68" ht="16.5">
      <c r="A37" s="125" t="str">
        <f t="shared" si="18"/>
        <v>영종운수</v>
      </c>
      <c r="B37" s="126" t="str">
        <f t="shared" si="19"/>
        <v>박준규</v>
      </c>
      <c r="C37" s="127" t="str">
        <f t="shared" si="20"/>
        <v>S</v>
      </c>
      <c r="D37" s="128">
        <f t="shared" si="21"/>
        <v>1.0699999999999998</v>
      </c>
      <c r="E37" s="129">
        <f t="shared" si="22"/>
        <v>2451</v>
      </c>
      <c r="F37" s="130" t="str">
        <f t="shared" si="23"/>
        <v>203</v>
      </c>
      <c r="G37" s="131" t="str">
        <f t="shared" si="24"/>
        <v>73아1218</v>
      </c>
      <c r="H37" s="132">
        <f t="shared" si="25"/>
        <v>1</v>
      </c>
      <c r="I37" s="133">
        <f t="shared" si="26"/>
        <v>3303.904</v>
      </c>
      <c r="J37" s="134">
        <f t="shared" si="27"/>
        <v>6.241374034827973E-3</v>
      </c>
      <c r="K37" s="134">
        <f t="shared" si="28"/>
        <v>0.26112838633606561</v>
      </c>
      <c r="L37" s="134">
        <f t="shared" si="29"/>
        <v>3.5109978982440171E-2</v>
      </c>
      <c r="M37" s="135">
        <f t="shared" si="30"/>
        <v>11.194000000000001</v>
      </c>
      <c r="N37" s="136">
        <f t="shared" si="31"/>
        <v>0</v>
      </c>
      <c r="O37" s="136">
        <f t="shared" si="32"/>
        <v>1.4830939397754899</v>
      </c>
      <c r="P37" s="228">
        <f t="shared" si="33"/>
        <v>11</v>
      </c>
      <c r="Q37" s="229">
        <f t="shared" si="34"/>
        <v>0</v>
      </c>
      <c r="R37" s="229">
        <f t="shared" si="35"/>
        <v>49</v>
      </c>
      <c r="T37">
        <v>526</v>
      </c>
      <c r="U37">
        <v>2451</v>
      </c>
      <c r="V37" t="s">
        <v>295</v>
      </c>
      <c r="W37">
        <v>3303.904</v>
      </c>
      <c r="X37">
        <v>1234.992</v>
      </c>
      <c r="Y37">
        <v>2.6749999999999998</v>
      </c>
      <c r="Z37">
        <v>11.194000000000001</v>
      </c>
      <c r="AA37">
        <v>152.872748</v>
      </c>
      <c r="AB37">
        <v>0.95413599999999998</v>
      </c>
      <c r="AC37">
        <v>39.919414000000003</v>
      </c>
      <c r="AD37" s="1">
        <v>116</v>
      </c>
      <c r="AE37">
        <v>0</v>
      </c>
      <c r="AF37">
        <v>49</v>
      </c>
      <c r="AG37">
        <v>85</v>
      </c>
      <c r="AH37">
        <v>21.612117999999999</v>
      </c>
      <c r="AI37">
        <v>11704.5</v>
      </c>
      <c r="AJ37">
        <v>100.6</v>
      </c>
      <c r="AK37">
        <v>11</v>
      </c>
      <c r="AL37">
        <v>206</v>
      </c>
      <c r="AM37" t="s">
        <v>296</v>
      </c>
      <c r="AN37" t="s">
        <v>470</v>
      </c>
      <c r="AO37">
        <v>3303.904</v>
      </c>
      <c r="AR37" t="s">
        <v>119</v>
      </c>
      <c r="AS37" t="s">
        <v>121</v>
      </c>
      <c r="AT37" t="s">
        <v>232</v>
      </c>
      <c r="AU37" t="s">
        <v>295</v>
      </c>
      <c r="AV37" t="s">
        <v>48</v>
      </c>
      <c r="AW37">
        <v>1</v>
      </c>
      <c r="BB37">
        <v>1.0699999999999998</v>
      </c>
      <c r="BC37" t="s">
        <v>71</v>
      </c>
      <c r="BF37" t="s">
        <v>119</v>
      </c>
      <c r="BG37" t="s">
        <v>121</v>
      </c>
      <c r="BH37" t="s">
        <v>295</v>
      </c>
      <c r="BI37">
        <v>2451</v>
      </c>
      <c r="BJ37">
        <v>1</v>
      </c>
      <c r="BK37" t="s">
        <v>232</v>
      </c>
      <c r="BL37" t="s">
        <v>179</v>
      </c>
      <c r="BM37">
        <v>1.0699999999999998</v>
      </c>
      <c r="BN37" t="s">
        <v>71</v>
      </c>
      <c r="BO37" t="s">
        <v>181</v>
      </c>
      <c r="BP37">
        <v>3303.904</v>
      </c>
    </row>
    <row r="38" spans="1:68" ht="16.5">
      <c r="A38" s="108" t="str">
        <f t="shared" si="18"/>
        <v>영종운수</v>
      </c>
      <c r="B38" s="109" t="str">
        <f t="shared" si="19"/>
        <v>박준서</v>
      </c>
      <c r="C38" s="110" t="str">
        <f t="shared" si="20"/>
        <v>C</v>
      </c>
      <c r="D38" s="111">
        <f t="shared" si="21"/>
        <v>0.86832443433171957</v>
      </c>
      <c r="E38" s="112">
        <f t="shared" si="22"/>
        <v>5571</v>
      </c>
      <c r="F38" s="113" t="str">
        <f t="shared" si="23"/>
        <v>202</v>
      </c>
      <c r="G38" s="114" t="str">
        <f t="shared" si="24"/>
        <v>73아1281</v>
      </c>
      <c r="H38" s="115">
        <f t="shared" si="25"/>
        <v>11</v>
      </c>
      <c r="I38" s="116">
        <f t="shared" si="26"/>
        <v>3456.1519999999996</v>
      </c>
      <c r="J38" s="117">
        <f t="shared" si="27"/>
        <v>1.0770789019875559E-2</v>
      </c>
      <c r="K38" s="117">
        <f t="shared" si="28"/>
        <v>0.3007623362664712</v>
      </c>
      <c r="L38" s="117">
        <f t="shared" si="29"/>
        <v>0.2332073357884723</v>
      </c>
      <c r="M38" s="118">
        <f t="shared" si="30"/>
        <v>15.55</v>
      </c>
      <c r="N38" s="119">
        <f t="shared" si="31"/>
        <v>17.476083227820997</v>
      </c>
      <c r="O38" s="119">
        <f t="shared" si="32"/>
        <v>9.7796624685488371</v>
      </c>
      <c r="P38" s="230">
        <f t="shared" si="33"/>
        <v>13</v>
      </c>
      <c r="Q38" s="231">
        <f t="shared" si="34"/>
        <v>604</v>
      </c>
      <c r="R38" s="231">
        <f t="shared" si="35"/>
        <v>338</v>
      </c>
      <c r="T38">
        <v>526</v>
      </c>
      <c r="U38">
        <v>5571</v>
      </c>
      <c r="V38" t="s">
        <v>297</v>
      </c>
      <c r="W38">
        <v>3456.152</v>
      </c>
      <c r="X38">
        <v>1435.4860000000001</v>
      </c>
      <c r="Y38">
        <v>2.4079999999999999</v>
      </c>
      <c r="Z38">
        <v>15.55</v>
      </c>
      <c r="AA38">
        <v>138.87664100000001</v>
      </c>
      <c r="AB38">
        <v>1.495811</v>
      </c>
      <c r="AC38">
        <v>41.768863000000003</v>
      </c>
      <c r="AD38" s="1">
        <v>806</v>
      </c>
      <c r="AE38">
        <v>604</v>
      </c>
      <c r="AF38">
        <v>338</v>
      </c>
      <c r="AG38">
        <v>130</v>
      </c>
      <c r="AH38">
        <v>24.886489000000001</v>
      </c>
      <c r="AI38">
        <v>27725.1</v>
      </c>
      <c r="AJ38">
        <v>4197.2</v>
      </c>
      <c r="AK38">
        <v>13</v>
      </c>
      <c r="AL38">
        <v>1414</v>
      </c>
      <c r="AM38" t="s">
        <v>298</v>
      </c>
      <c r="AN38" t="s">
        <v>471</v>
      </c>
      <c r="AO38">
        <v>715.64</v>
      </c>
      <c r="AR38" t="s">
        <v>119</v>
      </c>
      <c r="AS38" t="s">
        <v>120</v>
      </c>
      <c r="AT38" t="s">
        <v>223</v>
      </c>
      <c r="AU38" t="s">
        <v>297</v>
      </c>
      <c r="AV38" t="s">
        <v>48</v>
      </c>
      <c r="AW38">
        <v>11</v>
      </c>
      <c r="BB38">
        <v>0.86832443433171957</v>
      </c>
      <c r="BC38" t="s">
        <v>69</v>
      </c>
      <c r="BF38" t="s">
        <v>119</v>
      </c>
      <c r="BG38" t="s">
        <v>120</v>
      </c>
      <c r="BH38" t="s">
        <v>297</v>
      </c>
      <c r="BI38">
        <v>5571</v>
      </c>
      <c r="BJ38">
        <v>11</v>
      </c>
      <c r="BK38" t="s">
        <v>223</v>
      </c>
      <c r="BL38" t="s">
        <v>214</v>
      </c>
      <c r="BM38">
        <v>0.86832443433171957</v>
      </c>
      <c r="BN38" t="s">
        <v>69</v>
      </c>
      <c r="BO38" t="s">
        <v>182</v>
      </c>
      <c r="BP38">
        <v>3456.1519999999996</v>
      </c>
    </row>
    <row r="39" spans="1:68" ht="16.5">
      <c r="A39" s="125" t="str">
        <f t="shared" si="18"/>
        <v>영종운수</v>
      </c>
      <c r="B39" s="126" t="str">
        <f t="shared" si="19"/>
        <v>백승철</v>
      </c>
      <c r="C39" s="127" t="str">
        <f t="shared" si="20"/>
        <v>S</v>
      </c>
      <c r="D39" s="128">
        <f t="shared" si="21"/>
        <v>1.0483569736024887</v>
      </c>
      <c r="E39" s="129">
        <f t="shared" si="22"/>
        <v>1313</v>
      </c>
      <c r="F39" s="130" t="str">
        <f t="shared" si="23"/>
        <v>202</v>
      </c>
      <c r="G39" s="131" t="str">
        <f t="shared" si="24"/>
        <v>73아1240</v>
      </c>
      <c r="H39" s="132">
        <f t="shared" si="25"/>
        <v>5</v>
      </c>
      <c r="I39" s="133">
        <f t="shared" si="26"/>
        <v>4274.8919999999998</v>
      </c>
      <c r="J39" s="134">
        <f t="shared" si="27"/>
        <v>2.7587055981991605E-2</v>
      </c>
      <c r="K39" s="134">
        <f t="shared" si="28"/>
        <v>0.26555163840262003</v>
      </c>
      <c r="L39" s="134">
        <f t="shared" si="29"/>
        <v>7.0411135532780708E-2</v>
      </c>
      <c r="M39" s="135">
        <f t="shared" si="30"/>
        <v>11.491</v>
      </c>
      <c r="N39" s="136">
        <f t="shared" si="31"/>
        <v>0</v>
      </c>
      <c r="O39" s="136">
        <f t="shared" si="32"/>
        <v>2.0351391333395088</v>
      </c>
      <c r="P39" s="228">
        <f t="shared" si="33"/>
        <v>33</v>
      </c>
      <c r="Q39" s="229">
        <f t="shared" si="34"/>
        <v>0</v>
      </c>
      <c r="R39" s="229">
        <f t="shared" si="35"/>
        <v>87</v>
      </c>
      <c r="T39">
        <v>526</v>
      </c>
      <c r="U39">
        <v>1313</v>
      </c>
      <c r="V39" t="s">
        <v>299</v>
      </c>
      <c r="W39">
        <v>4274.8919999999998</v>
      </c>
      <c r="X39">
        <v>1466.8789999999999</v>
      </c>
      <c r="Y39">
        <v>2.9140000000000001</v>
      </c>
      <c r="Z39">
        <v>11.491</v>
      </c>
      <c r="AA39">
        <v>167.79108299999999</v>
      </c>
      <c r="AB39">
        <v>4.6288619999999998</v>
      </c>
      <c r="AC39">
        <v>44.557197000000002</v>
      </c>
      <c r="AD39" s="1">
        <v>301</v>
      </c>
      <c r="AE39">
        <v>0</v>
      </c>
      <c r="AF39">
        <v>87</v>
      </c>
      <c r="AG39">
        <v>94</v>
      </c>
      <c r="AH39">
        <v>25.477467999999998</v>
      </c>
      <c r="AI39">
        <v>28865.4</v>
      </c>
      <c r="AJ39">
        <v>2509.1</v>
      </c>
      <c r="AK39">
        <v>33</v>
      </c>
      <c r="AL39">
        <v>4900</v>
      </c>
      <c r="AM39" t="s">
        <v>300</v>
      </c>
      <c r="AN39" t="s">
        <v>472</v>
      </c>
      <c r="AO39">
        <v>3781.7629999999999</v>
      </c>
      <c r="AR39" t="s">
        <v>119</v>
      </c>
      <c r="AS39" t="s">
        <v>120</v>
      </c>
      <c r="AT39" t="s">
        <v>217</v>
      </c>
      <c r="AU39" t="s">
        <v>299</v>
      </c>
      <c r="AV39" t="s">
        <v>48</v>
      </c>
      <c r="AW39">
        <v>5</v>
      </c>
      <c r="BB39">
        <v>1.0483569736024887</v>
      </c>
      <c r="BC39" t="s">
        <v>71</v>
      </c>
      <c r="BF39" t="s">
        <v>119</v>
      </c>
      <c r="BG39" t="s">
        <v>120</v>
      </c>
      <c r="BH39" t="s">
        <v>299</v>
      </c>
      <c r="BI39">
        <v>1313</v>
      </c>
      <c r="BJ39">
        <v>5</v>
      </c>
      <c r="BK39" t="s">
        <v>217</v>
      </c>
      <c r="BL39" t="s">
        <v>209</v>
      </c>
      <c r="BM39">
        <v>1.0483569736024887</v>
      </c>
      <c r="BN39" t="s">
        <v>71</v>
      </c>
      <c r="BO39" t="s">
        <v>181</v>
      </c>
      <c r="BP39">
        <v>4274.8919999999998</v>
      </c>
    </row>
    <row r="40" spans="1:68" ht="16.5">
      <c r="A40" s="108" t="str">
        <f t="shared" si="18"/>
        <v>영종운수</v>
      </c>
      <c r="B40" s="109" t="str">
        <f t="shared" si="19"/>
        <v>서찬용</v>
      </c>
      <c r="C40" s="110" t="str">
        <f t="shared" si="20"/>
        <v>D</v>
      </c>
      <c r="D40" s="111">
        <f t="shared" si="21"/>
        <v>0.83923076923076922</v>
      </c>
      <c r="E40" s="112">
        <f t="shared" si="22"/>
        <v>3199</v>
      </c>
      <c r="F40" s="113" t="str">
        <f t="shared" si="23"/>
        <v>203</v>
      </c>
      <c r="G40" s="114" t="str">
        <f t="shared" si="24"/>
        <v>70바2546</v>
      </c>
      <c r="H40" s="115">
        <f t="shared" si="25"/>
        <v>1</v>
      </c>
      <c r="I40" s="116">
        <f t="shared" si="26"/>
        <v>3549.7460000000001</v>
      </c>
      <c r="J40" s="117">
        <f t="shared" si="27"/>
        <v>1.2641288342550192E-2</v>
      </c>
      <c r="K40" s="117">
        <f t="shared" si="28"/>
        <v>0.27550110000121603</v>
      </c>
      <c r="L40" s="117">
        <f t="shared" si="29"/>
        <v>0.15803947662734177</v>
      </c>
      <c r="M40" s="118">
        <f t="shared" si="30"/>
        <v>15.055</v>
      </c>
      <c r="N40" s="119">
        <f t="shared" si="31"/>
        <v>0</v>
      </c>
      <c r="O40" s="119">
        <f t="shared" si="32"/>
        <v>1.8592879603216681</v>
      </c>
      <c r="P40" s="230">
        <f t="shared" si="33"/>
        <v>18</v>
      </c>
      <c r="Q40" s="231">
        <f t="shared" si="34"/>
        <v>0</v>
      </c>
      <c r="R40" s="231">
        <f t="shared" si="35"/>
        <v>66</v>
      </c>
      <c r="T40">
        <v>526</v>
      </c>
      <c r="U40">
        <v>3199</v>
      </c>
      <c r="V40" t="s">
        <v>301</v>
      </c>
      <c r="W40">
        <v>3549.7460000000001</v>
      </c>
      <c r="X40">
        <v>1626.979</v>
      </c>
      <c r="Y40">
        <v>2.1819999999999999</v>
      </c>
      <c r="Z40">
        <v>15.055</v>
      </c>
      <c r="AA40">
        <v>164.801636</v>
      </c>
      <c r="AB40">
        <v>2.0833050000000002</v>
      </c>
      <c r="AC40">
        <v>45.403032000000003</v>
      </c>
      <c r="AD40" s="1">
        <v>561</v>
      </c>
      <c r="AE40">
        <v>0</v>
      </c>
      <c r="AF40">
        <v>66</v>
      </c>
      <c r="AG40">
        <v>81</v>
      </c>
      <c r="AH40">
        <v>21.539507</v>
      </c>
      <c r="AI40">
        <v>15718.2</v>
      </c>
      <c r="AJ40">
        <v>0</v>
      </c>
      <c r="AK40">
        <v>18</v>
      </c>
      <c r="AL40">
        <v>3974</v>
      </c>
      <c r="AM40" t="s">
        <v>302</v>
      </c>
      <c r="AN40" t="s">
        <v>473</v>
      </c>
      <c r="AO40">
        <v>3549.7460000000001</v>
      </c>
      <c r="AR40" t="s">
        <v>119</v>
      </c>
      <c r="AS40" t="s">
        <v>121</v>
      </c>
      <c r="AT40" t="s">
        <v>229</v>
      </c>
      <c r="AU40" t="s">
        <v>301</v>
      </c>
      <c r="AV40" t="s">
        <v>48</v>
      </c>
      <c r="AW40">
        <v>1</v>
      </c>
      <c r="BB40">
        <v>0.83923076923076922</v>
      </c>
      <c r="BC40" t="s">
        <v>67</v>
      </c>
      <c r="BF40" t="s">
        <v>119</v>
      </c>
      <c r="BG40" t="s">
        <v>121</v>
      </c>
      <c r="BH40" t="s">
        <v>301</v>
      </c>
      <c r="BI40">
        <v>3199</v>
      </c>
      <c r="BJ40">
        <v>1</v>
      </c>
      <c r="BK40" t="s">
        <v>229</v>
      </c>
      <c r="BL40" t="s">
        <v>179</v>
      </c>
      <c r="BM40">
        <v>0.83923076923076922</v>
      </c>
      <c r="BN40" t="s">
        <v>67</v>
      </c>
      <c r="BO40" t="s">
        <v>184</v>
      </c>
      <c r="BP40">
        <v>3549.7460000000001</v>
      </c>
    </row>
    <row r="41" spans="1:68" ht="16.5">
      <c r="A41" s="125" t="str">
        <f t="shared" si="18"/>
        <v>영종운수</v>
      </c>
      <c r="B41" s="126" t="str">
        <f t="shared" si="19"/>
        <v>선경호</v>
      </c>
      <c r="C41" s="127" t="str">
        <f t="shared" si="20"/>
        <v>D</v>
      </c>
      <c r="D41" s="128">
        <f t="shared" si="21"/>
        <v>0.83672318777316612</v>
      </c>
      <c r="E41" s="129">
        <f t="shared" si="22"/>
        <v>1182</v>
      </c>
      <c r="F41" s="130" t="str">
        <f t="shared" si="23"/>
        <v>202</v>
      </c>
      <c r="G41" s="131" t="str">
        <f t="shared" si="24"/>
        <v>73아1213</v>
      </c>
      <c r="H41" s="132">
        <f t="shared" si="25"/>
        <v>2</v>
      </c>
      <c r="I41" s="133">
        <f t="shared" si="26"/>
        <v>3864.201</v>
      </c>
      <c r="J41" s="134">
        <f t="shared" si="27"/>
        <v>1.5043133361446944E-2</v>
      </c>
      <c r="K41" s="134">
        <f t="shared" si="28"/>
        <v>0.27996978551170854</v>
      </c>
      <c r="L41" s="134">
        <f t="shared" si="29"/>
        <v>0.14000306919852254</v>
      </c>
      <c r="M41" s="135">
        <f t="shared" si="30"/>
        <v>16.609000000000002</v>
      </c>
      <c r="N41" s="136">
        <f t="shared" si="31"/>
        <v>0</v>
      </c>
      <c r="O41" s="136">
        <f t="shared" si="32"/>
        <v>1.3974428348835892</v>
      </c>
      <c r="P41" s="228">
        <f t="shared" si="33"/>
        <v>12</v>
      </c>
      <c r="Q41" s="229">
        <f t="shared" si="34"/>
        <v>0</v>
      </c>
      <c r="R41" s="229">
        <f t="shared" si="35"/>
        <v>54</v>
      </c>
      <c r="T41">
        <v>526</v>
      </c>
      <c r="U41">
        <v>1182</v>
      </c>
      <c r="V41" t="s">
        <v>303</v>
      </c>
      <c r="W41">
        <v>3864.201</v>
      </c>
      <c r="X41">
        <v>1594.213</v>
      </c>
      <c r="Y41">
        <v>2.4239999999999999</v>
      </c>
      <c r="Z41">
        <v>16.609000000000002</v>
      </c>
      <c r="AA41">
        <v>151.78413599999999</v>
      </c>
      <c r="AB41">
        <v>2.283309</v>
      </c>
      <c r="AC41">
        <v>42.494971999999997</v>
      </c>
      <c r="AD41" s="1">
        <v>541</v>
      </c>
      <c r="AE41">
        <v>0</v>
      </c>
      <c r="AF41">
        <v>54</v>
      </c>
      <c r="AG41">
        <v>103</v>
      </c>
      <c r="AH41">
        <v>25.45853</v>
      </c>
      <c r="AI41">
        <v>34868.1</v>
      </c>
      <c r="AJ41">
        <v>4846.8999999999996</v>
      </c>
      <c r="AK41">
        <v>12</v>
      </c>
      <c r="AL41">
        <v>1173</v>
      </c>
      <c r="AM41" t="s">
        <v>304</v>
      </c>
      <c r="AN41" t="s">
        <v>474</v>
      </c>
      <c r="AO41">
        <v>3796.6590000000001</v>
      </c>
      <c r="AR41" t="s">
        <v>119</v>
      </c>
      <c r="AS41" t="s">
        <v>120</v>
      </c>
      <c r="AT41" t="s">
        <v>214</v>
      </c>
      <c r="AU41" t="s">
        <v>303</v>
      </c>
      <c r="AV41" t="s">
        <v>48</v>
      </c>
      <c r="AW41">
        <v>2</v>
      </c>
      <c r="BB41">
        <v>0.83672318777316612</v>
      </c>
      <c r="BC41" t="s">
        <v>67</v>
      </c>
      <c r="BF41" t="s">
        <v>119</v>
      </c>
      <c r="BG41" t="s">
        <v>120</v>
      </c>
      <c r="BH41" t="s">
        <v>303</v>
      </c>
      <c r="BI41">
        <v>1182</v>
      </c>
      <c r="BJ41">
        <v>2</v>
      </c>
      <c r="BK41" t="s">
        <v>214</v>
      </c>
      <c r="BL41" t="s">
        <v>220</v>
      </c>
      <c r="BM41">
        <v>0.83672318777316612</v>
      </c>
      <c r="BN41" t="s">
        <v>67</v>
      </c>
      <c r="BO41" t="s">
        <v>184</v>
      </c>
      <c r="BP41">
        <v>3864.201</v>
      </c>
    </row>
    <row r="42" spans="1:68" ht="16.5">
      <c r="A42" s="108" t="str">
        <f t="shared" si="18"/>
        <v>영종운수</v>
      </c>
      <c r="B42" s="109" t="str">
        <f t="shared" si="19"/>
        <v>성민철</v>
      </c>
      <c r="C42" s="110" t="str">
        <f t="shared" si="20"/>
        <v>B</v>
      </c>
      <c r="D42" s="111">
        <f t="shared" si="21"/>
        <v>0.90883430104834328</v>
      </c>
      <c r="E42" s="112">
        <f t="shared" si="22"/>
        <v>7205</v>
      </c>
      <c r="F42" s="113" t="str">
        <f t="shared" si="23"/>
        <v>222</v>
      </c>
      <c r="G42" s="114" t="str">
        <f t="shared" si="24"/>
        <v>73아1209</v>
      </c>
      <c r="H42" s="115">
        <f t="shared" si="25"/>
        <v>6</v>
      </c>
      <c r="I42" s="116">
        <f t="shared" si="26"/>
        <v>1632.0479999999998</v>
      </c>
      <c r="J42" s="117">
        <f t="shared" si="27"/>
        <v>3.87581521489875E-2</v>
      </c>
      <c r="K42" s="117">
        <f t="shared" si="28"/>
        <v>0.2028797991811925</v>
      </c>
      <c r="L42" s="117">
        <f t="shared" si="29"/>
        <v>0.10355087595462879</v>
      </c>
      <c r="M42" s="118">
        <f t="shared" si="30"/>
        <v>12.609</v>
      </c>
      <c r="N42" s="119">
        <f t="shared" si="31"/>
        <v>0</v>
      </c>
      <c r="O42" s="119">
        <f t="shared" si="32"/>
        <v>2.8798172602766585</v>
      </c>
      <c r="P42" s="230">
        <f t="shared" si="33"/>
        <v>10</v>
      </c>
      <c r="Q42" s="231">
        <f t="shared" si="34"/>
        <v>0</v>
      </c>
      <c r="R42" s="231">
        <f t="shared" si="35"/>
        <v>47</v>
      </c>
      <c r="T42">
        <v>526</v>
      </c>
      <c r="U42">
        <v>7205</v>
      </c>
      <c r="V42" t="s">
        <v>305</v>
      </c>
      <c r="W42">
        <v>1632.048</v>
      </c>
      <c r="X42">
        <v>697.62300000000005</v>
      </c>
      <c r="Y42">
        <v>2.339</v>
      </c>
      <c r="Z42">
        <v>12.609</v>
      </c>
      <c r="AA42">
        <v>65.412199999999999</v>
      </c>
      <c r="AB42">
        <v>2.535256</v>
      </c>
      <c r="AC42">
        <v>13.270814</v>
      </c>
      <c r="AD42" s="1">
        <v>169</v>
      </c>
      <c r="AE42">
        <v>0</v>
      </c>
      <c r="AF42">
        <v>47</v>
      </c>
      <c r="AG42">
        <v>94</v>
      </c>
      <c r="AH42">
        <v>24.950208</v>
      </c>
      <c r="AI42">
        <v>6065.9</v>
      </c>
      <c r="AJ42">
        <v>635</v>
      </c>
      <c r="AK42">
        <v>10</v>
      </c>
      <c r="AL42">
        <v>1522</v>
      </c>
      <c r="AM42" t="s">
        <v>306</v>
      </c>
      <c r="AN42" t="s">
        <v>475</v>
      </c>
      <c r="AO42">
        <v>748.16</v>
      </c>
      <c r="AR42" t="s">
        <v>119</v>
      </c>
      <c r="AS42" t="s">
        <v>123</v>
      </c>
      <c r="AT42" t="s">
        <v>236</v>
      </c>
      <c r="AU42" t="s">
        <v>305</v>
      </c>
      <c r="AV42" t="s">
        <v>48</v>
      </c>
      <c r="AW42">
        <v>6</v>
      </c>
      <c r="BB42">
        <v>0.90883430104834328</v>
      </c>
      <c r="BC42" t="s">
        <v>68</v>
      </c>
      <c r="BF42" t="s">
        <v>119</v>
      </c>
      <c r="BG42" t="s">
        <v>123</v>
      </c>
      <c r="BH42" t="s">
        <v>305</v>
      </c>
      <c r="BI42">
        <v>7205</v>
      </c>
      <c r="BJ42">
        <v>6</v>
      </c>
      <c r="BK42" t="s">
        <v>236</v>
      </c>
      <c r="BL42" t="s">
        <v>223</v>
      </c>
      <c r="BM42">
        <v>0.90883430104834328</v>
      </c>
      <c r="BN42" t="s">
        <v>68</v>
      </c>
      <c r="BO42" t="s">
        <v>180</v>
      </c>
      <c r="BP42">
        <v>1632.0479999999998</v>
      </c>
    </row>
    <row r="43" spans="1:68" ht="16.5">
      <c r="A43" s="125" t="str">
        <f t="shared" si="18"/>
        <v>영종운수</v>
      </c>
      <c r="B43" s="126" t="str">
        <f t="shared" si="19"/>
        <v>송성호</v>
      </c>
      <c r="C43" s="127" t="str">
        <f t="shared" si="20"/>
        <v>A</v>
      </c>
      <c r="D43" s="128">
        <f t="shared" si="21"/>
        <v>0.99039999999999995</v>
      </c>
      <c r="E43" s="129">
        <f t="shared" si="22"/>
        <v>4476</v>
      </c>
      <c r="F43" s="130" t="str">
        <f t="shared" si="23"/>
        <v>e음15</v>
      </c>
      <c r="G43" s="131" t="str">
        <f t="shared" si="24"/>
        <v>73아9157</v>
      </c>
      <c r="H43" s="132">
        <f t="shared" si="25"/>
        <v>1</v>
      </c>
      <c r="I43" s="133">
        <f t="shared" si="26"/>
        <v>2859.875</v>
      </c>
      <c r="J43" s="134">
        <f t="shared" si="27"/>
        <v>1.3171951765459345E-2</v>
      </c>
      <c r="K43" s="134">
        <f t="shared" si="28"/>
        <v>0.25396822575670919</v>
      </c>
      <c r="L43" s="134">
        <f t="shared" si="29"/>
        <v>0.17832947244197736</v>
      </c>
      <c r="M43" s="135">
        <f t="shared" si="30"/>
        <v>5.55</v>
      </c>
      <c r="N43" s="136">
        <f t="shared" si="31"/>
        <v>0.80423095415009394</v>
      </c>
      <c r="O43" s="136">
        <f t="shared" si="32"/>
        <v>1.888194414091525</v>
      </c>
      <c r="P43" s="228">
        <f t="shared" si="33"/>
        <v>3</v>
      </c>
      <c r="Q43" s="229">
        <f t="shared" si="34"/>
        <v>23</v>
      </c>
      <c r="R43" s="229">
        <f t="shared" si="35"/>
        <v>54</v>
      </c>
      <c r="T43">
        <v>526</v>
      </c>
      <c r="U43">
        <v>4476</v>
      </c>
      <c r="V43" t="s">
        <v>395</v>
      </c>
      <c r="W43">
        <v>2859.875</v>
      </c>
      <c r="X43">
        <v>1155.173</v>
      </c>
      <c r="Y43">
        <v>2.476</v>
      </c>
      <c r="Z43">
        <v>5.55</v>
      </c>
      <c r="AA43">
        <v>162.04105799999999</v>
      </c>
      <c r="AB43">
        <v>2.1343969999999999</v>
      </c>
      <c r="AC43">
        <v>41.153280000000002</v>
      </c>
      <c r="AD43" s="1">
        <v>510</v>
      </c>
      <c r="AE43">
        <v>23</v>
      </c>
      <c r="AF43">
        <v>54</v>
      </c>
      <c r="AG43">
        <v>64</v>
      </c>
      <c r="AH43">
        <v>17.649076000000001</v>
      </c>
      <c r="AI43">
        <v>33.1</v>
      </c>
      <c r="AJ43">
        <v>0</v>
      </c>
      <c r="AK43">
        <v>3</v>
      </c>
      <c r="AL43">
        <v>318</v>
      </c>
      <c r="AM43" t="s">
        <v>396</v>
      </c>
      <c r="AN43" t="s">
        <v>476</v>
      </c>
      <c r="AO43">
        <v>2859.875</v>
      </c>
      <c r="AR43" t="s">
        <v>119</v>
      </c>
      <c r="AS43" t="s">
        <v>125</v>
      </c>
      <c r="AT43" t="s">
        <v>240</v>
      </c>
      <c r="AU43" t="s">
        <v>395</v>
      </c>
      <c r="AV43" t="s">
        <v>226</v>
      </c>
      <c r="AW43">
        <v>1</v>
      </c>
      <c r="BB43">
        <v>0.99039999999999995</v>
      </c>
      <c r="BC43" t="s">
        <v>66</v>
      </c>
      <c r="BF43" t="s">
        <v>119</v>
      </c>
      <c r="BG43" t="s">
        <v>125</v>
      </c>
      <c r="BH43" t="s">
        <v>395</v>
      </c>
      <c r="BI43">
        <v>4476</v>
      </c>
      <c r="BJ43">
        <v>1</v>
      </c>
      <c r="BK43" t="s">
        <v>240</v>
      </c>
      <c r="BL43" t="s">
        <v>179</v>
      </c>
      <c r="BM43">
        <v>0.99039999999999995</v>
      </c>
      <c r="BN43" t="s">
        <v>66</v>
      </c>
      <c r="BO43" t="s">
        <v>183</v>
      </c>
      <c r="BP43">
        <v>2859.875</v>
      </c>
    </row>
    <row r="44" spans="1:68" ht="16.5">
      <c r="A44" s="108" t="str">
        <f t="shared" si="18"/>
        <v>영종운수</v>
      </c>
      <c r="B44" s="109" t="str">
        <f t="shared" si="19"/>
        <v>송영선</v>
      </c>
      <c r="C44" s="110" t="str">
        <f t="shared" si="20"/>
        <v>F</v>
      </c>
      <c r="D44" s="111">
        <f t="shared" si="21"/>
        <v>0.79561099730993989</v>
      </c>
      <c r="E44" s="112">
        <f t="shared" si="22"/>
        <v>674</v>
      </c>
      <c r="F44" s="113" t="str">
        <f t="shared" si="23"/>
        <v>202</v>
      </c>
      <c r="G44" s="114" t="str">
        <f t="shared" si="24"/>
        <v>73아1213</v>
      </c>
      <c r="H44" s="115">
        <f t="shared" si="25"/>
        <v>4</v>
      </c>
      <c r="I44" s="116">
        <f t="shared" si="26"/>
        <v>1713.23</v>
      </c>
      <c r="J44" s="117">
        <f t="shared" si="27"/>
        <v>1.9314608455184869E-2</v>
      </c>
      <c r="K44" s="117">
        <f t="shared" si="28"/>
        <v>0.2876670517598694</v>
      </c>
      <c r="L44" s="117">
        <f t="shared" si="29"/>
        <v>0.18094476515120561</v>
      </c>
      <c r="M44" s="118">
        <f t="shared" si="30"/>
        <v>20.013999999999999</v>
      </c>
      <c r="N44" s="119">
        <f t="shared" si="31"/>
        <v>0</v>
      </c>
      <c r="O44" s="119">
        <f t="shared" si="32"/>
        <v>5.3699736754551344</v>
      </c>
      <c r="P44" s="230">
        <f t="shared" si="33"/>
        <v>11</v>
      </c>
      <c r="Q44" s="231">
        <f t="shared" si="34"/>
        <v>0</v>
      </c>
      <c r="R44" s="231">
        <f t="shared" si="35"/>
        <v>92</v>
      </c>
      <c r="T44">
        <v>526</v>
      </c>
      <c r="U44">
        <v>674</v>
      </c>
      <c r="V44" t="s">
        <v>307</v>
      </c>
      <c r="W44">
        <v>1713.23</v>
      </c>
      <c r="X44">
        <v>821.07799999999997</v>
      </c>
      <c r="Y44">
        <v>2.0870000000000002</v>
      </c>
      <c r="Z44">
        <v>20.013999999999999</v>
      </c>
      <c r="AA44">
        <v>65.450822000000002</v>
      </c>
      <c r="AB44">
        <v>1.264157</v>
      </c>
      <c r="AC44">
        <v>18.828044999999999</v>
      </c>
      <c r="AD44" s="1">
        <v>310</v>
      </c>
      <c r="AE44">
        <v>0</v>
      </c>
      <c r="AF44">
        <v>92</v>
      </c>
      <c r="AG44">
        <v>102</v>
      </c>
      <c r="AH44">
        <v>26.175836</v>
      </c>
      <c r="AI44">
        <v>13003</v>
      </c>
      <c r="AJ44">
        <v>3586.3</v>
      </c>
      <c r="AK44">
        <v>11</v>
      </c>
      <c r="AL44">
        <v>1489</v>
      </c>
      <c r="AM44" t="s">
        <v>308</v>
      </c>
      <c r="AN44" t="s">
        <v>477</v>
      </c>
      <c r="AO44">
        <v>640.72799999999995</v>
      </c>
      <c r="AR44" t="s">
        <v>119</v>
      </c>
      <c r="AS44" t="s">
        <v>120</v>
      </c>
      <c r="AT44" t="s">
        <v>214</v>
      </c>
      <c r="AU44" t="s">
        <v>307</v>
      </c>
      <c r="AV44" t="s">
        <v>48</v>
      </c>
      <c r="AW44">
        <v>4</v>
      </c>
      <c r="BB44">
        <v>0.79561099730993989</v>
      </c>
      <c r="BC44" t="s">
        <v>70</v>
      </c>
      <c r="BF44" t="s">
        <v>119</v>
      </c>
      <c r="BG44" t="s">
        <v>120</v>
      </c>
      <c r="BH44" t="s">
        <v>307</v>
      </c>
      <c r="BI44">
        <v>674</v>
      </c>
      <c r="BJ44">
        <v>4</v>
      </c>
      <c r="BK44" t="s">
        <v>214</v>
      </c>
      <c r="BL44" t="s">
        <v>224</v>
      </c>
      <c r="BM44">
        <v>0.79561099730993989</v>
      </c>
      <c r="BN44" t="s">
        <v>70</v>
      </c>
      <c r="BO44" t="s">
        <v>193</v>
      </c>
      <c r="BP44">
        <v>1713.23</v>
      </c>
    </row>
    <row r="45" spans="1:68" ht="16.5">
      <c r="A45" s="125" t="str">
        <f t="shared" si="18"/>
        <v>영종운수</v>
      </c>
      <c r="B45" s="126" t="str">
        <f t="shared" si="19"/>
        <v>신감찬</v>
      </c>
      <c r="C45" s="127" t="str">
        <f t="shared" si="20"/>
        <v>C</v>
      </c>
      <c r="D45" s="128">
        <f t="shared" si="21"/>
        <v>0.86221718930684133</v>
      </c>
      <c r="E45" s="129">
        <f t="shared" si="22"/>
        <v>6740</v>
      </c>
      <c r="F45" s="130" t="str">
        <f t="shared" si="23"/>
        <v>203</v>
      </c>
      <c r="G45" s="131" t="str">
        <f t="shared" si="24"/>
        <v>73아1238</v>
      </c>
      <c r="H45" s="132">
        <f t="shared" si="25"/>
        <v>2</v>
      </c>
      <c r="I45" s="133">
        <f t="shared" si="26"/>
        <v>3377.5400000000004</v>
      </c>
      <c r="J45" s="134">
        <f t="shared" si="27"/>
        <v>1.8107057511127778E-2</v>
      </c>
      <c r="K45" s="134">
        <f t="shared" si="28"/>
        <v>0.26194937830254439</v>
      </c>
      <c r="L45" s="134">
        <f t="shared" si="29"/>
        <v>0.14892495721738305</v>
      </c>
      <c r="M45" s="135">
        <f t="shared" si="30"/>
        <v>11.365</v>
      </c>
      <c r="N45" s="136">
        <f t="shared" si="31"/>
        <v>0</v>
      </c>
      <c r="O45" s="136">
        <f t="shared" si="32"/>
        <v>5.1516784405217999</v>
      </c>
      <c r="P45" s="228">
        <f t="shared" si="33"/>
        <v>21</v>
      </c>
      <c r="Q45" s="229">
        <f t="shared" si="34"/>
        <v>0</v>
      </c>
      <c r="R45" s="229">
        <f t="shared" si="35"/>
        <v>174</v>
      </c>
      <c r="T45">
        <v>526</v>
      </c>
      <c r="U45">
        <v>6740</v>
      </c>
      <c r="V45" t="s">
        <v>309</v>
      </c>
      <c r="W45">
        <v>3377.54</v>
      </c>
      <c r="X45">
        <v>1448.106</v>
      </c>
      <c r="Y45">
        <v>2.3319999999999999</v>
      </c>
      <c r="Z45">
        <v>11.365</v>
      </c>
      <c r="AA45">
        <v>155.41691399999999</v>
      </c>
      <c r="AB45">
        <v>2.8141430000000001</v>
      </c>
      <c r="AC45">
        <v>40.711364000000003</v>
      </c>
      <c r="AD45" s="1">
        <v>503</v>
      </c>
      <c r="AE45">
        <v>0</v>
      </c>
      <c r="AF45">
        <v>174</v>
      </c>
      <c r="AG45">
        <v>93</v>
      </c>
      <c r="AH45">
        <v>21.732126000000001</v>
      </c>
      <c r="AI45">
        <v>18939.900000000001</v>
      </c>
      <c r="AJ45">
        <v>143.19999999999999</v>
      </c>
      <c r="AK45">
        <v>21</v>
      </c>
      <c r="AL45">
        <v>4595</v>
      </c>
      <c r="AM45" t="s">
        <v>310</v>
      </c>
      <c r="AN45" t="s">
        <v>478</v>
      </c>
      <c r="AO45">
        <v>3103.2020000000002</v>
      </c>
      <c r="AR45" t="s">
        <v>119</v>
      </c>
      <c r="AS45" t="s">
        <v>121</v>
      </c>
      <c r="AT45" t="s">
        <v>233</v>
      </c>
      <c r="AU45" t="s">
        <v>309</v>
      </c>
      <c r="AV45" t="s">
        <v>48</v>
      </c>
      <c r="AW45">
        <v>2</v>
      </c>
      <c r="BB45">
        <v>0.86221718930684133</v>
      </c>
      <c r="BC45" t="s">
        <v>69</v>
      </c>
      <c r="BF45" t="s">
        <v>119</v>
      </c>
      <c r="BG45" t="s">
        <v>121</v>
      </c>
      <c r="BH45" t="s">
        <v>309</v>
      </c>
      <c r="BI45">
        <v>6740</v>
      </c>
      <c r="BJ45">
        <v>2</v>
      </c>
      <c r="BK45" t="s">
        <v>233</v>
      </c>
      <c r="BL45" t="s">
        <v>344</v>
      </c>
      <c r="BM45">
        <v>0.86221718930684133</v>
      </c>
      <c r="BN45" t="s">
        <v>69</v>
      </c>
      <c r="BO45" t="s">
        <v>182</v>
      </c>
      <c r="BP45">
        <v>3377.5400000000004</v>
      </c>
    </row>
    <row r="46" spans="1:68" ht="16.5">
      <c r="A46" s="108" t="str">
        <f t="shared" si="18"/>
        <v>영종운수</v>
      </c>
      <c r="B46" s="109" t="str">
        <f t="shared" si="19"/>
        <v>신무영</v>
      </c>
      <c r="C46" s="110" t="str">
        <f t="shared" si="20"/>
        <v>A</v>
      </c>
      <c r="D46" s="111">
        <f t="shared" si="21"/>
        <v>0.97720195502347473</v>
      </c>
      <c r="E46" s="112">
        <f t="shared" si="22"/>
        <v>958</v>
      </c>
      <c r="F46" s="113" t="str">
        <f t="shared" si="23"/>
        <v>203</v>
      </c>
      <c r="G46" s="114" t="str">
        <f t="shared" si="24"/>
        <v>71바7514</v>
      </c>
      <c r="H46" s="115">
        <f t="shared" si="25"/>
        <v>5</v>
      </c>
      <c r="I46" s="116">
        <f t="shared" si="26"/>
        <v>1159.4829999999999</v>
      </c>
      <c r="J46" s="117">
        <f t="shared" si="27"/>
        <v>1.3922951046782463E-2</v>
      </c>
      <c r="K46" s="117">
        <f t="shared" si="28"/>
        <v>0.22014223405134478</v>
      </c>
      <c r="L46" s="117">
        <f t="shared" si="29"/>
        <v>7.2446081572562951E-2</v>
      </c>
      <c r="M46" s="118">
        <f t="shared" si="30"/>
        <v>9.6790000000000003</v>
      </c>
      <c r="N46" s="119">
        <f t="shared" si="31"/>
        <v>0</v>
      </c>
      <c r="O46" s="119">
        <f t="shared" si="32"/>
        <v>0.94869868725975293</v>
      </c>
      <c r="P46" s="230">
        <f t="shared" si="33"/>
        <v>2</v>
      </c>
      <c r="Q46" s="231">
        <f t="shared" si="34"/>
        <v>0</v>
      </c>
      <c r="R46" s="231">
        <f t="shared" si="35"/>
        <v>11</v>
      </c>
      <c r="T46">
        <v>526</v>
      </c>
      <c r="U46">
        <v>958</v>
      </c>
      <c r="V46" t="s">
        <v>311</v>
      </c>
      <c r="W46">
        <v>1159.4829999999999</v>
      </c>
      <c r="X46">
        <v>459.55</v>
      </c>
      <c r="Y46">
        <v>2.5230000000000001</v>
      </c>
      <c r="Z46">
        <v>9.6790000000000003</v>
      </c>
      <c r="AA46">
        <v>52.310820999999997</v>
      </c>
      <c r="AB46">
        <v>0.728321</v>
      </c>
      <c r="AC46">
        <v>11.515821000000001</v>
      </c>
      <c r="AD46" s="1">
        <v>84</v>
      </c>
      <c r="AE46">
        <v>0</v>
      </c>
      <c r="AF46">
        <v>11</v>
      </c>
      <c r="AG46">
        <v>74</v>
      </c>
      <c r="AH46">
        <v>22.16526</v>
      </c>
      <c r="AI46">
        <v>5310.2</v>
      </c>
      <c r="AJ46">
        <v>0</v>
      </c>
      <c r="AK46">
        <v>2</v>
      </c>
      <c r="AL46">
        <v>161</v>
      </c>
      <c r="AM46" t="s">
        <v>312</v>
      </c>
      <c r="AN46" t="s">
        <v>479</v>
      </c>
      <c r="AO46">
        <v>434.60300000000001</v>
      </c>
      <c r="AR46" t="s">
        <v>119</v>
      </c>
      <c r="AS46" t="s">
        <v>121</v>
      </c>
      <c r="AT46" t="s">
        <v>231</v>
      </c>
      <c r="AU46" t="s">
        <v>311</v>
      </c>
      <c r="AV46" t="s">
        <v>48</v>
      </c>
      <c r="AW46">
        <v>5</v>
      </c>
      <c r="BB46">
        <v>0.97720195502347473</v>
      </c>
      <c r="BC46" t="s">
        <v>66</v>
      </c>
      <c r="BF46" t="s">
        <v>119</v>
      </c>
      <c r="BG46" t="s">
        <v>121</v>
      </c>
      <c r="BH46" t="s">
        <v>311</v>
      </c>
      <c r="BI46">
        <v>958</v>
      </c>
      <c r="BJ46">
        <v>5</v>
      </c>
      <c r="BK46" t="s">
        <v>231</v>
      </c>
      <c r="BL46" t="s">
        <v>230</v>
      </c>
      <c r="BM46">
        <v>0.97720195502347473</v>
      </c>
      <c r="BN46" t="s">
        <v>66</v>
      </c>
      <c r="BO46" t="s">
        <v>183</v>
      </c>
      <c r="BP46">
        <v>1159.4829999999999</v>
      </c>
    </row>
    <row r="47" spans="1:68" ht="16.5">
      <c r="A47" s="125" t="str">
        <f t="shared" si="18"/>
        <v>영종운수</v>
      </c>
      <c r="B47" s="126" t="str">
        <f t="shared" si="19"/>
        <v>신이호</v>
      </c>
      <c r="C47" s="127" t="str">
        <f t="shared" si="20"/>
        <v>S</v>
      </c>
      <c r="D47" s="128">
        <f t="shared" si="21"/>
        <v>1</v>
      </c>
      <c r="E47" s="129">
        <f t="shared" si="22"/>
        <v>2704</v>
      </c>
      <c r="F47" s="130" t="str">
        <f t="shared" si="23"/>
        <v>e음15</v>
      </c>
      <c r="G47" s="131" t="str">
        <f t="shared" si="24"/>
        <v>73아9157</v>
      </c>
      <c r="H47" s="132">
        <f t="shared" si="25"/>
        <v>1</v>
      </c>
      <c r="I47" s="133">
        <f t="shared" si="26"/>
        <v>2914.4369999999999</v>
      </c>
      <c r="J47" s="134">
        <f t="shared" si="27"/>
        <v>9.494140113888206E-3</v>
      </c>
      <c r="K47" s="134">
        <f t="shared" si="28"/>
        <v>0.24759232907564521</v>
      </c>
      <c r="L47" s="134">
        <f t="shared" si="29"/>
        <v>0.26763316551361377</v>
      </c>
      <c r="M47" s="135">
        <f t="shared" si="30"/>
        <v>6.02</v>
      </c>
      <c r="N47" s="136">
        <f t="shared" si="31"/>
        <v>1.0636702731951317</v>
      </c>
      <c r="O47" s="136">
        <f t="shared" si="32"/>
        <v>1.0293583288985146</v>
      </c>
      <c r="P47" s="228">
        <f t="shared" si="33"/>
        <v>3</v>
      </c>
      <c r="Q47" s="229">
        <f t="shared" si="34"/>
        <v>31</v>
      </c>
      <c r="R47" s="229">
        <f t="shared" si="35"/>
        <v>30</v>
      </c>
      <c r="T47">
        <v>526</v>
      </c>
      <c r="U47">
        <v>2704</v>
      </c>
      <c r="V47" t="s">
        <v>313</v>
      </c>
      <c r="W47">
        <v>2914.4369999999999</v>
      </c>
      <c r="X47">
        <v>1165.723</v>
      </c>
      <c r="Y47">
        <v>2.5</v>
      </c>
      <c r="Z47">
        <v>6.02</v>
      </c>
      <c r="AA47">
        <v>155.46684400000001</v>
      </c>
      <c r="AB47">
        <v>1.476024</v>
      </c>
      <c r="AC47">
        <v>38.492398000000001</v>
      </c>
      <c r="AD47" s="1">
        <v>780</v>
      </c>
      <c r="AE47">
        <v>31</v>
      </c>
      <c r="AF47">
        <v>30</v>
      </c>
      <c r="AG47">
        <v>74</v>
      </c>
      <c r="AH47">
        <v>18.746357</v>
      </c>
      <c r="AI47">
        <v>147.5</v>
      </c>
      <c r="AJ47">
        <v>0</v>
      </c>
      <c r="AK47">
        <v>3</v>
      </c>
      <c r="AL47">
        <v>187</v>
      </c>
      <c r="AM47" t="s">
        <v>314</v>
      </c>
      <c r="AN47" t="s">
        <v>480</v>
      </c>
      <c r="AO47">
        <v>2914.4369999999999</v>
      </c>
      <c r="AR47" t="s">
        <v>119</v>
      </c>
      <c r="AS47" t="s">
        <v>125</v>
      </c>
      <c r="AT47" t="s">
        <v>240</v>
      </c>
      <c r="AU47" t="s">
        <v>313</v>
      </c>
      <c r="AV47" t="s">
        <v>226</v>
      </c>
      <c r="AW47">
        <v>1</v>
      </c>
      <c r="BB47">
        <v>1</v>
      </c>
      <c r="BC47" t="s">
        <v>71</v>
      </c>
      <c r="BF47" t="s">
        <v>119</v>
      </c>
      <c r="BG47" t="s">
        <v>125</v>
      </c>
      <c r="BH47" t="s">
        <v>313</v>
      </c>
      <c r="BI47">
        <v>2704</v>
      </c>
      <c r="BJ47">
        <v>1</v>
      </c>
      <c r="BK47" t="s">
        <v>240</v>
      </c>
      <c r="BL47" t="s">
        <v>179</v>
      </c>
      <c r="BM47">
        <v>1</v>
      </c>
      <c r="BN47" t="s">
        <v>71</v>
      </c>
      <c r="BO47" t="s">
        <v>181</v>
      </c>
      <c r="BP47">
        <v>2914.4369999999999</v>
      </c>
    </row>
    <row r="48" spans="1:68" ht="16.5">
      <c r="A48" s="108" t="str">
        <f t="shared" si="18"/>
        <v>영종운수</v>
      </c>
      <c r="B48" s="109" t="str">
        <f t="shared" si="19"/>
        <v>심명섭</v>
      </c>
      <c r="C48" s="110" t="str">
        <f t="shared" si="20"/>
        <v>C</v>
      </c>
      <c r="D48" s="111">
        <f t="shared" si="21"/>
        <v>0.86535714285714294</v>
      </c>
      <c r="E48" s="112">
        <f t="shared" si="22"/>
        <v>1115</v>
      </c>
      <c r="F48" s="113" t="str">
        <f t="shared" si="23"/>
        <v>202</v>
      </c>
      <c r="G48" s="114" t="str">
        <f t="shared" si="24"/>
        <v>73아1281</v>
      </c>
      <c r="H48" s="115">
        <f t="shared" si="25"/>
        <v>1</v>
      </c>
      <c r="I48" s="116">
        <f t="shared" si="26"/>
        <v>3872.239</v>
      </c>
      <c r="J48" s="117">
        <f t="shared" si="27"/>
        <v>1.0841717509010119E-2</v>
      </c>
      <c r="K48" s="117">
        <f t="shared" si="28"/>
        <v>0.28681521471175359</v>
      </c>
      <c r="L48" s="117">
        <f t="shared" si="29"/>
        <v>0.1670867939711366</v>
      </c>
      <c r="M48" s="118">
        <f t="shared" si="30"/>
        <v>16.138000000000002</v>
      </c>
      <c r="N48" s="119">
        <f t="shared" si="31"/>
        <v>0</v>
      </c>
      <c r="O48" s="119">
        <f t="shared" si="32"/>
        <v>3.0215077116882507</v>
      </c>
      <c r="P48" s="230">
        <f t="shared" si="33"/>
        <v>12</v>
      </c>
      <c r="Q48" s="231">
        <f t="shared" si="34"/>
        <v>0</v>
      </c>
      <c r="R48" s="231">
        <f t="shared" si="35"/>
        <v>117</v>
      </c>
      <c r="T48">
        <v>526</v>
      </c>
      <c r="U48">
        <v>1115</v>
      </c>
      <c r="V48" t="s">
        <v>315</v>
      </c>
      <c r="W48">
        <v>3872.239</v>
      </c>
      <c r="X48">
        <v>1598.143</v>
      </c>
      <c r="Y48">
        <v>2.423</v>
      </c>
      <c r="Z48">
        <v>16.138000000000002</v>
      </c>
      <c r="AA48">
        <v>150.471362</v>
      </c>
      <c r="AB48">
        <v>1.6313679999999999</v>
      </c>
      <c r="AC48">
        <v>43.157476000000003</v>
      </c>
      <c r="AD48" s="1">
        <v>647</v>
      </c>
      <c r="AE48">
        <v>0</v>
      </c>
      <c r="AF48">
        <v>117</v>
      </c>
      <c r="AG48">
        <v>98</v>
      </c>
      <c r="AH48">
        <v>25.734058999999998</v>
      </c>
      <c r="AI48">
        <v>30509.1</v>
      </c>
      <c r="AJ48">
        <v>3304.7</v>
      </c>
      <c r="AK48">
        <v>12</v>
      </c>
      <c r="AL48">
        <v>1031</v>
      </c>
      <c r="AM48" t="s">
        <v>316</v>
      </c>
      <c r="AN48" t="s">
        <v>481</v>
      </c>
      <c r="AO48">
        <v>3872.239</v>
      </c>
      <c r="AR48" t="s">
        <v>119</v>
      </c>
      <c r="AS48" t="s">
        <v>120</v>
      </c>
      <c r="AT48" t="s">
        <v>223</v>
      </c>
      <c r="AU48" t="s">
        <v>315</v>
      </c>
      <c r="AV48" t="s">
        <v>48</v>
      </c>
      <c r="AW48">
        <v>1</v>
      </c>
      <c r="BB48">
        <v>0.86535714285714294</v>
      </c>
      <c r="BC48" t="s">
        <v>69</v>
      </c>
      <c r="BF48" t="s">
        <v>119</v>
      </c>
      <c r="BG48" t="s">
        <v>120</v>
      </c>
      <c r="BH48" t="s">
        <v>315</v>
      </c>
      <c r="BI48">
        <v>1115</v>
      </c>
      <c r="BJ48">
        <v>1</v>
      </c>
      <c r="BK48" t="s">
        <v>223</v>
      </c>
      <c r="BL48" t="s">
        <v>179</v>
      </c>
      <c r="BM48">
        <v>0.86535714285714294</v>
      </c>
      <c r="BN48" t="s">
        <v>69</v>
      </c>
      <c r="BO48" t="s">
        <v>182</v>
      </c>
      <c r="BP48">
        <v>3872.239</v>
      </c>
    </row>
    <row r="49" spans="1:68" ht="16.5">
      <c r="A49" s="125" t="str">
        <f t="shared" si="18"/>
        <v>영종운수</v>
      </c>
      <c r="B49" s="126" t="str">
        <f t="shared" si="19"/>
        <v>안기태</v>
      </c>
      <c r="C49" s="127" t="str">
        <f t="shared" si="20"/>
        <v>C</v>
      </c>
      <c r="D49" s="128">
        <f t="shared" si="21"/>
        <v>0.89673618202278238</v>
      </c>
      <c r="E49" s="129">
        <f t="shared" si="22"/>
        <v>2274</v>
      </c>
      <c r="F49" s="130" t="str">
        <f t="shared" si="23"/>
        <v>202</v>
      </c>
      <c r="G49" s="131" t="str">
        <f t="shared" si="24"/>
        <v>71바7511</v>
      </c>
      <c r="H49" s="132">
        <f t="shared" si="25"/>
        <v>14</v>
      </c>
      <c r="I49" s="133">
        <f t="shared" si="26"/>
        <v>3575.2130000000002</v>
      </c>
      <c r="J49" s="134">
        <f t="shared" si="27"/>
        <v>1.2142435978869121E-2</v>
      </c>
      <c r="K49" s="134">
        <f t="shared" si="28"/>
        <v>0.27964005248543417</v>
      </c>
      <c r="L49" s="134">
        <f t="shared" si="29"/>
        <v>0.11244085317434234</v>
      </c>
      <c r="M49" s="135">
        <f t="shared" si="30"/>
        <v>14.984</v>
      </c>
      <c r="N49" s="136">
        <f t="shared" si="31"/>
        <v>10.852500256628066</v>
      </c>
      <c r="O49" s="136">
        <f t="shared" si="32"/>
        <v>14.208943634966642</v>
      </c>
      <c r="P49" s="228">
        <f t="shared" si="33"/>
        <v>4</v>
      </c>
      <c r="Q49" s="229">
        <f t="shared" si="34"/>
        <v>388</v>
      </c>
      <c r="R49" s="229">
        <f t="shared" si="35"/>
        <v>508</v>
      </c>
      <c r="T49">
        <v>526</v>
      </c>
      <c r="U49">
        <v>2274</v>
      </c>
      <c r="V49" t="s">
        <v>317</v>
      </c>
      <c r="W49">
        <v>3575.2130000000002</v>
      </c>
      <c r="X49">
        <v>1445.79</v>
      </c>
      <c r="Y49">
        <v>2.4729999999999999</v>
      </c>
      <c r="Z49">
        <v>14.984</v>
      </c>
      <c r="AA49">
        <v>139.97940800000001</v>
      </c>
      <c r="AB49">
        <v>1.6996910000000001</v>
      </c>
      <c r="AC49">
        <v>39.143849000000003</v>
      </c>
      <c r="AD49" s="1">
        <v>402</v>
      </c>
      <c r="AE49">
        <v>388</v>
      </c>
      <c r="AF49">
        <v>508</v>
      </c>
      <c r="AG49">
        <v>113</v>
      </c>
      <c r="AH49">
        <v>25.540991999999999</v>
      </c>
      <c r="AI49">
        <v>19338.7</v>
      </c>
      <c r="AJ49">
        <v>1759.5</v>
      </c>
      <c r="AK49">
        <v>4</v>
      </c>
      <c r="AL49">
        <v>298</v>
      </c>
      <c r="AM49" t="s">
        <v>318</v>
      </c>
      <c r="AN49" t="s">
        <v>482</v>
      </c>
      <c r="AO49">
        <v>743.53599999999994</v>
      </c>
      <c r="AR49" t="s">
        <v>119</v>
      </c>
      <c r="AS49" t="s">
        <v>120</v>
      </c>
      <c r="AT49" t="s">
        <v>211</v>
      </c>
      <c r="AU49" t="s">
        <v>317</v>
      </c>
      <c r="AV49" t="s">
        <v>48</v>
      </c>
      <c r="AW49">
        <v>14</v>
      </c>
      <c r="BB49">
        <v>0.89673618202278238</v>
      </c>
      <c r="BC49" t="s">
        <v>69</v>
      </c>
      <c r="BF49" t="s">
        <v>119</v>
      </c>
      <c r="BG49" t="s">
        <v>120</v>
      </c>
      <c r="BH49" t="s">
        <v>317</v>
      </c>
      <c r="BI49">
        <v>2274</v>
      </c>
      <c r="BJ49">
        <v>14</v>
      </c>
      <c r="BK49" t="s">
        <v>211</v>
      </c>
      <c r="BL49" t="s">
        <v>221</v>
      </c>
      <c r="BM49">
        <v>0.89673618202278238</v>
      </c>
      <c r="BN49" t="s">
        <v>69</v>
      </c>
      <c r="BO49" t="s">
        <v>182</v>
      </c>
      <c r="BP49">
        <v>3575.2130000000002</v>
      </c>
    </row>
    <row r="50" spans="1:68" ht="16.5">
      <c r="A50" s="108" t="str">
        <f t="shared" si="18"/>
        <v>영종운수</v>
      </c>
      <c r="B50" s="109" t="str">
        <f t="shared" si="19"/>
        <v>안병윤</v>
      </c>
      <c r="C50" s="110" t="str">
        <f t="shared" si="20"/>
        <v>A</v>
      </c>
      <c r="D50" s="111">
        <f t="shared" si="21"/>
        <v>0.95964285714285713</v>
      </c>
      <c r="E50" s="112">
        <f t="shared" si="22"/>
        <v>2225</v>
      </c>
      <c r="F50" s="113" t="str">
        <f t="shared" si="23"/>
        <v>202</v>
      </c>
      <c r="G50" s="114" t="str">
        <f t="shared" si="24"/>
        <v>73아1280</v>
      </c>
      <c r="H50" s="115">
        <f t="shared" si="25"/>
        <v>1</v>
      </c>
      <c r="I50" s="116">
        <f t="shared" si="26"/>
        <v>4288.3559999999998</v>
      </c>
      <c r="J50" s="117">
        <f t="shared" si="27"/>
        <v>6.174103840929676E-3</v>
      </c>
      <c r="K50" s="117">
        <f t="shared" si="28"/>
        <v>0.24457297588169891</v>
      </c>
      <c r="L50" s="117">
        <f t="shared" si="29"/>
        <v>0.18888357216611681</v>
      </c>
      <c r="M50" s="118">
        <f t="shared" si="30"/>
        <v>12.162000000000001</v>
      </c>
      <c r="N50" s="119">
        <f t="shared" si="31"/>
        <v>0</v>
      </c>
      <c r="O50" s="119">
        <f t="shared" si="32"/>
        <v>2.6816803455683251</v>
      </c>
      <c r="P50" s="230">
        <f t="shared" si="33"/>
        <v>0</v>
      </c>
      <c r="Q50" s="231">
        <f t="shared" si="34"/>
        <v>0</v>
      </c>
      <c r="R50" s="231">
        <f t="shared" si="35"/>
        <v>115</v>
      </c>
      <c r="T50">
        <v>526</v>
      </c>
      <c r="U50">
        <v>2225</v>
      </c>
      <c r="V50" t="s">
        <v>319</v>
      </c>
      <c r="W50">
        <v>4288.3559999999998</v>
      </c>
      <c r="X50">
        <v>1595.903</v>
      </c>
      <c r="Y50">
        <v>2.6869999999999998</v>
      </c>
      <c r="Z50">
        <v>12.162000000000001</v>
      </c>
      <c r="AA50">
        <v>163.40023199999999</v>
      </c>
      <c r="AB50">
        <v>1.00885</v>
      </c>
      <c r="AC50">
        <v>39.963281000000002</v>
      </c>
      <c r="AD50" s="1">
        <v>810</v>
      </c>
      <c r="AE50">
        <v>0</v>
      </c>
      <c r="AF50">
        <v>115</v>
      </c>
      <c r="AG50">
        <v>107</v>
      </c>
      <c r="AH50">
        <v>26.244491</v>
      </c>
      <c r="AI50">
        <v>17659</v>
      </c>
      <c r="AJ50">
        <v>1812.2</v>
      </c>
      <c r="AK50">
        <v>0</v>
      </c>
      <c r="AL50">
        <v>0</v>
      </c>
      <c r="AM50" t="s">
        <v>320</v>
      </c>
      <c r="AN50" t="s">
        <v>483</v>
      </c>
      <c r="AO50">
        <v>4288.3559999999998</v>
      </c>
      <c r="AR50" t="s">
        <v>119</v>
      </c>
      <c r="AS50" t="s">
        <v>120</v>
      </c>
      <c r="AT50" t="s">
        <v>222</v>
      </c>
      <c r="AU50" t="s">
        <v>319</v>
      </c>
      <c r="AV50" t="s">
        <v>48</v>
      </c>
      <c r="AW50">
        <v>1</v>
      </c>
      <c r="BB50">
        <v>0.95964285714285713</v>
      </c>
      <c r="BC50" t="s">
        <v>66</v>
      </c>
      <c r="BF50" t="s">
        <v>119</v>
      </c>
      <c r="BG50" t="s">
        <v>120</v>
      </c>
      <c r="BH50" t="s">
        <v>319</v>
      </c>
      <c r="BI50">
        <v>2225</v>
      </c>
      <c r="BJ50">
        <v>1</v>
      </c>
      <c r="BK50" t="s">
        <v>222</v>
      </c>
      <c r="BL50" t="s">
        <v>179</v>
      </c>
      <c r="BM50">
        <v>0.95964285714285713</v>
      </c>
      <c r="BN50" t="s">
        <v>66</v>
      </c>
      <c r="BO50" t="s">
        <v>183</v>
      </c>
      <c r="BP50">
        <v>4288.3559999999998</v>
      </c>
    </row>
    <row r="51" spans="1:68" ht="16.5">
      <c r="A51" s="125" t="str">
        <f t="shared" si="18"/>
        <v>영종운수</v>
      </c>
      <c r="B51" s="126" t="str">
        <f t="shared" si="19"/>
        <v>안춘근</v>
      </c>
      <c r="C51" s="127" t="str">
        <f t="shared" si="20"/>
        <v>A</v>
      </c>
      <c r="D51" s="128">
        <f t="shared" si="21"/>
        <v>0.99888888888888883</v>
      </c>
      <c r="E51" s="129">
        <f t="shared" si="22"/>
        <v>7206</v>
      </c>
      <c r="F51" s="130" t="str">
        <f t="shared" si="23"/>
        <v>202</v>
      </c>
      <c r="G51" s="131" t="str">
        <f t="shared" si="24"/>
        <v>71바7512</v>
      </c>
      <c r="H51" s="132">
        <f t="shared" si="25"/>
        <v>1</v>
      </c>
      <c r="I51" s="133">
        <f t="shared" si="26"/>
        <v>4024.43</v>
      </c>
      <c r="J51" s="134">
        <f t="shared" si="27"/>
        <v>1.2570860494695513E-2</v>
      </c>
      <c r="K51" s="134">
        <f t="shared" si="28"/>
        <v>0.27805419981124446</v>
      </c>
      <c r="L51" s="134">
        <f t="shared" si="29"/>
        <v>0.22785835509624966</v>
      </c>
      <c r="M51" s="135">
        <f t="shared" si="30"/>
        <v>15.555</v>
      </c>
      <c r="N51" s="136">
        <f t="shared" si="31"/>
        <v>2.4848239377998873E-2</v>
      </c>
      <c r="O51" s="136">
        <f t="shared" si="32"/>
        <v>15.132577781201313</v>
      </c>
      <c r="P51" s="228">
        <f t="shared" si="33"/>
        <v>5</v>
      </c>
      <c r="Q51" s="229">
        <f t="shared" si="34"/>
        <v>1</v>
      </c>
      <c r="R51" s="229">
        <f t="shared" si="35"/>
        <v>609</v>
      </c>
      <c r="T51">
        <v>526</v>
      </c>
      <c r="U51">
        <v>7206</v>
      </c>
      <c r="V51" t="s">
        <v>321</v>
      </c>
      <c r="W51">
        <v>4024.43</v>
      </c>
      <c r="X51">
        <v>1492.2650000000001</v>
      </c>
      <c r="Y51">
        <v>2.6970000000000001</v>
      </c>
      <c r="Z51">
        <v>15.555</v>
      </c>
      <c r="AA51">
        <v>153.90275</v>
      </c>
      <c r="AB51">
        <v>1.93469</v>
      </c>
      <c r="AC51">
        <v>42.793306000000001</v>
      </c>
      <c r="AD51" s="1">
        <v>917</v>
      </c>
      <c r="AE51">
        <v>1</v>
      </c>
      <c r="AF51">
        <v>609</v>
      </c>
      <c r="AG51">
        <v>101</v>
      </c>
      <c r="AH51">
        <v>26.149175</v>
      </c>
      <c r="AI51">
        <v>36001.5</v>
      </c>
      <c r="AJ51">
        <v>6032.7</v>
      </c>
      <c r="AK51">
        <v>5</v>
      </c>
      <c r="AL51">
        <v>447</v>
      </c>
      <c r="AM51" t="s">
        <v>322</v>
      </c>
      <c r="AN51" t="s">
        <v>484</v>
      </c>
      <c r="AO51">
        <v>4024.43</v>
      </c>
      <c r="AR51" t="s">
        <v>119</v>
      </c>
      <c r="AS51" t="s">
        <v>120</v>
      </c>
      <c r="AT51" t="s">
        <v>212</v>
      </c>
      <c r="AU51" t="s">
        <v>321</v>
      </c>
      <c r="AV51" t="s">
        <v>48</v>
      </c>
      <c r="AW51">
        <v>1</v>
      </c>
      <c r="BB51">
        <v>0.99888888888888883</v>
      </c>
      <c r="BC51" t="s">
        <v>66</v>
      </c>
      <c r="BF51" t="s">
        <v>119</v>
      </c>
      <c r="BG51" t="s">
        <v>120</v>
      </c>
      <c r="BH51" t="s">
        <v>321</v>
      </c>
      <c r="BI51">
        <v>7206</v>
      </c>
      <c r="BJ51">
        <v>1</v>
      </c>
      <c r="BK51" t="s">
        <v>212</v>
      </c>
      <c r="BL51" t="s">
        <v>179</v>
      </c>
      <c r="BM51">
        <v>0.99888888888888883</v>
      </c>
      <c r="BN51" t="s">
        <v>66</v>
      </c>
      <c r="BO51" t="s">
        <v>183</v>
      </c>
      <c r="BP51">
        <v>4024.43</v>
      </c>
    </row>
    <row r="52" spans="1:68" ht="16.5">
      <c r="A52" s="108" t="str">
        <f t="shared" si="18"/>
        <v>영종운수</v>
      </c>
      <c r="B52" s="109" t="str">
        <f t="shared" si="19"/>
        <v>원재영</v>
      </c>
      <c r="C52" s="110" t="str">
        <f t="shared" si="20"/>
        <v>D</v>
      </c>
      <c r="D52" s="111">
        <f t="shared" si="21"/>
        <v>0.84956839949737062</v>
      </c>
      <c r="E52" s="112">
        <f t="shared" si="22"/>
        <v>5653</v>
      </c>
      <c r="F52" s="113" t="str">
        <f t="shared" si="23"/>
        <v>202</v>
      </c>
      <c r="G52" s="114" t="str">
        <f t="shared" si="24"/>
        <v>73아1242</v>
      </c>
      <c r="H52" s="115">
        <f t="shared" si="25"/>
        <v>4</v>
      </c>
      <c r="I52" s="116">
        <f t="shared" si="26"/>
        <v>4648.8390000000009</v>
      </c>
      <c r="J52" s="117">
        <f t="shared" si="27"/>
        <v>1.5331397710852427E-2</v>
      </c>
      <c r="K52" s="117">
        <f t="shared" si="28"/>
        <v>0.28838117360260074</v>
      </c>
      <c r="L52" s="117">
        <f t="shared" si="29"/>
        <v>0.18628306981592604</v>
      </c>
      <c r="M52" s="118">
        <f t="shared" si="30"/>
        <v>15.28</v>
      </c>
      <c r="N52" s="119">
        <f t="shared" si="31"/>
        <v>2.1510747091908325E-2</v>
      </c>
      <c r="O52" s="119">
        <f t="shared" si="32"/>
        <v>2.5167574097532741</v>
      </c>
      <c r="P52" s="230">
        <f t="shared" si="33"/>
        <v>1</v>
      </c>
      <c r="Q52" s="231">
        <f t="shared" si="34"/>
        <v>1</v>
      </c>
      <c r="R52" s="231">
        <f t="shared" si="35"/>
        <v>117</v>
      </c>
      <c r="T52">
        <v>526</v>
      </c>
      <c r="U52">
        <v>5653</v>
      </c>
      <c r="V52" t="s">
        <v>323</v>
      </c>
      <c r="W52">
        <v>4648.8389999999999</v>
      </c>
      <c r="X52">
        <v>2027.9169999999999</v>
      </c>
      <c r="Y52">
        <v>2.2919999999999998</v>
      </c>
      <c r="Z52">
        <v>15.28</v>
      </c>
      <c r="AA52">
        <v>179.259129</v>
      </c>
      <c r="AB52">
        <v>2.7482929999999999</v>
      </c>
      <c r="AC52">
        <v>51.694958</v>
      </c>
      <c r="AD52" s="1">
        <v>866</v>
      </c>
      <c r="AE52">
        <v>1</v>
      </c>
      <c r="AF52">
        <v>117</v>
      </c>
      <c r="AG52">
        <v>98</v>
      </c>
      <c r="AH52">
        <v>25.933623999999998</v>
      </c>
      <c r="AI52">
        <v>36437.4</v>
      </c>
      <c r="AJ52">
        <v>7866.1</v>
      </c>
      <c r="AK52">
        <v>1</v>
      </c>
      <c r="AL52">
        <v>1102</v>
      </c>
      <c r="AM52" t="s">
        <v>324</v>
      </c>
      <c r="AN52" t="s">
        <v>485</v>
      </c>
      <c r="AO52">
        <v>4118.2610000000004</v>
      </c>
      <c r="AR52" t="s">
        <v>119</v>
      </c>
      <c r="AS52" t="s">
        <v>120</v>
      </c>
      <c r="AT52" t="s">
        <v>219</v>
      </c>
      <c r="AU52" t="s">
        <v>323</v>
      </c>
      <c r="AV52" t="s">
        <v>48</v>
      </c>
      <c r="AW52">
        <v>4</v>
      </c>
      <c r="BB52">
        <v>0.84956839949737062</v>
      </c>
      <c r="BC52" t="s">
        <v>67</v>
      </c>
      <c r="BF52" t="s">
        <v>119</v>
      </c>
      <c r="BG52" t="s">
        <v>120</v>
      </c>
      <c r="BH52" t="s">
        <v>323</v>
      </c>
      <c r="BI52">
        <v>5653</v>
      </c>
      <c r="BJ52">
        <v>4</v>
      </c>
      <c r="BK52" t="s">
        <v>219</v>
      </c>
      <c r="BL52" t="s">
        <v>204</v>
      </c>
      <c r="BM52">
        <v>0.84956839949737062</v>
      </c>
      <c r="BN52" t="s">
        <v>67</v>
      </c>
      <c r="BO52" t="s">
        <v>184</v>
      </c>
      <c r="BP52">
        <v>4648.8390000000009</v>
      </c>
    </row>
    <row r="53" spans="1:68" ht="16.5">
      <c r="A53" s="125" t="str">
        <f t="shared" si="18"/>
        <v>영종운수</v>
      </c>
      <c r="B53" s="126" t="str">
        <f t="shared" si="19"/>
        <v>유지훈</v>
      </c>
      <c r="C53" s="127" t="str">
        <f t="shared" si="20"/>
        <v>F</v>
      </c>
      <c r="D53" s="128">
        <f t="shared" si="21"/>
        <v>0.7355920110580374</v>
      </c>
      <c r="E53" s="129">
        <f t="shared" si="22"/>
        <v>1463</v>
      </c>
      <c r="F53" s="130" t="str">
        <f t="shared" si="23"/>
        <v>202</v>
      </c>
      <c r="G53" s="131" t="str">
        <f t="shared" si="24"/>
        <v>73아1242</v>
      </c>
      <c r="H53" s="132">
        <f t="shared" si="25"/>
        <v>2</v>
      </c>
      <c r="I53" s="133">
        <f t="shared" si="26"/>
        <v>4020.27</v>
      </c>
      <c r="J53" s="134">
        <f t="shared" si="27"/>
        <v>2.9378102522922646E-2</v>
      </c>
      <c r="K53" s="134">
        <f t="shared" si="28"/>
        <v>0.33522344761889128</v>
      </c>
      <c r="L53" s="134">
        <f t="shared" si="29"/>
        <v>0.10745546940877106</v>
      </c>
      <c r="M53" s="135">
        <f t="shared" si="30"/>
        <v>21.414999999999999</v>
      </c>
      <c r="N53" s="136">
        <f t="shared" si="31"/>
        <v>2.4873951252030336E-2</v>
      </c>
      <c r="O53" s="136">
        <f t="shared" si="32"/>
        <v>34.798657801590437</v>
      </c>
      <c r="P53" s="228">
        <f t="shared" si="33"/>
        <v>47</v>
      </c>
      <c r="Q53" s="229">
        <f t="shared" si="34"/>
        <v>1</v>
      </c>
      <c r="R53" s="229">
        <f t="shared" si="35"/>
        <v>1399</v>
      </c>
      <c r="T53">
        <v>526</v>
      </c>
      <c r="U53">
        <v>1463</v>
      </c>
      <c r="V53" t="s">
        <v>325</v>
      </c>
      <c r="W53">
        <v>4020.27</v>
      </c>
      <c r="X53">
        <v>2038.569</v>
      </c>
      <c r="Y53">
        <v>1.972</v>
      </c>
      <c r="Z53">
        <v>21.414999999999999</v>
      </c>
      <c r="AA53">
        <v>155.52886699999999</v>
      </c>
      <c r="AB53">
        <v>4.5691430000000004</v>
      </c>
      <c r="AC53">
        <v>52.136923000000003</v>
      </c>
      <c r="AD53" s="1">
        <v>432</v>
      </c>
      <c r="AE53">
        <v>1</v>
      </c>
      <c r="AF53">
        <v>1399</v>
      </c>
      <c r="AG53">
        <v>101</v>
      </c>
      <c r="AH53">
        <v>25.849027</v>
      </c>
      <c r="AI53">
        <v>45240.1</v>
      </c>
      <c r="AJ53">
        <v>11301.3</v>
      </c>
      <c r="AK53">
        <v>47</v>
      </c>
      <c r="AL53">
        <v>17563</v>
      </c>
      <c r="AM53" t="s">
        <v>326</v>
      </c>
      <c r="AN53" t="s">
        <v>486</v>
      </c>
      <c r="AO53">
        <v>3936.1790000000001</v>
      </c>
      <c r="AR53" t="s">
        <v>119</v>
      </c>
      <c r="AS53" t="s">
        <v>120</v>
      </c>
      <c r="AT53" t="s">
        <v>219</v>
      </c>
      <c r="AU53" t="s">
        <v>325</v>
      </c>
      <c r="AV53" t="s">
        <v>48</v>
      </c>
      <c r="AW53">
        <v>2</v>
      </c>
      <c r="BB53">
        <v>0.7355920110580374</v>
      </c>
      <c r="BC53" t="s">
        <v>70</v>
      </c>
      <c r="BF53" t="s">
        <v>119</v>
      </c>
      <c r="BG53" t="s">
        <v>120</v>
      </c>
      <c r="BH53" t="s">
        <v>325</v>
      </c>
      <c r="BI53">
        <v>1463</v>
      </c>
      <c r="BJ53">
        <v>2</v>
      </c>
      <c r="BK53" t="s">
        <v>219</v>
      </c>
      <c r="BL53" t="s">
        <v>344</v>
      </c>
      <c r="BM53">
        <v>0.7355920110580374</v>
      </c>
      <c r="BN53" t="s">
        <v>70</v>
      </c>
      <c r="BO53" t="s">
        <v>193</v>
      </c>
      <c r="BP53">
        <v>4020.27</v>
      </c>
    </row>
    <row r="54" spans="1:68" ht="16.5">
      <c r="A54" s="108" t="str">
        <f t="shared" si="18"/>
        <v>영종운수</v>
      </c>
      <c r="B54" s="109" t="str">
        <f t="shared" si="19"/>
        <v>이기현</v>
      </c>
      <c r="C54" s="110" t="str">
        <f t="shared" si="20"/>
        <v>D</v>
      </c>
      <c r="D54" s="111">
        <f t="shared" si="21"/>
        <v>0.8416129032258064</v>
      </c>
      <c r="E54" s="112">
        <f t="shared" si="22"/>
        <v>8132</v>
      </c>
      <c r="F54" s="113" t="str">
        <f t="shared" si="23"/>
        <v>e음13</v>
      </c>
      <c r="G54" s="114" t="str">
        <f t="shared" si="24"/>
        <v>73아1567</v>
      </c>
      <c r="H54" s="115">
        <f t="shared" si="25"/>
        <v>1</v>
      </c>
      <c r="I54" s="116">
        <f t="shared" si="26"/>
        <v>3105.2159999999999</v>
      </c>
      <c r="J54" s="117">
        <f t="shared" si="27"/>
        <v>6.9937180046072871E-3</v>
      </c>
      <c r="K54" s="117">
        <f t="shared" si="28"/>
        <v>0.28715331371017105</v>
      </c>
      <c r="L54" s="117">
        <f t="shared" si="29"/>
        <v>0.18162987695541954</v>
      </c>
      <c r="M54" s="118">
        <f t="shared" si="30"/>
        <v>8.407</v>
      </c>
      <c r="N54" s="119">
        <f t="shared" si="31"/>
        <v>0</v>
      </c>
      <c r="O54" s="119">
        <f t="shared" si="32"/>
        <v>6.4407757785609761</v>
      </c>
      <c r="P54" s="230">
        <f t="shared" si="33"/>
        <v>26</v>
      </c>
      <c r="Q54" s="231">
        <f t="shared" si="34"/>
        <v>0</v>
      </c>
      <c r="R54" s="231">
        <f t="shared" si="35"/>
        <v>200</v>
      </c>
      <c r="T54">
        <v>526</v>
      </c>
      <c r="U54">
        <v>8132</v>
      </c>
      <c r="V54" t="s">
        <v>327</v>
      </c>
      <c r="W54">
        <v>3105.2159999999999</v>
      </c>
      <c r="X54">
        <v>1190.018</v>
      </c>
      <c r="Y54">
        <v>2.609</v>
      </c>
      <c r="Z54">
        <v>8.407</v>
      </c>
      <c r="AA54">
        <v>170.701335</v>
      </c>
      <c r="AB54">
        <v>1.193837</v>
      </c>
      <c r="AC54">
        <v>49.017454000000001</v>
      </c>
      <c r="AD54" s="1">
        <v>564</v>
      </c>
      <c r="AE54">
        <v>0</v>
      </c>
      <c r="AF54">
        <v>200</v>
      </c>
      <c r="AG54">
        <v>66</v>
      </c>
      <c r="AH54">
        <v>18.190929000000001</v>
      </c>
      <c r="AI54">
        <v>696</v>
      </c>
      <c r="AJ54">
        <v>0</v>
      </c>
      <c r="AK54">
        <v>26</v>
      </c>
      <c r="AL54">
        <v>3225</v>
      </c>
      <c r="AM54" t="s">
        <v>328</v>
      </c>
      <c r="AN54" t="s">
        <v>487</v>
      </c>
      <c r="AO54">
        <v>3105.2159999999999</v>
      </c>
      <c r="AR54" t="s">
        <v>119</v>
      </c>
      <c r="AS54" t="s">
        <v>124</v>
      </c>
      <c r="AT54" t="s">
        <v>237</v>
      </c>
      <c r="AU54" t="s">
        <v>327</v>
      </c>
      <c r="AV54" t="s">
        <v>48</v>
      </c>
      <c r="AW54">
        <v>1</v>
      </c>
      <c r="BB54">
        <v>0.8416129032258064</v>
      </c>
      <c r="BC54" t="s">
        <v>67</v>
      </c>
      <c r="BF54" t="s">
        <v>119</v>
      </c>
      <c r="BG54" t="s">
        <v>124</v>
      </c>
      <c r="BH54" t="s">
        <v>327</v>
      </c>
      <c r="BI54">
        <v>8132</v>
      </c>
      <c r="BJ54">
        <v>1</v>
      </c>
      <c r="BK54" t="s">
        <v>237</v>
      </c>
      <c r="BL54" t="s">
        <v>179</v>
      </c>
      <c r="BM54">
        <v>0.8416129032258064</v>
      </c>
      <c r="BN54" t="s">
        <v>67</v>
      </c>
      <c r="BO54" t="s">
        <v>184</v>
      </c>
      <c r="BP54">
        <v>3105.2159999999999</v>
      </c>
    </row>
    <row r="55" spans="1:68" ht="16.5">
      <c r="A55" s="125" t="str">
        <f t="shared" si="18"/>
        <v>영종운수</v>
      </c>
      <c r="B55" s="126" t="str">
        <f t="shared" si="19"/>
        <v>이대범</v>
      </c>
      <c r="C55" s="127" t="str">
        <f t="shared" si="20"/>
        <v>S</v>
      </c>
      <c r="D55" s="128">
        <f t="shared" si="21"/>
        <v>1.0596296296296297</v>
      </c>
      <c r="E55" s="129">
        <f t="shared" si="22"/>
        <v>5974</v>
      </c>
      <c r="F55" s="130" t="str">
        <f t="shared" si="23"/>
        <v>202</v>
      </c>
      <c r="G55" s="131" t="str">
        <f t="shared" si="24"/>
        <v>71바7512</v>
      </c>
      <c r="H55" s="132">
        <f t="shared" si="25"/>
        <v>1</v>
      </c>
      <c r="I55" s="133">
        <f t="shared" si="26"/>
        <v>4429.5010000000002</v>
      </c>
      <c r="J55" s="134">
        <f t="shared" si="27"/>
        <v>8.1558011281401294E-3</v>
      </c>
      <c r="K55" s="134">
        <f t="shared" si="28"/>
        <v>0.26371715243088473</v>
      </c>
      <c r="L55" s="134">
        <f t="shared" si="29"/>
        <v>0.20318315765139233</v>
      </c>
      <c r="M55" s="135">
        <f t="shared" si="30"/>
        <v>12.997999999999999</v>
      </c>
      <c r="N55" s="136">
        <f t="shared" si="31"/>
        <v>2.2575906405710257E-2</v>
      </c>
      <c r="O55" s="136">
        <f t="shared" si="32"/>
        <v>1.6706170740225592</v>
      </c>
      <c r="P55" s="228">
        <f t="shared" si="33"/>
        <v>8</v>
      </c>
      <c r="Q55" s="229">
        <f t="shared" si="34"/>
        <v>1</v>
      </c>
      <c r="R55" s="229">
        <f t="shared" si="35"/>
        <v>74</v>
      </c>
      <c r="T55">
        <v>526</v>
      </c>
      <c r="U55">
        <v>5974</v>
      </c>
      <c r="V55" t="s">
        <v>329</v>
      </c>
      <c r="W55">
        <v>4429.5010000000002</v>
      </c>
      <c r="X55">
        <v>1548.269</v>
      </c>
      <c r="Y55">
        <v>2.8610000000000002</v>
      </c>
      <c r="Z55">
        <v>12.997999999999999</v>
      </c>
      <c r="AA55">
        <v>175.46774099999999</v>
      </c>
      <c r="AB55">
        <v>1.4310799999999999</v>
      </c>
      <c r="AC55">
        <v>46.273853000000003</v>
      </c>
      <c r="AD55" s="1">
        <v>900</v>
      </c>
      <c r="AE55">
        <v>1</v>
      </c>
      <c r="AF55">
        <v>74</v>
      </c>
      <c r="AG55">
        <v>101</v>
      </c>
      <c r="AH55">
        <v>25.243962</v>
      </c>
      <c r="AI55">
        <v>35341.300000000003</v>
      </c>
      <c r="AJ55">
        <v>7917.4</v>
      </c>
      <c r="AK55">
        <v>8</v>
      </c>
      <c r="AL55">
        <v>774</v>
      </c>
      <c r="AM55" t="s">
        <v>330</v>
      </c>
      <c r="AN55" t="s">
        <v>488</v>
      </c>
      <c r="AO55">
        <v>4429.5010000000002</v>
      </c>
      <c r="AR55" t="s">
        <v>119</v>
      </c>
      <c r="AS55" t="s">
        <v>120</v>
      </c>
      <c r="AT55" t="s">
        <v>212</v>
      </c>
      <c r="AU55" t="s">
        <v>329</v>
      </c>
      <c r="AV55" t="s">
        <v>48</v>
      </c>
      <c r="AW55">
        <v>1</v>
      </c>
      <c r="BB55">
        <v>1.0596296296296297</v>
      </c>
      <c r="BC55" t="s">
        <v>71</v>
      </c>
      <c r="BF55" t="s">
        <v>119</v>
      </c>
      <c r="BG55" t="s">
        <v>120</v>
      </c>
      <c r="BH55" t="s">
        <v>329</v>
      </c>
      <c r="BI55">
        <v>5974</v>
      </c>
      <c r="BJ55">
        <v>1</v>
      </c>
      <c r="BK55" t="s">
        <v>212</v>
      </c>
      <c r="BL55" t="s">
        <v>179</v>
      </c>
      <c r="BM55">
        <v>1.0596296296296297</v>
      </c>
      <c r="BN55" t="s">
        <v>71</v>
      </c>
      <c r="BO55" t="s">
        <v>181</v>
      </c>
      <c r="BP55">
        <v>4429.5010000000002</v>
      </c>
    </row>
    <row r="56" spans="1:68" ht="16.5">
      <c r="A56" s="108" t="str">
        <f t="shared" si="18"/>
        <v>영종운수</v>
      </c>
      <c r="B56" s="109" t="str">
        <f t="shared" si="19"/>
        <v>이명희</v>
      </c>
      <c r="C56" s="110" t="str">
        <f t="shared" si="20"/>
        <v>F</v>
      </c>
      <c r="D56" s="111">
        <f t="shared" si="21"/>
        <v>0.78181960691681152</v>
      </c>
      <c r="E56" s="112">
        <f t="shared" si="22"/>
        <v>5170</v>
      </c>
      <c r="F56" s="113" t="str">
        <f t="shared" si="23"/>
        <v>203</v>
      </c>
      <c r="G56" s="114" t="str">
        <f t="shared" si="24"/>
        <v>71바7513</v>
      </c>
      <c r="H56" s="115">
        <f t="shared" si="25"/>
        <v>2</v>
      </c>
      <c r="I56" s="116">
        <f t="shared" si="26"/>
        <v>3294.288</v>
      </c>
      <c r="J56" s="117">
        <f t="shared" si="27"/>
        <v>3.2354675356037248E-2</v>
      </c>
      <c r="K56" s="117">
        <f t="shared" si="28"/>
        <v>0.30524503283316223</v>
      </c>
      <c r="L56" s="117">
        <f t="shared" si="29"/>
        <v>0.11717251193581132</v>
      </c>
      <c r="M56" s="118">
        <f t="shared" si="30"/>
        <v>19.119</v>
      </c>
      <c r="N56" s="119">
        <f t="shared" si="31"/>
        <v>0</v>
      </c>
      <c r="O56" s="119">
        <f t="shared" si="32"/>
        <v>6.9210706532033628</v>
      </c>
      <c r="P56" s="230">
        <f t="shared" si="33"/>
        <v>43</v>
      </c>
      <c r="Q56" s="231">
        <f t="shared" si="34"/>
        <v>0</v>
      </c>
      <c r="R56" s="231">
        <f t="shared" si="35"/>
        <v>228</v>
      </c>
      <c r="T56">
        <v>526</v>
      </c>
      <c r="U56">
        <v>5170</v>
      </c>
      <c r="V56" t="s">
        <v>201</v>
      </c>
      <c r="W56">
        <v>3294.288</v>
      </c>
      <c r="X56">
        <v>1631.3309999999999</v>
      </c>
      <c r="Y56">
        <v>2.0190000000000001</v>
      </c>
      <c r="Z56">
        <v>19.119</v>
      </c>
      <c r="AA56">
        <v>151.78053700000001</v>
      </c>
      <c r="AB56">
        <v>4.9108099999999997</v>
      </c>
      <c r="AC56">
        <v>46.330255000000001</v>
      </c>
      <c r="AD56" s="1">
        <v>386</v>
      </c>
      <c r="AE56">
        <v>0</v>
      </c>
      <c r="AF56">
        <v>228</v>
      </c>
      <c r="AG56">
        <v>105</v>
      </c>
      <c r="AH56">
        <v>21.704284000000001</v>
      </c>
      <c r="AI56">
        <v>16721.900000000001</v>
      </c>
      <c r="AJ56">
        <v>5407.8</v>
      </c>
      <c r="AK56">
        <v>43</v>
      </c>
      <c r="AL56">
        <v>14874</v>
      </c>
      <c r="AM56" t="s">
        <v>331</v>
      </c>
      <c r="AN56" t="s">
        <v>489</v>
      </c>
      <c r="AO56">
        <v>3222.21</v>
      </c>
      <c r="AR56" t="s">
        <v>119</v>
      </c>
      <c r="AS56" t="s">
        <v>121</v>
      </c>
      <c r="AT56" t="s">
        <v>230</v>
      </c>
      <c r="AU56" t="s">
        <v>201</v>
      </c>
      <c r="AV56" t="s">
        <v>48</v>
      </c>
      <c r="AW56">
        <v>2</v>
      </c>
      <c r="BB56">
        <v>0.78181960691681152</v>
      </c>
      <c r="BC56" t="s">
        <v>70</v>
      </c>
      <c r="BF56" t="s">
        <v>119</v>
      </c>
      <c r="BG56" t="s">
        <v>121</v>
      </c>
      <c r="BH56" t="s">
        <v>201</v>
      </c>
      <c r="BI56">
        <v>5170</v>
      </c>
      <c r="BJ56">
        <v>2</v>
      </c>
      <c r="BK56" t="s">
        <v>230</v>
      </c>
      <c r="BL56" t="s">
        <v>344</v>
      </c>
      <c r="BM56">
        <v>0.78181960691681152</v>
      </c>
      <c r="BN56" t="s">
        <v>70</v>
      </c>
      <c r="BO56" t="s">
        <v>193</v>
      </c>
      <c r="BP56">
        <v>3294.288</v>
      </c>
    </row>
    <row r="57" spans="1:68" ht="16.5">
      <c r="A57" s="125" t="str">
        <f t="shared" si="18"/>
        <v>영종운수</v>
      </c>
      <c r="B57" s="126" t="str">
        <f t="shared" si="19"/>
        <v>이상현</v>
      </c>
      <c r="C57" s="127" t="str">
        <f t="shared" si="20"/>
        <v>C</v>
      </c>
      <c r="D57" s="128">
        <f t="shared" si="21"/>
        <v>0.88740023039173843</v>
      </c>
      <c r="E57" s="129">
        <f t="shared" si="22"/>
        <v>4537</v>
      </c>
      <c r="F57" s="130" t="str">
        <f t="shared" si="23"/>
        <v>예비</v>
      </c>
      <c r="G57" s="131" t="str">
        <f t="shared" si="24"/>
        <v>73아1210</v>
      </c>
      <c r="H57" s="132">
        <f t="shared" si="25"/>
        <v>9</v>
      </c>
      <c r="I57" s="133">
        <f t="shared" si="26"/>
        <v>2809.2710000000002</v>
      </c>
      <c r="J57" s="134">
        <f t="shared" si="27"/>
        <v>8.9653873918512754E-3</v>
      </c>
      <c r="K57" s="134">
        <f t="shared" si="28"/>
        <v>0.27020912987464291</v>
      </c>
      <c r="L57" s="134">
        <f t="shared" si="29"/>
        <v>0.20325557769257574</v>
      </c>
      <c r="M57" s="135">
        <f t="shared" si="30"/>
        <v>16.558</v>
      </c>
      <c r="N57" s="136">
        <f t="shared" si="31"/>
        <v>0.10678927024128324</v>
      </c>
      <c r="O57" s="136">
        <f t="shared" si="32"/>
        <v>6.7633204486146044</v>
      </c>
      <c r="P57" s="228">
        <f t="shared" si="33"/>
        <v>5</v>
      </c>
      <c r="Q57" s="229">
        <f t="shared" si="34"/>
        <v>3</v>
      </c>
      <c r="R57" s="229">
        <f t="shared" si="35"/>
        <v>190</v>
      </c>
      <c r="T57">
        <v>526</v>
      </c>
      <c r="U57">
        <v>4537</v>
      </c>
      <c r="V57" t="s">
        <v>332</v>
      </c>
      <c r="W57">
        <v>2809.2710000000002</v>
      </c>
      <c r="X57">
        <v>1327.008</v>
      </c>
      <c r="Y57">
        <v>2.117</v>
      </c>
      <c r="Z57">
        <v>16.558</v>
      </c>
      <c r="AA57">
        <v>111.63053600000001</v>
      </c>
      <c r="AB57">
        <v>1.0008109999999999</v>
      </c>
      <c r="AC57">
        <v>30.163589999999999</v>
      </c>
      <c r="AD57" s="1">
        <v>571</v>
      </c>
      <c r="AE57">
        <v>3</v>
      </c>
      <c r="AF57">
        <v>190</v>
      </c>
      <c r="AG57">
        <v>103</v>
      </c>
      <c r="AH57">
        <v>25.165793000000001</v>
      </c>
      <c r="AI57">
        <v>19906.599999999999</v>
      </c>
      <c r="AJ57">
        <v>5210.2</v>
      </c>
      <c r="AK57">
        <v>5</v>
      </c>
      <c r="AL57">
        <v>932</v>
      </c>
      <c r="AM57" t="s">
        <v>333</v>
      </c>
      <c r="AN57" t="s">
        <v>490</v>
      </c>
      <c r="AO57">
        <v>931.33</v>
      </c>
      <c r="AR57" t="s">
        <v>119</v>
      </c>
      <c r="AS57" t="s">
        <v>91</v>
      </c>
      <c r="AT57" t="s">
        <v>344</v>
      </c>
      <c r="AU57" t="s">
        <v>332</v>
      </c>
      <c r="AV57" t="s">
        <v>48</v>
      </c>
      <c r="AW57">
        <v>9</v>
      </c>
      <c r="BB57">
        <v>0.88740023039173843</v>
      </c>
      <c r="BC57" t="s">
        <v>69</v>
      </c>
      <c r="BF57" t="s">
        <v>119</v>
      </c>
      <c r="BG57" t="s">
        <v>91</v>
      </c>
      <c r="BH57" t="s">
        <v>332</v>
      </c>
      <c r="BI57">
        <v>4537</v>
      </c>
      <c r="BJ57">
        <v>9</v>
      </c>
      <c r="BK57" t="s">
        <v>344</v>
      </c>
      <c r="BL57" t="s">
        <v>215</v>
      </c>
      <c r="BM57">
        <v>0.88740023039173843</v>
      </c>
      <c r="BN57" t="s">
        <v>69</v>
      </c>
      <c r="BO57" t="s">
        <v>182</v>
      </c>
      <c r="BP57">
        <v>2809.2710000000002</v>
      </c>
    </row>
    <row r="58" spans="1:68" ht="16.5">
      <c r="A58" s="108" t="str">
        <f t="shared" si="18"/>
        <v>영종운수</v>
      </c>
      <c r="B58" s="109" t="str">
        <f t="shared" si="19"/>
        <v>이선호</v>
      </c>
      <c r="C58" s="110" t="str">
        <f t="shared" si="20"/>
        <v>B</v>
      </c>
      <c r="D58" s="111">
        <f t="shared" si="21"/>
        <v>0.93251952512521474</v>
      </c>
      <c r="E58" s="112">
        <f t="shared" si="22"/>
        <v>5652</v>
      </c>
      <c r="F58" s="113" t="str">
        <f t="shared" si="23"/>
        <v>203</v>
      </c>
      <c r="G58" s="114" t="str">
        <f t="shared" si="24"/>
        <v>71바7514</v>
      </c>
      <c r="H58" s="115">
        <f t="shared" si="25"/>
        <v>13</v>
      </c>
      <c r="I58" s="116">
        <f t="shared" si="26"/>
        <v>3219.8610000000003</v>
      </c>
      <c r="J58" s="117">
        <f t="shared" si="27"/>
        <v>1.7277974037258899E-2</v>
      </c>
      <c r="K58" s="117">
        <f t="shared" si="28"/>
        <v>0.2694954018956297</v>
      </c>
      <c r="L58" s="117">
        <f t="shared" si="29"/>
        <v>0.12019152379559241</v>
      </c>
      <c r="M58" s="118">
        <f t="shared" si="30"/>
        <v>12.316000000000001</v>
      </c>
      <c r="N58" s="119">
        <f t="shared" si="31"/>
        <v>6.8636503252780168</v>
      </c>
      <c r="O58" s="119">
        <f t="shared" si="32"/>
        <v>2.8572661987582695</v>
      </c>
      <c r="P58" s="230">
        <f t="shared" si="33"/>
        <v>14</v>
      </c>
      <c r="Q58" s="231">
        <f t="shared" si="34"/>
        <v>221</v>
      </c>
      <c r="R58" s="231">
        <f t="shared" si="35"/>
        <v>92</v>
      </c>
      <c r="T58">
        <v>526</v>
      </c>
      <c r="U58">
        <v>5652</v>
      </c>
      <c r="V58" t="s">
        <v>334</v>
      </c>
      <c r="W58">
        <v>3219.8609999999999</v>
      </c>
      <c r="X58">
        <v>1272.7280000000001</v>
      </c>
      <c r="Y58">
        <v>2.5299999999999998</v>
      </c>
      <c r="Z58">
        <v>12.316000000000001</v>
      </c>
      <c r="AA58">
        <v>133.75914299999999</v>
      </c>
      <c r="AB58">
        <v>2.3110870000000001</v>
      </c>
      <c r="AC58">
        <v>36.047474000000001</v>
      </c>
      <c r="AD58" s="1">
        <v>387</v>
      </c>
      <c r="AE58">
        <v>221</v>
      </c>
      <c r="AF58">
        <v>92</v>
      </c>
      <c r="AG58">
        <v>103</v>
      </c>
      <c r="AH58">
        <v>24.072081000000001</v>
      </c>
      <c r="AI58">
        <v>19144.8</v>
      </c>
      <c r="AJ58">
        <v>1549</v>
      </c>
      <c r="AK58">
        <v>14</v>
      </c>
      <c r="AL58">
        <v>2793</v>
      </c>
      <c r="AM58" t="s">
        <v>335</v>
      </c>
      <c r="AN58" t="s">
        <v>491</v>
      </c>
      <c r="AO58">
        <v>410.28500000000003</v>
      </c>
      <c r="AR58" t="s">
        <v>119</v>
      </c>
      <c r="AS58" t="s">
        <v>121</v>
      </c>
      <c r="AT58" t="s">
        <v>231</v>
      </c>
      <c r="AU58" t="s">
        <v>334</v>
      </c>
      <c r="AV58" t="s">
        <v>48</v>
      </c>
      <c r="AW58">
        <v>13</v>
      </c>
      <c r="BB58">
        <v>0.93251952512521474</v>
      </c>
      <c r="BC58" t="s">
        <v>68</v>
      </c>
      <c r="BF58" t="s">
        <v>119</v>
      </c>
      <c r="BG58" t="s">
        <v>121</v>
      </c>
      <c r="BH58" t="s">
        <v>334</v>
      </c>
      <c r="BI58">
        <v>5652</v>
      </c>
      <c r="BJ58">
        <v>13</v>
      </c>
      <c r="BK58" t="s">
        <v>231</v>
      </c>
      <c r="BL58" t="s">
        <v>204</v>
      </c>
      <c r="BM58">
        <v>0.93251952512521474</v>
      </c>
      <c r="BN58" t="s">
        <v>68</v>
      </c>
      <c r="BO58" t="s">
        <v>180</v>
      </c>
      <c r="BP58">
        <v>3219.8610000000003</v>
      </c>
    </row>
    <row r="59" spans="1:68" ht="16.5">
      <c r="A59" s="125" t="str">
        <f t="shared" si="18"/>
        <v>영종운수</v>
      </c>
      <c r="B59" s="126" t="str">
        <f t="shared" si="19"/>
        <v>이승용</v>
      </c>
      <c r="C59" s="127" t="str">
        <f t="shared" si="20"/>
        <v>D</v>
      </c>
      <c r="D59" s="128">
        <f t="shared" si="21"/>
        <v>0.82291904726532861</v>
      </c>
      <c r="E59" s="129">
        <f t="shared" si="22"/>
        <v>1117</v>
      </c>
      <c r="F59" s="130" t="str">
        <f t="shared" si="23"/>
        <v>205</v>
      </c>
      <c r="G59" s="131" t="str">
        <f t="shared" si="24"/>
        <v>71바7516</v>
      </c>
      <c r="H59" s="132">
        <f t="shared" si="25"/>
        <v>10</v>
      </c>
      <c r="I59" s="133">
        <f t="shared" si="26"/>
        <v>2686.0339999999997</v>
      </c>
      <c r="J59" s="134">
        <f t="shared" si="27"/>
        <v>6.852484530760831E-3</v>
      </c>
      <c r="K59" s="134">
        <f t="shared" si="28"/>
        <v>0.25942864204175414</v>
      </c>
      <c r="L59" s="134">
        <f t="shared" si="29"/>
        <v>0.18279738826835404</v>
      </c>
      <c r="M59" s="135">
        <f t="shared" si="30"/>
        <v>18.326000000000001</v>
      </c>
      <c r="N59" s="136">
        <f t="shared" si="31"/>
        <v>0.40952571709814545</v>
      </c>
      <c r="O59" s="136">
        <f t="shared" si="32"/>
        <v>5.7333600393740358</v>
      </c>
      <c r="P59" s="228">
        <f t="shared" si="33"/>
        <v>3</v>
      </c>
      <c r="Q59" s="229">
        <f t="shared" si="34"/>
        <v>11</v>
      </c>
      <c r="R59" s="229">
        <f t="shared" si="35"/>
        <v>154</v>
      </c>
      <c r="T59">
        <v>526</v>
      </c>
      <c r="U59">
        <v>1117</v>
      </c>
      <c r="V59" t="s">
        <v>336</v>
      </c>
      <c r="W59">
        <v>2686.0340000000001</v>
      </c>
      <c r="X59">
        <v>1207.3499999999999</v>
      </c>
      <c r="Y59">
        <v>2.2250000000000001</v>
      </c>
      <c r="Z59">
        <v>18.326000000000001</v>
      </c>
      <c r="AA59">
        <v>98.095806999999994</v>
      </c>
      <c r="AB59">
        <v>0.67220000000000002</v>
      </c>
      <c r="AC59">
        <v>25.448861999999998</v>
      </c>
      <c r="AD59" s="1">
        <v>491</v>
      </c>
      <c r="AE59">
        <v>11</v>
      </c>
      <c r="AF59">
        <v>154</v>
      </c>
      <c r="AG59">
        <v>101</v>
      </c>
      <c r="AH59">
        <v>27.381741000000002</v>
      </c>
      <c r="AI59">
        <v>17315.099999999999</v>
      </c>
      <c r="AJ59">
        <v>4187.8999999999996</v>
      </c>
      <c r="AK59">
        <v>3</v>
      </c>
      <c r="AL59">
        <v>270</v>
      </c>
      <c r="AM59" t="s">
        <v>337</v>
      </c>
      <c r="AN59" t="s">
        <v>492</v>
      </c>
      <c r="AO59">
        <v>506.47300000000001</v>
      </c>
      <c r="AR59" t="s">
        <v>119</v>
      </c>
      <c r="AS59" t="s">
        <v>122</v>
      </c>
      <c r="AT59" t="s">
        <v>235</v>
      </c>
      <c r="AU59" t="s">
        <v>336</v>
      </c>
      <c r="AV59" t="s">
        <v>48</v>
      </c>
      <c r="AW59">
        <v>10</v>
      </c>
      <c r="BB59">
        <v>0.82291904726532861</v>
      </c>
      <c r="BC59" t="s">
        <v>67</v>
      </c>
      <c r="BF59" t="s">
        <v>119</v>
      </c>
      <c r="BG59" t="s">
        <v>122</v>
      </c>
      <c r="BH59" t="s">
        <v>336</v>
      </c>
      <c r="BI59">
        <v>1117</v>
      </c>
      <c r="BJ59">
        <v>10</v>
      </c>
      <c r="BK59" t="s">
        <v>235</v>
      </c>
      <c r="BL59" t="s">
        <v>220</v>
      </c>
      <c r="BM59">
        <v>0.82291904726532861</v>
      </c>
      <c r="BN59" t="s">
        <v>67</v>
      </c>
      <c r="BO59" t="s">
        <v>184</v>
      </c>
      <c r="BP59">
        <v>2686.0339999999997</v>
      </c>
    </row>
    <row r="60" spans="1:68" ht="16.5">
      <c r="A60" s="108" t="str">
        <f t="shared" si="18"/>
        <v>영종운수</v>
      </c>
      <c r="B60" s="109" t="str">
        <f t="shared" si="19"/>
        <v>이신영</v>
      </c>
      <c r="C60" s="110" t="str">
        <f t="shared" si="20"/>
        <v>S</v>
      </c>
      <c r="D60" s="111">
        <f t="shared" si="21"/>
        <v>1.0000593888270946</v>
      </c>
      <c r="E60" s="112">
        <f t="shared" si="22"/>
        <v>6448</v>
      </c>
      <c r="F60" s="113" t="str">
        <f t="shared" si="23"/>
        <v>205</v>
      </c>
      <c r="G60" s="114" t="str">
        <f t="shared" si="24"/>
        <v>70바2512</v>
      </c>
      <c r="H60" s="115">
        <f t="shared" si="25"/>
        <v>4</v>
      </c>
      <c r="I60" s="116">
        <f t="shared" si="26"/>
        <v>1692.2340000000002</v>
      </c>
      <c r="J60" s="117">
        <f t="shared" si="27"/>
        <v>5.7606103038844005E-3</v>
      </c>
      <c r="K60" s="117">
        <f t="shared" si="28"/>
        <v>0.24549749461204548</v>
      </c>
      <c r="L60" s="117">
        <f t="shared" si="29"/>
        <v>0.11700509504004765</v>
      </c>
      <c r="M60" s="118">
        <f t="shared" si="30"/>
        <v>14.88</v>
      </c>
      <c r="N60" s="119">
        <f t="shared" si="31"/>
        <v>0</v>
      </c>
      <c r="O60" s="119">
        <f t="shared" si="32"/>
        <v>4.8456655521635899</v>
      </c>
      <c r="P60" s="230">
        <f t="shared" si="33"/>
        <v>8</v>
      </c>
      <c r="Q60" s="231">
        <f t="shared" si="34"/>
        <v>0</v>
      </c>
      <c r="R60" s="231">
        <f t="shared" si="35"/>
        <v>82</v>
      </c>
      <c r="T60">
        <v>526</v>
      </c>
      <c r="U60">
        <v>6448</v>
      </c>
      <c r="V60" t="s">
        <v>338</v>
      </c>
      <c r="W60">
        <v>1692.2339999999999</v>
      </c>
      <c r="X60">
        <v>635.25099999999998</v>
      </c>
      <c r="Y60">
        <v>2.6640000000000001</v>
      </c>
      <c r="Z60">
        <v>14.88</v>
      </c>
      <c r="AA60">
        <v>60.802759000000002</v>
      </c>
      <c r="AB60">
        <v>0.35026099999999999</v>
      </c>
      <c r="AC60">
        <v>14.926925000000001</v>
      </c>
      <c r="AD60" s="1">
        <v>198</v>
      </c>
      <c r="AE60">
        <v>0</v>
      </c>
      <c r="AF60">
        <v>82</v>
      </c>
      <c r="AG60">
        <v>87</v>
      </c>
      <c r="AH60">
        <v>27.831533</v>
      </c>
      <c r="AI60">
        <v>7506.7</v>
      </c>
      <c r="AJ60">
        <v>63.3</v>
      </c>
      <c r="AK60">
        <v>8</v>
      </c>
      <c r="AL60">
        <v>1083</v>
      </c>
      <c r="AM60" t="s">
        <v>339</v>
      </c>
      <c r="AN60" t="s">
        <v>493</v>
      </c>
      <c r="AO60">
        <v>871.25699999999995</v>
      </c>
      <c r="AR60" t="s">
        <v>119</v>
      </c>
      <c r="AS60" t="s">
        <v>122</v>
      </c>
      <c r="AT60" t="s">
        <v>234</v>
      </c>
      <c r="AU60" t="s">
        <v>338</v>
      </c>
      <c r="AV60" t="s">
        <v>48</v>
      </c>
      <c r="AW60">
        <v>4</v>
      </c>
      <c r="BB60">
        <v>1.0000593888270946</v>
      </c>
      <c r="BC60" t="s">
        <v>71</v>
      </c>
      <c r="BF60" t="s">
        <v>119</v>
      </c>
      <c r="BG60" t="s">
        <v>122</v>
      </c>
      <c r="BH60" t="s">
        <v>338</v>
      </c>
      <c r="BI60">
        <v>6448</v>
      </c>
      <c r="BJ60">
        <v>4</v>
      </c>
      <c r="BK60" t="s">
        <v>234</v>
      </c>
      <c r="BL60" t="s">
        <v>233</v>
      </c>
      <c r="BM60">
        <v>1.0000593888270946</v>
      </c>
      <c r="BN60" t="s">
        <v>71</v>
      </c>
      <c r="BO60" t="s">
        <v>181</v>
      </c>
      <c r="BP60">
        <v>1692.2340000000002</v>
      </c>
    </row>
    <row r="61" spans="1:68" ht="16.5">
      <c r="A61" s="125" t="str">
        <f t="shared" si="18"/>
        <v>영종운수</v>
      </c>
      <c r="B61" s="126" t="str">
        <f t="shared" si="19"/>
        <v>이용식</v>
      </c>
      <c r="C61" s="127" t="str">
        <f t="shared" si="20"/>
        <v>C</v>
      </c>
      <c r="D61" s="128">
        <f t="shared" si="21"/>
        <v>0.89678571428571441</v>
      </c>
      <c r="E61" s="129">
        <f t="shared" si="22"/>
        <v>8384</v>
      </c>
      <c r="F61" s="130" t="str">
        <f t="shared" si="23"/>
        <v>202</v>
      </c>
      <c r="G61" s="131" t="str">
        <f t="shared" si="24"/>
        <v>73아1280</v>
      </c>
      <c r="H61" s="132">
        <f t="shared" si="25"/>
        <v>1</v>
      </c>
      <c r="I61" s="133">
        <f t="shared" si="26"/>
        <v>3599.2539999999999</v>
      </c>
      <c r="J61" s="134">
        <f t="shared" si="27"/>
        <v>1.2624562475930513E-2</v>
      </c>
      <c r="K61" s="134">
        <f t="shared" si="28"/>
        <v>0.2807236346357504</v>
      </c>
      <c r="L61" s="134">
        <f t="shared" si="29"/>
        <v>0.17725895421662377</v>
      </c>
      <c r="M61" s="135">
        <f t="shared" si="30"/>
        <v>14.259</v>
      </c>
      <c r="N61" s="136">
        <f t="shared" si="31"/>
        <v>0</v>
      </c>
      <c r="O61" s="136">
        <f t="shared" si="32"/>
        <v>3.0839724009475296</v>
      </c>
      <c r="P61" s="228">
        <f t="shared" si="33"/>
        <v>4</v>
      </c>
      <c r="Q61" s="229">
        <f t="shared" si="34"/>
        <v>0</v>
      </c>
      <c r="R61" s="229">
        <f t="shared" si="35"/>
        <v>111</v>
      </c>
      <c r="T61">
        <v>526</v>
      </c>
      <c r="U61">
        <v>8384</v>
      </c>
      <c r="V61" t="s">
        <v>340</v>
      </c>
      <c r="W61">
        <v>3599.2539999999999</v>
      </c>
      <c r="X61">
        <v>1433.626</v>
      </c>
      <c r="Y61">
        <v>2.5110000000000001</v>
      </c>
      <c r="Z61">
        <v>14.259</v>
      </c>
      <c r="AA61">
        <v>140.28913900000001</v>
      </c>
      <c r="AB61">
        <v>1.7710889999999999</v>
      </c>
      <c r="AC61">
        <v>39.382477000000002</v>
      </c>
      <c r="AD61" s="1">
        <v>638</v>
      </c>
      <c r="AE61">
        <v>0</v>
      </c>
      <c r="AF61">
        <v>111</v>
      </c>
      <c r="AG61">
        <v>107</v>
      </c>
      <c r="AH61">
        <v>25.65597</v>
      </c>
      <c r="AI61">
        <v>27983.9</v>
      </c>
      <c r="AJ61">
        <v>1786.2</v>
      </c>
      <c r="AK61">
        <v>4</v>
      </c>
      <c r="AL61">
        <v>149</v>
      </c>
      <c r="AM61" t="s">
        <v>341</v>
      </c>
      <c r="AN61" t="s">
        <v>494</v>
      </c>
      <c r="AO61">
        <v>3599.2539999999999</v>
      </c>
      <c r="AR61" t="s">
        <v>119</v>
      </c>
      <c r="AS61" t="s">
        <v>120</v>
      </c>
      <c r="AT61" t="s">
        <v>222</v>
      </c>
      <c r="AU61" t="s">
        <v>340</v>
      </c>
      <c r="AV61" t="s">
        <v>48</v>
      </c>
      <c r="AW61">
        <v>1</v>
      </c>
      <c r="BB61">
        <v>0.89678571428571441</v>
      </c>
      <c r="BC61" t="s">
        <v>69</v>
      </c>
      <c r="BF61" t="s">
        <v>119</v>
      </c>
      <c r="BG61" t="s">
        <v>120</v>
      </c>
      <c r="BH61" t="s">
        <v>340</v>
      </c>
      <c r="BI61">
        <v>8384</v>
      </c>
      <c r="BJ61">
        <v>1</v>
      </c>
      <c r="BK61" t="s">
        <v>222</v>
      </c>
      <c r="BL61" t="s">
        <v>179</v>
      </c>
      <c r="BM61">
        <v>0.89678571428571441</v>
      </c>
      <c r="BN61" t="s">
        <v>69</v>
      </c>
      <c r="BO61" t="s">
        <v>182</v>
      </c>
      <c r="BP61">
        <v>3599.2539999999999</v>
      </c>
    </row>
    <row r="62" spans="1:68" ht="16.5">
      <c r="A62" s="108" t="str">
        <f t="shared" si="18"/>
        <v>영종운수</v>
      </c>
      <c r="B62" s="109" t="str">
        <f t="shared" si="19"/>
        <v>이은영</v>
      </c>
      <c r="C62" s="110" t="str">
        <f t="shared" si="20"/>
        <v>D</v>
      </c>
      <c r="D62" s="111">
        <f t="shared" si="21"/>
        <v>0.81535714285714289</v>
      </c>
      <c r="E62" s="112">
        <f t="shared" si="22"/>
        <v>1282</v>
      </c>
      <c r="F62" s="113" t="str">
        <f t="shared" si="23"/>
        <v>203</v>
      </c>
      <c r="G62" s="114" t="str">
        <f t="shared" si="24"/>
        <v>73아1238</v>
      </c>
      <c r="H62" s="115">
        <f t="shared" si="25"/>
        <v>1</v>
      </c>
      <c r="I62" s="116">
        <f t="shared" si="26"/>
        <v>3253.223</v>
      </c>
      <c r="J62" s="117">
        <f t="shared" si="27"/>
        <v>1.522295585639989E-2</v>
      </c>
      <c r="K62" s="117">
        <f t="shared" si="28"/>
        <v>0.28309427294817885</v>
      </c>
      <c r="L62" s="117">
        <f t="shared" si="29"/>
        <v>0.22347069352454474</v>
      </c>
      <c r="M62" s="118">
        <f t="shared" si="30"/>
        <v>13.138999999999999</v>
      </c>
      <c r="N62" s="119">
        <f t="shared" si="31"/>
        <v>0</v>
      </c>
      <c r="O62" s="119">
        <f t="shared" si="32"/>
        <v>15.430851189727848</v>
      </c>
      <c r="P62" s="230">
        <f t="shared" si="33"/>
        <v>21</v>
      </c>
      <c r="Q62" s="231">
        <f t="shared" si="34"/>
        <v>0</v>
      </c>
      <c r="R62" s="231">
        <f t="shared" si="35"/>
        <v>502</v>
      </c>
      <c r="T62">
        <v>526</v>
      </c>
      <c r="U62">
        <v>1282</v>
      </c>
      <c r="V62" t="s">
        <v>342</v>
      </c>
      <c r="W62">
        <v>3253.223</v>
      </c>
      <c r="X62">
        <v>1425.1990000000001</v>
      </c>
      <c r="Y62">
        <v>2.2829999999999999</v>
      </c>
      <c r="Z62">
        <v>13.138999999999999</v>
      </c>
      <c r="AA62">
        <v>145.22829999999999</v>
      </c>
      <c r="AB62">
        <v>2.210804</v>
      </c>
      <c r="AC62">
        <v>41.113300000000002</v>
      </c>
      <c r="AD62" s="1">
        <v>727</v>
      </c>
      <c r="AE62">
        <v>0</v>
      </c>
      <c r="AF62">
        <v>502</v>
      </c>
      <c r="AG62">
        <v>89</v>
      </c>
      <c r="AH62">
        <v>22.400751</v>
      </c>
      <c r="AI62">
        <v>14780.4</v>
      </c>
      <c r="AJ62">
        <v>150.19999999999999</v>
      </c>
      <c r="AK62">
        <v>21</v>
      </c>
      <c r="AL62">
        <v>4788</v>
      </c>
      <c r="AM62" t="s">
        <v>343</v>
      </c>
      <c r="AN62" t="s">
        <v>495</v>
      </c>
      <c r="AO62">
        <v>3253.223</v>
      </c>
      <c r="AR62" t="s">
        <v>119</v>
      </c>
      <c r="AS62" t="s">
        <v>121</v>
      </c>
      <c r="AT62" t="s">
        <v>233</v>
      </c>
      <c r="AU62" t="s">
        <v>342</v>
      </c>
      <c r="AV62" t="s">
        <v>48</v>
      </c>
      <c r="AW62">
        <v>1</v>
      </c>
      <c r="BB62">
        <v>0.81535714285714289</v>
      </c>
      <c r="BC62" t="s">
        <v>67</v>
      </c>
      <c r="BF62" t="s">
        <v>119</v>
      </c>
      <c r="BG62" t="s">
        <v>121</v>
      </c>
      <c r="BH62" t="s">
        <v>342</v>
      </c>
      <c r="BI62">
        <v>1282</v>
      </c>
      <c r="BJ62">
        <v>1</v>
      </c>
      <c r="BK62" t="s">
        <v>233</v>
      </c>
      <c r="BL62" t="s">
        <v>179</v>
      </c>
      <c r="BM62">
        <v>0.81535714285714289</v>
      </c>
      <c r="BN62" t="s">
        <v>67</v>
      </c>
      <c r="BO62" t="s">
        <v>184</v>
      </c>
      <c r="BP62">
        <v>3253.223</v>
      </c>
    </row>
    <row r="63" spans="1:68" ht="16.5">
      <c r="A63" s="125" t="str">
        <f t="shared" si="18"/>
        <v>영종운수</v>
      </c>
      <c r="B63" s="126" t="str">
        <f t="shared" si="19"/>
        <v>이재식</v>
      </c>
      <c r="C63" s="127" t="str">
        <f t="shared" si="20"/>
        <v>B</v>
      </c>
      <c r="D63" s="128">
        <f t="shared" si="21"/>
        <v>0.92912106563384955</v>
      </c>
      <c r="E63" s="129">
        <f t="shared" si="22"/>
        <v>1422</v>
      </c>
      <c r="F63" s="130" t="str">
        <f t="shared" si="23"/>
        <v>203</v>
      </c>
      <c r="G63" s="131" t="str">
        <f t="shared" si="24"/>
        <v>70바2546</v>
      </c>
      <c r="H63" s="132">
        <f t="shared" si="25"/>
        <v>6</v>
      </c>
      <c r="I63" s="133">
        <f t="shared" si="26"/>
        <v>2780.268</v>
      </c>
      <c r="J63" s="134">
        <f t="shared" si="27"/>
        <v>1.7481016448200527E-2</v>
      </c>
      <c r="K63" s="134">
        <f t="shared" si="28"/>
        <v>0.2366744138187524</v>
      </c>
      <c r="L63" s="134">
        <f t="shared" si="29"/>
        <v>0.12984359781143401</v>
      </c>
      <c r="M63" s="135">
        <f t="shared" si="30"/>
        <v>11.242000000000001</v>
      </c>
      <c r="N63" s="136">
        <f t="shared" si="31"/>
        <v>0.39564531189079616</v>
      </c>
      <c r="O63" s="136">
        <f t="shared" si="32"/>
        <v>1.4746779806838766</v>
      </c>
      <c r="P63" s="228">
        <f t="shared" si="33"/>
        <v>15</v>
      </c>
      <c r="Q63" s="229">
        <f t="shared" si="34"/>
        <v>11</v>
      </c>
      <c r="R63" s="229">
        <f t="shared" si="35"/>
        <v>41</v>
      </c>
      <c r="T63">
        <v>526</v>
      </c>
      <c r="U63">
        <v>1422</v>
      </c>
      <c r="V63" t="s">
        <v>202</v>
      </c>
      <c r="W63">
        <v>2780.268</v>
      </c>
      <c r="X63">
        <v>1163.5160000000001</v>
      </c>
      <c r="Y63">
        <v>2.39</v>
      </c>
      <c r="Z63">
        <v>11.242000000000001</v>
      </c>
      <c r="AA63">
        <v>130.728039</v>
      </c>
      <c r="AB63">
        <v>2.2852589999999999</v>
      </c>
      <c r="AC63">
        <v>30.939982000000001</v>
      </c>
      <c r="AD63" s="1">
        <v>361</v>
      </c>
      <c r="AE63">
        <v>11</v>
      </c>
      <c r="AF63">
        <v>41</v>
      </c>
      <c r="AG63">
        <v>79</v>
      </c>
      <c r="AH63">
        <v>21.267572000000001</v>
      </c>
      <c r="AI63">
        <v>12141.7</v>
      </c>
      <c r="AJ63">
        <v>0</v>
      </c>
      <c r="AK63">
        <v>15</v>
      </c>
      <c r="AL63">
        <v>1689</v>
      </c>
      <c r="AM63" t="s">
        <v>345</v>
      </c>
      <c r="AN63" t="s">
        <v>496</v>
      </c>
      <c r="AO63">
        <v>860.70100000000002</v>
      </c>
      <c r="AR63" t="s">
        <v>119</v>
      </c>
      <c r="AS63" t="s">
        <v>121</v>
      </c>
      <c r="AT63" t="s">
        <v>229</v>
      </c>
      <c r="AU63" t="s">
        <v>202</v>
      </c>
      <c r="AV63" t="s">
        <v>48</v>
      </c>
      <c r="AW63">
        <v>6</v>
      </c>
      <c r="BB63">
        <v>0.92912106563384955</v>
      </c>
      <c r="BC63" t="s">
        <v>68</v>
      </c>
      <c r="BF63" t="s">
        <v>119</v>
      </c>
      <c r="BG63" t="s">
        <v>121</v>
      </c>
      <c r="BH63" t="s">
        <v>202</v>
      </c>
      <c r="BI63">
        <v>1422</v>
      </c>
      <c r="BJ63">
        <v>6</v>
      </c>
      <c r="BK63" t="s">
        <v>229</v>
      </c>
      <c r="BL63" t="s">
        <v>228</v>
      </c>
      <c r="BM63">
        <v>0.92912106563384955</v>
      </c>
      <c r="BN63" t="s">
        <v>68</v>
      </c>
      <c r="BO63" t="s">
        <v>180</v>
      </c>
      <c r="BP63">
        <v>2780.268</v>
      </c>
    </row>
    <row r="64" spans="1:68" ht="16.5">
      <c r="A64" s="108" t="str">
        <f t="shared" si="18"/>
        <v>영종운수</v>
      </c>
      <c r="B64" s="109" t="str">
        <f t="shared" si="19"/>
        <v>이주철</v>
      </c>
      <c r="C64" s="110" t="str">
        <f t="shared" si="20"/>
        <v>F</v>
      </c>
      <c r="D64" s="111">
        <f t="shared" si="21"/>
        <v>0.73923076923076914</v>
      </c>
      <c r="E64" s="112">
        <f t="shared" si="22"/>
        <v>9119</v>
      </c>
      <c r="F64" s="113" t="str">
        <f t="shared" si="23"/>
        <v>203</v>
      </c>
      <c r="G64" s="114" t="str">
        <f t="shared" si="24"/>
        <v>71바7513</v>
      </c>
      <c r="H64" s="115">
        <f t="shared" si="25"/>
        <v>1</v>
      </c>
      <c r="I64" s="116">
        <f t="shared" si="26"/>
        <v>3912.7739999999999</v>
      </c>
      <c r="J64" s="117">
        <f t="shared" si="27"/>
        <v>1.2583493688433053E-2</v>
      </c>
      <c r="K64" s="117">
        <f t="shared" si="28"/>
        <v>0.29089162552716713</v>
      </c>
      <c r="L64" s="117">
        <f t="shared" si="29"/>
        <v>0.11628578599223978</v>
      </c>
      <c r="M64" s="118">
        <f t="shared" si="30"/>
        <v>20.891999999999999</v>
      </c>
      <c r="N64" s="119">
        <f t="shared" si="31"/>
        <v>7.6671946808070185E-2</v>
      </c>
      <c r="O64" s="119">
        <f t="shared" si="32"/>
        <v>32.662249340237899</v>
      </c>
      <c r="P64" s="230">
        <f t="shared" si="33"/>
        <v>21</v>
      </c>
      <c r="Q64" s="231">
        <f t="shared" si="34"/>
        <v>3</v>
      </c>
      <c r="R64" s="231">
        <f t="shared" si="35"/>
        <v>1278</v>
      </c>
      <c r="T64">
        <v>526</v>
      </c>
      <c r="U64">
        <v>9119</v>
      </c>
      <c r="V64" t="s">
        <v>346</v>
      </c>
      <c r="W64">
        <v>3912.7739999999999</v>
      </c>
      <c r="X64">
        <v>2035.5039999999999</v>
      </c>
      <c r="Y64">
        <v>1.9219999999999999</v>
      </c>
      <c r="Z64">
        <v>20.891999999999999</v>
      </c>
      <c r="AA64">
        <v>169.751903</v>
      </c>
      <c r="AB64">
        <v>2.136072</v>
      </c>
      <c r="AC64">
        <v>49.379407</v>
      </c>
      <c r="AD64" s="1">
        <v>455</v>
      </c>
      <c r="AE64">
        <v>3</v>
      </c>
      <c r="AF64">
        <v>1278</v>
      </c>
      <c r="AG64">
        <v>106</v>
      </c>
      <c r="AH64">
        <v>23.049956000000002</v>
      </c>
      <c r="AI64">
        <v>17288.5</v>
      </c>
      <c r="AJ64">
        <v>3119</v>
      </c>
      <c r="AK64">
        <v>21</v>
      </c>
      <c r="AL64">
        <v>5517</v>
      </c>
      <c r="AM64" t="s">
        <v>347</v>
      </c>
      <c r="AN64" t="s">
        <v>497</v>
      </c>
      <c r="AO64">
        <v>3912.7739999999999</v>
      </c>
      <c r="AR64" t="s">
        <v>119</v>
      </c>
      <c r="AS64" t="s">
        <v>121</v>
      </c>
      <c r="AT64" t="s">
        <v>230</v>
      </c>
      <c r="AU64" t="s">
        <v>346</v>
      </c>
      <c r="AV64" t="s">
        <v>48</v>
      </c>
      <c r="AW64">
        <v>1</v>
      </c>
      <c r="BB64">
        <v>0.73923076923076914</v>
      </c>
      <c r="BC64" t="s">
        <v>70</v>
      </c>
      <c r="BF64" t="s">
        <v>119</v>
      </c>
      <c r="BG64" t="s">
        <v>121</v>
      </c>
      <c r="BH64" t="s">
        <v>346</v>
      </c>
      <c r="BI64">
        <v>9119</v>
      </c>
      <c r="BJ64">
        <v>1</v>
      </c>
      <c r="BK64" t="s">
        <v>230</v>
      </c>
      <c r="BL64" t="s">
        <v>179</v>
      </c>
      <c r="BM64">
        <v>0.73923076923076914</v>
      </c>
      <c r="BN64" t="s">
        <v>70</v>
      </c>
      <c r="BO64" t="s">
        <v>193</v>
      </c>
      <c r="BP64">
        <v>3912.7739999999999</v>
      </c>
    </row>
    <row r="65" spans="1:68" ht="16.5">
      <c r="A65" s="125" t="str">
        <f t="shared" si="18"/>
        <v>영종운수</v>
      </c>
      <c r="B65" s="126" t="str">
        <f t="shared" si="19"/>
        <v>이준복</v>
      </c>
      <c r="C65" s="127" t="str">
        <f t="shared" si="20"/>
        <v>B</v>
      </c>
      <c r="D65" s="128">
        <f t="shared" si="21"/>
        <v>0.9321723086475433</v>
      </c>
      <c r="E65" s="129">
        <f t="shared" si="22"/>
        <v>3653</v>
      </c>
      <c r="F65" s="130" t="str">
        <f t="shared" si="23"/>
        <v>202</v>
      </c>
      <c r="G65" s="131" t="str">
        <f t="shared" si="24"/>
        <v>73아1282</v>
      </c>
      <c r="H65" s="132">
        <f t="shared" si="25"/>
        <v>2</v>
      </c>
      <c r="I65" s="133">
        <f t="shared" si="26"/>
        <v>4004.944</v>
      </c>
      <c r="J65" s="134">
        <f t="shared" si="27"/>
        <v>3.444434881430107E-3</v>
      </c>
      <c r="K65" s="134">
        <f t="shared" si="28"/>
        <v>0.30908508567617804</v>
      </c>
      <c r="L65" s="134">
        <f t="shared" si="29"/>
        <v>0.10711760264313309</v>
      </c>
      <c r="M65" s="135">
        <f t="shared" si="30"/>
        <v>16.396999999999998</v>
      </c>
      <c r="N65" s="136">
        <f t="shared" si="31"/>
        <v>4.9938276290504936E-2</v>
      </c>
      <c r="O65" s="136">
        <f t="shared" si="32"/>
        <v>13.383458045855322</v>
      </c>
      <c r="P65" s="228">
        <f t="shared" si="33"/>
        <v>3</v>
      </c>
      <c r="Q65" s="229">
        <f t="shared" si="34"/>
        <v>2</v>
      </c>
      <c r="R65" s="229">
        <f t="shared" si="35"/>
        <v>536</v>
      </c>
      <c r="T65">
        <v>526</v>
      </c>
      <c r="U65">
        <v>3653</v>
      </c>
      <c r="V65" t="s">
        <v>348</v>
      </c>
      <c r="W65">
        <v>4004.944</v>
      </c>
      <c r="X65">
        <v>1589.943</v>
      </c>
      <c r="Y65">
        <v>2.5190000000000001</v>
      </c>
      <c r="Z65">
        <v>16.396999999999998</v>
      </c>
      <c r="AA65">
        <v>157.16801699999999</v>
      </c>
      <c r="AB65">
        <v>0.54135500000000003</v>
      </c>
      <c r="AC65">
        <v>48.578290000000003</v>
      </c>
      <c r="AD65" s="1">
        <v>429</v>
      </c>
      <c r="AE65">
        <v>2</v>
      </c>
      <c r="AF65">
        <v>536</v>
      </c>
      <c r="AG65">
        <v>107</v>
      </c>
      <c r="AH65">
        <v>25.481926999999999</v>
      </c>
      <c r="AI65">
        <v>26641.8</v>
      </c>
      <c r="AJ65">
        <v>4063</v>
      </c>
      <c r="AK65">
        <v>3</v>
      </c>
      <c r="AL65">
        <v>640</v>
      </c>
      <c r="AM65" t="s">
        <v>349</v>
      </c>
      <c r="AN65" t="s">
        <v>498</v>
      </c>
      <c r="AO65">
        <v>3897.7629999999999</v>
      </c>
      <c r="AR65" t="s">
        <v>119</v>
      </c>
      <c r="AS65" t="s">
        <v>120</v>
      </c>
      <c r="AT65" t="s">
        <v>224</v>
      </c>
      <c r="AU65" t="s">
        <v>348</v>
      </c>
      <c r="AV65" t="s">
        <v>48</v>
      </c>
      <c r="AW65">
        <v>2</v>
      </c>
      <c r="BB65">
        <v>0.9321723086475433</v>
      </c>
      <c r="BC65" t="s">
        <v>68</v>
      </c>
      <c r="BF65" t="s">
        <v>119</v>
      </c>
      <c r="BG65" t="s">
        <v>120</v>
      </c>
      <c r="BH65" t="s">
        <v>348</v>
      </c>
      <c r="BI65">
        <v>3653</v>
      </c>
      <c r="BJ65">
        <v>2</v>
      </c>
      <c r="BK65" t="s">
        <v>224</v>
      </c>
      <c r="BL65" t="s">
        <v>221</v>
      </c>
      <c r="BM65">
        <v>0.9321723086475433</v>
      </c>
      <c r="BN65" t="s">
        <v>68</v>
      </c>
      <c r="BO65" t="s">
        <v>180</v>
      </c>
      <c r="BP65">
        <v>4004.944</v>
      </c>
    </row>
    <row r="66" spans="1:68" ht="16.5">
      <c r="A66" s="108" t="str">
        <f t="shared" si="18"/>
        <v>영종운수</v>
      </c>
      <c r="B66" s="109" t="str">
        <f t="shared" si="19"/>
        <v>이향철</v>
      </c>
      <c r="C66" s="110" t="str">
        <f t="shared" si="20"/>
        <v>C</v>
      </c>
      <c r="D66" s="111">
        <f t="shared" si="21"/>
        <v>0.87295746119325246</v>
      </c>
      <c r="E66" s="112">
        <f t="shared" si="22"/>
        <v>8117</v>
      </c>
      <c r="F66" s="113" t="str">
        <f t="shared" si="23"/>
        <v>203</v>
      </c>
      <c r="G66" s="114" t="str">
        <f t="shared" si="24"/>
        <v>71바7514</v>
      </c>
      <c r="H66" s="115">
        <f t="shared" si="25"/>
        <v>2</v>
      </c>
      <c r="I66" s="116">
        <f t="shared" si="26"/>
        <v>3364.5169999999998</v>
      </c>
      <c r="J66" s="117">
        <f t="shared" si="27"/>
        <v>4.8316740168771813E-3</v>
      </c>
      <c r="K66" s="117">
        <f t="shared" si="28"/>
        <v>0.27185092105125092</v>
      </c>
      <c r="L66" s="117">
        <f t="shared" si="29"/>
        <v>0.18516773730077751</v>
      </c>
      <c r="M66" s="118">
        <f t="shared" si="30"/>
        <v>12.500999999999999</v>
      </c>
      <c r="N66" s="119">
        <f t="shared" si="31"/>
        <v>0</v>
      </c>
      <c r="O66" s="119">
        <f t="shared" si="32"/>
        <v>7.9654821182356939</v>
      </c>
      <c r="P66" s="230">
        <f t="shared" si="33"/>
        <v>17</v>
      </c>
      <c r="Q66" s="231">
        <f t="shared" si="34"/>
        <v>0</v>
      </c>
      <c r="R66" s="231">
        <f t="shared" si="35"/>
        <v>268</v>
      </c>
      <c r="T66">
        <v>526</v>
      </c>
      <c r="U66">
        <v>8117</v>
      </c>
      <c r="V66" t="s">
        <v>350</v>
      </c>
      <c r="W66">
        <v>3364.5169999999998</v>
      </c>
      <c r="X66">
        <v>1482.588</v>
      </c>
      <c r="Y66">
        <v>2.2690000000000001</v>
      </c>
      <c r="Z66">
        <v>12.500999999999999</v>
      </c>
      <c r="AA66">
        <v>145.61578399999999</v>
      </c>
      <c r="AB66">
        <v>0.70356799999999997</v>
      </c>
      <c r="AC66">
        <v>39.585785000000001</v>
      </c>
      <c r="AD66" s="1">
        <v>623</v>
      </c>
      <c r="AE66">
        <v>0</v>
      </c>
      <c r="AF66">
        <v>268</v>
      </c>
      <c r="AG66">
        <v>90</v>
      </c>
      <c r="AH66">
        <v>23.105440999999999</v>
      </c>
      <c r="AI66">
        <v>8448.7000000000007</v>
      </c>
      <c r="AJ66">
        <v>114.1</v>
      </c>
      <c r="AK66">
        <v>17</v>
      </c>
      <c r="AL66">
        <v>6148</v>
      </c>
      <c r="AM66" t="s">
        <v>351</v>
      </c>
      <c r="AN66" t="s">
        <v>499</v>
      </c>
      <c r="AO66">
        <v>3292.5349999999999</v>
      </c>
      <c r="AR66" t="s">
        <v>119</v>
      </c>
      <c r="AS66" t="s">
        <v>121</v>
      </c>
      <c r="AT66" t="s">
        <v>231</v>
      </c>
      <c r="AU66" t="s">
        <v>350</v>
      </c>
      <c r="AV66" t="s">
        <v>48</v>
      </c>
      <c r="AW66">
        <v>2</v>
      </c>
      <c r="BB66">
        <v>0.87295746119325246</v>
      </c>
      <c r="BC66" t="s">
        <v>69</v>
      </c>
      <c r="BF66" t="s">
        <v>119</v>
      </c>
      <c r="BG66" t="s">
        <v>121</v>
      </c>
      <c r="BH66" t="s">
        <v>350</v>
      </c>
      <c r="BI66">
        <v>8117</v>
      </c>
      <c r="BJ66">
        <v>2</v>
      </c>
      <c r="BK66" t="s">
        <v>231</v>
      </c>
      <c r="BL66" t="s">
        <v>230</v>
      </c>
      <c r="BM66">
        <v>0.87295746119325246</v>
      </c>
      <c r="BN66" t="s">
        <v>69</v>
      </c>
      <c r="BO66" t="s">
        <v>182</v>
      </c>
      <c r="BP66">
        <v>3364.5169999999998</v>
      </c>
    </row>
    <row r="67" spans="1:68" ht="16.5">
      <c r="A67" s="125" t="str">
        <f t="shared" si="18"/>
        <v>영종운수</v>
      </c>
      <c r="B67" s="126" t="str">
        <f t="shared" si="19"/>
        <v>이효진</v>
      </c>
      <c r="C67" s="127" t="str">
        <f t="shared" si="20"/>
        <v>C</v>
      </c>
      <c r="D67" s="128">
        <f t="shared" si="21"/>
        <v>0.86629458098567191</v>
      </c>
      <c r="E67" s="129">
        <f t="shared" si="22"/>
        <v>9129</v>
      </c>
      <c r="F67" s="130" t="str">
        <f t="shared" si="23"/>
        <v>222</v>
      </c>
      <c r="G67" s="131" t="str">
        <f t="shared" si="24"/>
        <v>73아1209</v>
      </c>
      <c r="H67" s="132">
        <f t="shared" si="25"/>
        <v>2</v>
      </c>
      <c r="I67" s="133">
        <f t="shared" si="26"/>
        <v>1141.739</v>
      </c>
      <c r="J67" s="134">
        <f t="shared" si="27"/>
        <v>2.9368566434993484E-2</v>
      </c>
      <c r="K67" s="134">
        <f t="shared" si="28"/>
        <v>0.10738819904310913</v>
      </c>
      <c r="L67" s="134">
        <f t="shared" si="29"/>
        <v>9.9847688482218783E-2</v>
      </c>
      <c r="M67" s="135">
        <f t="shared" si="30"/>
        <v>12.698</v>
      </c>
      <c r="N67" s="136">
        <f t="shared" si="31"/>
        <v>0</v>
      </c>
      <c r="O67" s="136">
        <f t="shared" si="32"/>
        <v>0.87585691651069109</v>
      </c>
      <c r="P67" s="228">
        <f t="shared" si="33"/>
        <v>6</v>
      </c>
      <c r="Q67" s="229">
        <f t="shared" si="34"/>
        <v>0</v>
      </c>
      <c r="R67" s="229">
        <f t="shared" si="35"/>
        <v>10</v>
      </c>
      <c r="T67">
        <v>526</v>
      </c>
      <c r="U67">
        <v>9129</v>
      </c>
      <c r="V67" t="s">
        <v>352</v>
      </c>
      <c r="W67">
        <v>1141.739</v>
      </c>
      <c r="X67">
        <v>547.54899999999998</v>
      </c>
      <c r="Y67">
        <v>2.085</v>
      </c>
      <c r="Z67">
        <v>12.698</v>
      </c>
      <c r="AA67">
        <v>39.790536000000003</v>
      </c>
      <c r="AB67">
        <v>1.1685909999999999</v>
      </c>
      <c r="AC67">
        <v>4.273034</v>
      </c>
      <c r="AD67" s="1">
        <v>114</v>
      </c>
      <c r="AE67">
        <v>0</v>
      </c>
      <c r="AF67">
        <v>10</v>
      </c>
      <c r="AG67">
        <v>82</v>
      </c>
      <c r="AH67">
        <v>28.693732000000001</v>
      </c>
      <c r="AI67">
        <v>1507.9</v>
      </c>
      <c r="AJ67">
        <v>5</v>
      </c>
      <c r="AK67">
        <v>6</v>
      </c>
      <c r="AL67">
        <v>1942</v>
      </c>
      <c r="AM67" t="s">
        <v>353</v>
      </c>
      <c r="AN67" t="s">
        <v>500</v>
      </c>
      <c r="AO67">
        <v>962.96900000000005</v>
      </c>
      <c r="AR67" t="s">
        <v>119</v>
      </c>
      <c r="AS67" t="s">
        <v>123</v>
      </c>
      <c r="AT67" t="s">
        <v>236</v>
      </c>
      <c r="AU67" t="s">
        <v>352</v>
      </c>
      <c r="AV67" t="s">
        <v>48</v>
      </c>
      <c r="AW67">
        <v>2</v>
      </c>
      <c r="BB67">
        <v>0.86629458098567191</v>
      </c>
      <c r="BC67" t="s">
        <v>69</v>
      </c>
      <c r="BF67" t="s">
        <v>119</v>
      </c>
      <c r="BG67" t="s">
        <v>123</v>
      </c>
      <c r="BH67" t="s">
        <v>352</v>
      </c>
      <c r="BI67">
        <v>9129</v>
      </c>
      <c r="BJ67">
        <v>2</v>
      </c>
      <c r="BK67" t="s">
        <v>236</v>
      </c>
      <c r="BL67" t="s">
        <v>344</v>
      </c>
      <c r="BM67">
        <v>0.86629458098567191</v>
      </c>
      <c r="BN67" t="s">
        <v>69</v>
      </c>
      <c r="BO67" t="s">
        <v>182</v>
      </c>
      <c r="BP67">
        <v>1141.739</v>
      </c>
    </row>
    <row r="68" spans="1:68" ht="16.5">
      <c r="A68" s="108" t="str">
        <f t="shared" si="18"/>
        <v>영종운수</v>
      </c>
      <c r="B68" s="109" t="str">
        <f t="shared" si="19"/>
        <v>이희범</v>
      </c>
      <c r="C68" s="110" t="str">
        <f t="shared" si="20"/>
        <v>D</v>
      </c>
      <c r="D68" s="111">
        <f t="shared" si="21"/>
        <v>0.8019354838709678</v>
      </c>
      <c r="E68" s="112">
        <f t="shared" si="22"/>
        <v>1436</v>
      </c>
      <c r="F68" s="113" t="str">
        <f t="shared" si="23"/>
        <v>e음13</v>
      </c>
      <c r="G68" s="114" t="str">
        <f t="shared" si="24"/>
        <v>73아1567</v>
      </c>
      <c r="H68" s="115">
        <f t="shared" si="25"/>
        <v>1</v>
      </c>
      <c r="I68" s="116">
        <f t="shared" si="26"/>
        <v>3244.1039999999998</v>
      </c>
      <c r="J68" s="117">
        <f t="shared" si="27"/>
        <v>2.3175105591839051E-2</v>
      </c>
      <c r="K68" s="117">
        <f t="shared" si="28"/>
        <v>0.30347042607906149</v>
      </c>
      <c r="L68" s="117">
        <f t="shared" si="29"/>
        <v>0.19789747800933633</v>
      </c>
      <c r="M68" s="118">
        <f t="shared" si="30"/>
        <v>9.3219999999999992</v>
      </c>
      <c r="N68" s="119">
        <f t="shared" si="31"/>
        <v>0</v>
      </c>
      <c r="O68" s="119">
        <f t="shared" si="32"/>
        <v>2.4968373393701313</v>
      </c>
      <c r="P68" s="230">
        <f t="shared" si="33"/>
        <v>3</v>
      </c>
      <c r="Q68" s="231">
        <f t="shared" si="34"/>
        <v>0</v>
      </c>
      <c r="R68" s="231">
        <f t="shared" si="35"/>
        <v>81</v>
      </c>
      <c r="T68">
        <v>526</v>
      </c>
      <c r="U68">
        <v>1436</v>
      </c>
      <c r="V68" t="s">
        <v>354</v>
      </c>
      <c r="W68">
        <v>3244.1039999999998</v>
      </c>
      <c r="X68">
        <v>1304.818</v>
      </c>
      <c r="Y68">
        <v>2.4860000000000002</v>
      </c>
      <c r="Z68">
        <v>9.3219999999999992</v>
      </c>
      <c r="AA68">
        <v>185.23022399999999</v>
      </c>
      <c r="AB68">
        <v>4.2927299999999997</v>
      </c>
      <c r="AC68">
        <v>56.211894999999998</v>
      </c>
      <c r="AD68" s="1">
        <v>642</v>
      </c>
      <c r="AE68">
        <v>0</v>
      </c>
      <c r="AF68">
        <v>81</v>
      </c>
      <c r="AG68">
        <v>69</v>
      </c>
      <c r="AH68">
        <v>17.513902000000002</v>
      </c>
      <c r="AI68">
        <v>568.70000000000005</v>
      </c>
      <c r="AJ68">
        <v>0</v>
      </c>
      <c r="AK68">
        <v>3</v>
      </c>
      <c r="AL68">
        <v>641</v>
      </c>
      <c r="AM68" t="s">
        <v>355</v>
      </c>
      <c r="AN68" t="s">
        <v>501</v>
      </c>
      <c r="AO68">
        <v>3244.1039999999998</v>
      </c>
      <c r="AR68" t="s">
        <v>119</v>
      </c>
      <c r="AS68" t="s">
        <v>124</v>
      </c>
      <c r="AT68" t="s">
        <v>237</v>
      </c>
      <c r="AU68" t="s">
        <v>354</v>
      </c>
      <c r="AV68" t="s">
        <v>48</v>
      </c>
      <c r="AW68">
        <v>1</v>
      </c>
      <c r="BB68">
        <v>0.8019354838709678</v>
      </c>
      <c r="BC68" t="s">
        <v>67</v>
      </c>
      <c r="BF68" t="s">
        <v>119</v>
      </c>
      <c r="BG68" t="s">
        <v>124</v>
      </c>
      <c r="BH68" t="s">
        <v>354</v>
      </c>
      <c r="BI68">
        <v>1436</v>
      </c>
      <c r="BJ68">
        <v>1</v>
      </c>
      <c r="BK68" t="s">
        <v>237</v>
      </c>
      <c r="BL68" t="s">
        <v>179</v>
      </c>
      <c r="BM68">
        <v>0.8019354838709678</v>
      </c>
      <c r="BN68" t="s">
        <v>67</v>
      </c>
      <c r="BO68" t="s">
        <v>184</v>
      </c>
      <c r="BP68">
        <v>3244.1039999999998</v>
      </c>
    </row>
    <row r="69" spans="1:68" ht="16.5">
      <c r="A69" s="125" t="str">
        <f t="shared" si="18"/>
        <v>영종운수</v>
      </c>
      <c r="B69" s="126" t="str">
        <f t="shared" si="19"/>
        <v>장경석</v>
      </c>
      <c r="C69" s="127" t="str">
        <f t="shared" si="20"/>
        <v>D</v>
      </c>
      <c r="D69" s="128">
        <f t="shared" si="21"/>
        <v>0.80204002675153918</v>
      </c>
      <c r="E69" s="129">
        <f t="shared" si="22"/>
        <v>7080</v>
      </c>
      <c r="F69" s="130" t="str">
        <f t="shared" si="23"/>
        <v>202</v>
      </c>
      <c r="G69" s="131" t="str">
        <f t="shared" si="24"/>
        <v>70바2205</v>
      </c>
      <c r="H69" s="132">
        <f t="shared" si="25"/>
        <v>2</v>
      </c>
      <c r="I69" s="133">
        <f t="shared" si="26"/>
        <v>4007.8390000000004</v>
      </c>
      <c r="J69" s="134">
        <f t="shared" si="27"/>
        <v>2.9009546092172999E-2</v>
      </c>
      <c r="K69" s="134">
        <f t="shared" si="28"/>
        <v>0.32305629829201632</v>
      </c>
      <c r="L69" s="134">
        <f t="shared" si="29"/>
        <v>0.17390918148159143</v>
      </c>
      <c r="M69" s="135">
        <f t="shared" si="30"/>
        <v>16.678000000000001</v>
      </c>
      <c r="N69" s="136">
        <f t="shared" si="31"/>
        <v>0.49902204155406443</v>
      </c>
      <c r="O69" s="136">
        <f t="shared" si="32"/>
        <v>7.2108685004562307</v>
      </c>
      <c r="P69" s="228">
        <f t="shared" si="33"/>
        <v>46</v>
      </c>
      <c r="Q69" s="229">
        <f t="shared" si="34"/>
        <v>20</v>
      </c>
      <c r="R69" s="229">
        <f t="shared" si="35"/>
        <v>289</v>
      </c>
      <c r="T69">
        <v>526</v>
      </c>
      <c r="U69">
        <v>7080</v>
      </c>
      <c r="V69" t="s">
        <v>356</v>
      </c>
      <c r="W69">
        <v>4007.8389999999999</v>
      </c>
      <c r="X69">
        <v>1762.596</v>
      </c>
      <c r="Y69">
        <v>2.274</v>
      </c>
      <c r="Z69">
        <v>16.678000000000001</v>
      </c>
      <c r="AA69">
        <v>160.76997499999999</v>
      </c>
      <c r="AB69">
        <v>4.6638640000000002</v>
      </c>
      <c r="AC69">
        <v>51.937753000000001</v>
      </c>
      <c r="AD69" s="1">
        <v>697</v>
      </c>
      <c r="AE69">
        <v>20</v>
      </c>
      <c r="AF69">
        <v>289</v>
      </c>
      <c r="AG69">
        <v>96</v>
      </c>
      <c r="AH69">
        <v>24.929026</v>
      </c>
      <c r="AI69">
        <v>37611.1</v>
      </c>
      <c r="AJ69">
        <v>10333.200000000001</v>
      </c>
      <c r="AK69">
        <v>46</v>
      </c>
      <c r="AL69">
        <v>13387</v>
      </c>
      <c r="AM69" t="s">
        <v>357</v>
      </c>
      <c r="AN69" t="s">
        <v>502</v>
      </c>
      <c r="AO69">
        <v>3803.9920000000002</v>
      </c>
      <c r="AR69" t="s">
        <v>119</v>
      </c>
      <c r="AS69" t="s">
        <v>120</v>
      </c>
      <c r="AT69" t="s">
        <v>204</v>
      </c>
      <c r="AU69" t="s">
        <v>356</v>
      </c>
      <c r="AV69" t="s">
        <v>48</v>
      </c>
      <c r="AW69">
        <v>2</v>
      </c>
      <c r="BB69">
        <v>0.80204002675153918</v>
      </c>
      <c r="BC69" t="s">
        <v>67</v>
      </c>
      <c r="BF69" t="s">
        <v>119</v>
      </c>
      <c r="BG69" t="s">
        <v>120</v>
      </c>
      <c r="BH69" t="s">
        <v>356</v>
      </c>
      <c r="BI69">
        <v>7080</v>
      </c>
      <c r="BJ69">
        <v>2</v>
      </c>
      <c r="BK69" t="s">
        <v>204</v>
      </c>
      <c r="BL69" t="s">
        <v>344</v>
      </c>
      <c r="BM69">
        <v>0.80204002675153918</v>
      </c>
      <c r="BN69" t="s">
        <v>67</v>
      </c>
      <c r="BO69" t="s">
        <v>184</v>
      </c>
      <c r="BP69">
        <v>4007.8390000000004</v>
      </c>
    </row>
    <row r="70" spans="1:68" ht="16.5">
      <c r="A70" s="108" t="str">
        <f t="shared" si="18"/>
        <v>영종운수</v>
      </c>
      <c r="B70" s="109" t="str">
        <f t="shared" si="19"/>
        <v>장용민</v>
      </c>
      <c r="C70" s="110" t="str">
        <f t="shared" si="20"/>
        <v>D</v>
      </c>
      <c r="D70" s="111">
        <f t="shared" si="21"/>
        <v>0.83008599646869607</v>
      </c>
      <c r="E70" s="112">
        <f t="shared" si="22"/>
        <v>6617</v>
      </c>
      <c r="F70" s="113" t="str">
        <f t="shared" si="23"/>
        <v>202</v>
      </c>
      <c r="G70" s="114" t="str">
        <f t="shared" si="24"/>
        <v>73아1280</v>
      </c>
      <c r="H70" s="115">
        <f t="shared" si="25"/>
        <v>7</v>
      </c>
      <c r="I70" s="116">
        <f t="shared" si="26"/>
        <v>4526.7829999999994</v>
      </c>
      <c r="J70" s="117">
        <f t="shared" si="27"/>
        <v>1.8427523891912326E-2</v>
      </c>
      <c r="K70" s="117">
        <f t="shared" si="28"/>
        <v>0.29832720861018569</v>
      </c>
      <c r="L70" s="117">
        <f t="shared" si="29"/>
        <v>0.11973182721592797</v>
      </c>
      <c r="M70" s="118">
        <f t="shared" si="30"/>
        <v>17.864999999999998</v>
      </c>
      <c r="N70" s="119">
        <f t="shared" si="31"/>
        <v>19.042220490798872</v>
      </c>
      <c r="O70" s="119">
        <f t="shared" si="32"/>
        <v>6.4284062213717776</v>
      </c>
      <c r="P70" s="230">
        <f t="shared" si="33"/>
        <v>18</v>
      </c>
      <c r="Q70" s="231">
        <f t="shared" si="34"/>
        <v>862</v>
      </c>
      <c r="R70" s="231">
        <f t="shared" si="35"/>
        <v>291</v>
      </c>
      <c r="T70">
        <v>526</v>
      </c>
      <c r="U70">
        <v>6617</v>
      </c>
      <c r="V70" t="s">
        <v>358</v>
      </c>
      <c r="W70">
        <v>4526.7830000000004</v>
      </c>
      <c r="X70">
        <v>2064.2820000000002</v>
      </c>
      <c r="Y70">
        <v>2.1930000000000001</v>
      </c>
      <c r="Z70">
        <v>17.864999999999998</v>
      </c>
      <c r="AA70">
        <v>183.90218999999999</v>
      </c>
      <c r="AB70">
        <v>3.388862</v>
      </c>
      <c r="AC70">
        <v>54.863027000000002</v>
      </c>
      <c r="AD70" s="1">
        <v>542</v>
      </c>
      <c r="AE70">
        <v>862</v>
      </c>
      <c r="AF70">
        <v>291</v>
      </c>
      <c r="AG70">
        <v>107</v>
      </c>
      <c r="AH70">
        <v>24.615165999999999</v>
      </c>
      <c r="AI70">
        <v>46116.6</v>
      </c>
      <c r="AJ70">
        <v>14034.8</v>
      </c>
      <c r="AK70">
        <v>18</v>
      </c>
      <c r="AL70">
        <v>2188</v>
      </c>
      <c r="AM70" t="s">
        <v>359</v>
      </c>
      <c r="AN70" t="s">
        <v>503</v>
      </c>
      <c r="AO70">
        <v>1059.2729999999999</v>
      </c>
      <c r="AR70" t="s">
        <v>119</v>
      </c>
      <c r="AS70" t="s">
        <v>120</v>
      </c>
      <c r="AT70" t="s">
        <v>222</v>
      </c>
      <c r="AU70" t="s">
        <v>358</v>
      </c>
      <c r="AV70" t="s">
        <v>48</v>
      </c>
      <c r="AW70">
        <v>7</v>
      </c>
      <c r="BB70">
        <v>0.83008599646869607</v>
      </c>
      <c r="BC70" t="s">
        <v>67</v>
      </c>
      <c r="BF70" t="s">
        <v>119</v>
      </c>
      <c r="BG70" t="s">
        <v>120</v>
      </c>
      <c r="BH70" t="s">
        <v>358</v>
      </c>
      <c r="BI70">
        <v>6617</v>
      </c>
      <c r="BJ70">
        <v>7</v>
      </c>
      <c r="BK70" t="s">
        <v>222</v>
      </c>
      <c r="BL70" t="s">
        <v>211</v>
      </c>
      <c r="BM70">
        <v>0.83008599646869607</v>
      </c>
      <c r="BN70" t="s">
        <v>67</v>
      </c>
      <c r="BO70" t="s">
        <v>184</v>
      </c>
      <c r="BP70">
        <v>4526.7829999999994</v>
      </c>
    </row>
    <row r="71" spans="1:68" ht="16.5">
      <c r="A71" s="125" t="str">
        <f t="shared" si="18"/>
        <v>영종운수</v>
      </c>
      <c r="B71" s="126" t="str">
        <f t="shared" si="19"/>
        <v>전원배</v>
      </c>
      <c r="C71" s="127" t="str">
        <f t="shared" si="20"/>
        <v>D</v>
      </c>
      <c r="D71" s="128">
        <f t="shared" si="21"/>
        <v>0.80807692307692303</v>
      </c>
      <c r="E71" s="129">
        <f t="shared" si="22"/>
        <v>9232</v>
      </c>
      <c r="F71" s="130" t="str">
        <f t="shared" si="23"/>
        <v>203</v>
      </c>
      <c r="G71" s="131" t="str">
        <f t="shared" si="24"/>
        <v>71바7514</v>
      </c>
      <c r="H71" s="132">
        <f t="shared" si="25"/>
        <v>1</v>
      </c>
      <c r="I71" s="133">
        <f t="shared" si="26"/>
        <v>3681.703</v>
      </c>
      <c r="J71" s="134">
        <f t="shared" si="27"/>
        <v>2.3607110660631783E-2</v>
      </c>
      <c r="K71" s="134">
        <f t="shared" si="28"/>
        <v>0.27591744565368076</v>
      </c>
      <c r="L71" s="134">
        <f t="shared" si="29"/>
        <v>0.16785710308517554</v>
      </c>
      <c r="M71" s="135">
        <f t="shared" si="30"/>
        <v>13.932</v>
      </c>
      <c r="N71" s="136">
        <f t="shared" si="31"/>
        <v>2.7161343541290538E-2</v>
      </c>
      <c r="O71" s="136">
        <f t="shared" si="32"/>
        <v>3.7211040651568039</v>
      </c>
      <c r="P71" s="228">
        <f t="shared" si="33"/>
        <v>37</v>
      </c>
      <c r="Q71" s="229">
        <f t="shared" si="34"/>
        <v>1</v>
      </c>
      <c r="R71" s="229">
        <f t="shared" si="35"/>
        <v>137</v>
      </c>
      <c r="T71">
        <v>526</v>
      </c>
      <c r="U71">
        <v>9232</v>
      </c>
      <c r="V71" t="s">
        <v>360</v>
      </c>
      <c r="W71">
        <v>3681.703</v>
      </c>
      <c r="X71">
        <v>1752.2270000000001</v>
      </c>
      <c r="Y71">
        <v>2.101</v>
      </c>
      <c r="Z71">
        <v>13.932</v>
      </c>
      <c r="AA71">
        <v>164.932467</v>
      </c>
      <c r="AB71">
        <v>3.8935789999999999</v>
      </c>
      <c r="AC71">
        <v>45.507745</v>
      </c>
      <c r="AD71" s="1">
        <v>618</v>
      </c>
      <c r="AE71">
        <v>1</v>
      </c>
      <c r="AF71">
        <v>137</v>
      </c>
      <c r="AG71">
        <v>94</v>
      </c>
      <c r="AH71">
        <v>22.322486999999999</v>
      </c>
      <c r="AI71">
        <v>15360.3</v>
      </c>
      <c r="AJ71">
        <v>1226.0999999999999</v>
      </c>
      <c r="AK71">
        <v>37</v>
      </c>
      <c r="AL71">
        <v>13382</v>
      </c>
      <c r="AM71" t="s">
        <v>361</v>
      </c>
      <c r="AN71" t="s">
        <v>504</v>
      </c>
      <c r="AO71">
        <v>3681.703</v>
      </c>
      <c r="AR71" t="s">
        <v>119</v>
      </c>
      <c r="AS71" t="s">
        <v>121</v>
      </c>
      <c r="AT71" t="s">
        <v>231</v>
      </c>
      <c r="AU71" t="s">
        <v>360</v>
      </c>
      <c r="AV71" t="s">
        <v>48</v>
      </c>
      <c r="AW71">
        <v>1</v>
      </c>
      <c r="BB71">
        <v>0.80807692307692303</v>
      </c>
      <c r="BC71" t="s">
        <v>67</v>
      </c>
      <c r="BF71" t="s">
        <v>119</v>
      </c>
      <c r="BG71" t="s">
        <v>121</v>
      </c>
      <c r="BH71" t="s">
        <v>360</v>
      </c>
      <c r="BI71">
        <v>9232</v>
      </c>
      <c r="BJ71">
        <v>1</v>
      </c>
      <c r="BK71" t="s">
        <v>231</v>
      </c>
      <c r="BL71" t="s">
        <v>179</v>
      </c>
      <c r="BM71">
        <v>0.80807692307692303</v>
      </c>
      <c r="BN71" t="s">
        <v>67</v>
      </c>
      <c r="BO71" t="s">
        <v>184</v>
      </c>
      <c r="BP71">
        <v>3681.703</v>
      </c>
    </row>
    <row r="72" spans="1:68" ht="16.5">
      <c r="A72" s="108" t="str">
        <f t="shared" ref="A72:A87" si="36">BF72</f>
        <v>영종운수</v>
      </c>
      <c r="B72" s="109" t="str">
        <f t="shared" ref="B72:B87" si="37">BH72</f>
        <v>정완구</v>
      </c>
      <c r="C72" s="110" t="str">
        <f t="shared" ref="C72:C87" si="38">BN72</f>
        <v>A</v>
      </c>
      <c r="D72" s="111">
        <f t="shared" ref="D72:D87" si="39">BM72</f>
        <v>0.96414221542609013</v>
      </c>
      <c r="E72" s="112">
        <f t="shared" ref="E72:E87" si="40">U72</f>
        <v>2589</v>
      </c>
      <c r="F72" s="113" t="str">
        <f t="shared" ref="F72:F87" si="41">BG72</f>
        <v>202</v>
      </c>
      <c r="G72" s="114" t="str">
        <f t="shared" ref="G72:G87" si="42">BK72</f>
        <v>73아1278</v>
      </c>
      <c r="H72" s="115">
        <f t="shared" ref="H72:H87" si="43">BJ72</f>
        <v>2</v>
      </c>
      <c r="I72" s="116">
        <f t="shared" ref="I72:I87" si="44">BP72</f>
        <v>3781.1889999999999</v>
      </c>
      <c r="J72" s="117">
        <f t="shared" ref="J72:J87" si="45">AB72/AA72</f>
        <v>1.3990331558346523E-2</v>
      </c>
      <c r="K72" s="117">
        <f t="shared" ref="K72:K87" si="46">AC72/AA72</f>
        <v>0.29468982843818886</v>
      </c>
      <c r="L72" s="117">
        <f t="shared" ref="L72:L87" si="47">AD72/I72</f>
        <v>9.2827943802862009E-2</v>
      </c>
      <c r="M72" s="118">
        <f t="shared" ref="M72:M87" si="48">Z72</f>
        <v>15.436</v>
      </c>
      <c r="N72" s="119">
        <f t="shared" ref="N72:N87" si="49">AE72*100/W72</f>
        <v>0</v>
      </c>
      <c r="O72" s="119">
        <f t="shared" ref="O72:O87" si="50">AF72*100/W72</f>
        <v>1.4810156276240094</v>
      </c>
      <c r="P72" s="230">
        <f t="shared" ref="P72:P87" si="51">AK72</f>
        <v>9</v>
      </c>
      <c r="Q72" s="231">
        <f t="shared" ref="Q72:Q87" si="52">AE72</f>
        <v>0</v>
      </c>
      <c r="R72" s="231">
        <f t="shared" ref="R72:R87" si="53">AF72</f>
        <v>56</v>
      </c>
      <c r="T72">
        <v>526</v>
      </c>
      <c r="U72">
        <v>2589</v>
      </c>
      <c r="V72" t="s">
        <v>362</v>
      </c>
      <c r="W72">
        <v>3781.1889999999999</v>
      </c>
      <c r="X72">
        <v>1401.566</v>
      </c>
      <c r="Y72">
        <v>2.698</v>
      </c>
      <c r="Z72">
        <v>15.436</v>
      </c>
      <c r="AA72">
        <v>143.66886099999999</v>
      </c>
      <c r="AB72">
        <v>2.0099749999999998</v>
      </c>
      <c r="AC72">
        <v>42.337752000000002</v>
      </c>
      <c r="AD72" s="1">
        <v>351</v>
      </c>
      <c r="AE72">
        <v>0</v>
      </c>
      <c r="AF72">
        <v>56</v>
      </c>
      <c r="AG72">
        <v>100</v>
      </c>
      <c r="AH72">
        <v>26.318777999999998</v>
      </c>
      <c r="AI72">
        <v>32934.5</v>
      </c>
      <c r="AJ72">
        <v>10766.3</v>
      </c>
      <c r="AK72">
        <v>9</v>
      </c>
      <c r="AL72">
        <v>1750</v>
      </c>
      <c r="AM72" t="s">
        <v>363</v>
      </c>
      <c r="AN72" t="s">
        <v>505</v>
      </c>
      <c r="AO72">
        <v>3710.7249999999999</v>
      </c>
      <c r="AR72" t="s">
        <v>119</v>
      </c>
      <c r="AS72" t="s">
        <v>120</v>
      </c>
      <c r="AT72" t="s">
        <v>221</v>
      </c>
      <c r="AU72" t="s">
        <v>362</v>
      </c>
      <c r="AV72" t="s">
        <v>48</v>
      </c>
      <c r="AW72">
        <v>2</v>
      </c>
      <c r="BB72">
        <v>0.96414221542609013</v>
      </c>
      <c r="BC72" t="s">
        <v>66</v>
      </c>
      <c r="BF72" t="s">
        <v>119</v>
      </c>
      <c r="BG72" t="s">
        <v>120</v>
      </c>
      <c r="BH72" t="s">
        <v>362</v>
      </c>
      <c r="BI72">
        <v>2589</v>
      </c>
      <c r="BJ72">
        <v>2</v>
      </c>
      <c r="BK72" t="s">
        <v>221</v>
      </c>
      <c r="BL72" t="s">
        <v>224</v>
      </c>
      <c r="BM72">
        <v>0.96414221542609013</v>
      </c>
      <c r="BN72" t="s">
        <v>66</v>
      </c>
      <c r="BO72" t="s">
        <v>183</v>
      </c>
      <c r="BP72">
        <v>3781.1889999999999</v>
      </c>
    </row>
    <row r="73" spans="1:68" ht="16.5">
      <c r="A73" s="125" t="str">
        <f t="shared" si="36"/>
        <v>영종운수</v>
      </c>
      <c r="B73" s="126" t="str">
        <f t="shared" si="37"/>
        <v>정일명</v>
      </c>
      <c r="C73" s="127" t="str">
        <f t="shared" si="38"/>
        <v>F</v>
      </c>
      <c r="D73" s="128">
        <f t="shared" si="39"/>
        <v>0.75354838709677407</v>
      </c>
      <c r="E73" s="129">
        <f t="shared" si="40"/>
        <v>7942</v>
      </c>
      <c r="F73" s="130" t="str">
        <f t="shared" si="41"/>
        <v>e음13</v>
      </c>
      <c r="G73" s="131" t="str">
        <f t="shared" si="42"/>
        <v>73아1568</v>
      </c>
      <c r="H73" s="132">
        <f t="shared" si="43"/>
        <v>1</v>
      </c>
      <c r="I73" s="133">
        <f t="shared" si="44"/>
        <v>3186.2719999999999</v>
      </c>
      <c r="J73" s="134">
        <f t="shared" si="45"/>
        <v>1.3165461380323897E-2</v>
      </c>
      <c r="K73" s="134">
        <f t="shared" si="46"/>
        <v>0.33484733455625532</v>
      </c>
      <c r="L73" s="134">
        <f t="shared" si="47"/>
        <v>0.20525554629359954</v>
      </c>
      <c r="M73" s="135">
        <f t="shared" si="48"/>
        <v>11.538</v>
      </c>
      <c r="N73" s="136">
        <f t="shared" si="49"/>
        <v>4.268311054423477</v>
      </c>
      <c r="O73" s="136">
        <f t="shared" si="50"/>
        <v>4.8018499362264118</v>
      </c>
      <c r="P73" s="228">
        <f t="shared" si="51"/>
        <v>7</v>
      </c>
      <c r="Q73" s="229">
        <f t="shared" si="52"/>
        <v>136</v>
      </c>
      <c r="R73" s="229">
        <f t="shared" si="53"/>
        <v>153</v>
      </c>
      <c r="T73">
        <v>526</v>
      </c>
      <c r="U73">
        <v>7942</v>
      </c>
      <c r="V73" t="s">
        <v>364</v>
      </c>
      <c r="W73">
        <v>3186.2719999999999</v>
      </c>
      <c r="X73">
        <v>1364.0540000000001</v>
      </c>
      <c r="Y73">
        <v>2.3359999999999999</v>
      </c>
      <c r="Z73">
        <v>11.538</v>
      </c>
      <c r="AA73">
        <v>182.84023099999999</v>
      </c>
      <c r="AB73">
        <v>2.4071760000000002</v>
      </c>
      <c r="AC73">
        <v>61.223564000000003</v>
      </c>
      <c r="AD73" s="1">
        <v>654</v>
      </c>
      <c r="AE73">
        <v>136</v>
      </c>
      <c r="AF73">
        <v>153</v>
      </c>
      <c r="AG73">
        <v>67</v>
      </c>
      <c r="AH73">
        <v>17.426535999999999</v>
      </c>
      <c r="AI73">
        <v>0</v>
      </c>
      <c r="AJ73">
        <v>0</v>
      </c>
      <c r="AK73">
        <v>7</v>
      </c>
      <c r="AL73">
        <v>494</v>
      </c>
      <c r="AM73" t="s">
        <v>365</v>
      </c>
      <c r="AN73" t="s">
        <v>506</v>
      </c>
      <c r="AO73">
        <v>3186.2719999999999</v>
      </c>
      <c r="AR73" t="s">
        <v>119</v>
      </c>
      <c r="AS73" t="s">
        <v>124</v>
      </c>
      <c r="AT73" t="s">
        <v>238</v>
      </c>
      <c r="AU73" t="s">
        <v>364</v>
      </c>
      <c r="AV73" t="s">
        <v>48</v>
      </c>
      <c r="AW73">
        <v>1</v>
      </c>
      <c r="BB73">
        <v>0.75354838709677407</v>
      </c>
      <c r="BC73" t="s">
        <v>70</v>
      </c>
      <c r="BF73" t="s">
        <v>119</v>
      </c>
      <c r="BG73" t="s">
        <v>124</v>
      </c>
      <c r="BH73" t="s">
        <v>364</v>
      </c>
      <c r="BI73">
        <v>7942</v>
      </c>
      <c r="BJ73">
        <v>1</v>
      </c>
      <c r="BK73" t="s">
        <v>238</v>
      </c>
      <c r="BL73" t="s">
        <v>179</v>
      </c>
      <c r="BM73">
        <v>0.75354838709677407</v>
      </c>
      <c r="BN73" t="s">
        <v>70</v>
      </c>
      <c r="BO73" t="s">
        <v>193</v>
      </c>
      <c r="BP73">
        <v>3186.2719999999999</v>
      </c>
    </row>
    <row r="74" spans="1:68" ht="16.5">
      <c r="A74" s="108" t="str">
        <f t="shared" si="36"/>
        <v>영종운수</v>
      </c>
      <c r="B74" s="109" t="str">
        <f t="shared" si="37"/>
        <v>조문기</v>
      </c>
      <c r="C74" s="110" t="str">
        <f t="shared" si="38"/>
        <v>F</v>
      </c>
      <c r="D74" s="111">
        <f t="shared" si="39"/>
        <v>0.73064516129032264</v>
      </c>
      <c r="E74" s="112">
        <f t="shared" si="40"/>
        <v>2499</v>
      </c>
      <c r="F74" s="113" t="str">
        <f t="shared" si="41"/>
        <v>e음13</v>
      </c>
      <c r="G74" s="114" t="str">
        <f t="shared" si="42"/>
        <v>73아1568</v>
      </c>
      <c r="H74" s="115">
        <f t="shared" si="43"/>
        <v>1</v>
      </c>
      <c r="I74" s="116">
        <f t="shared" si="44"/>
        <v>3160.8620000000001</v>
      </c>
      <c r="J74" s="117">
        <f t="shared" si="45"/>
        <v>1.2045985574674371E-2</v>
      </c>
      <c r="K74" s="117">
        <f t="shared" si="46"/>
        <v>0.35514374150856415</v>
      </c>
      <c r="L74" s="117">
        <f t="shared" si="47"/>
        <v>0.17083947353601645</v>
      </c>
      <c r="M74" s="118">
        <f t="shared" si="48"/>
        <v>12.065</v>
      </c>
      <c r="N74" s="119">
        <f t="shared" si="49"/>
        <v>4.429171536118945</v>
      </c>
      <c r="O74" s="119">
        <f t="shared" si="50"/>
        <v>9.7758143190053843</v>
      </c>
      <c r="P74" s="230">
        <f t="shared" si="51"/>
        <v>17</v>
      </c>
      <c r="Q74" s="231">
        <f t="shared" si="52"/>
        <v>140</v>
      </c>
      <c r="R74" s="231">
        <f t="shared" si="53"/>
        <v>309</v>
      </c>
      <c r="T74">
        <v>526</v>
      </c>
      <c r="U74">
        <v>2499</v>
      </c>
      <c r="V74" t="s">
        <v>366</v>
      </c>
      <c r="W74">
        <v>3160.8620000000001</v>
      </c>
      <c r="X74">
        <v>1395.682</v>
      </c>
      <c r="Y74">
        <v>2.2650000000000001</v>
      </c>
      <c r="Z74">
        <v>12.065</v>
      </c>
      <c r="AA74">
        <v>187.42634100000001</v>
      </c>
      <c r="AB74">
        <v>2.2577349999999998</v>
      </c>
      <c r="AC74">
        <v>66.563292000000004</v>
      </c>
      <c r="AD74" s="1">
        <v>540</v>
      </c>
      <c r="AE74">
        <v>140</v>
      </c>
      <c r="AF74">
        <v>309</v>
      </c>
      <c r="AG74">
        <v>68</v>
      </c>
      <c r="AH74">
        <v>16.864554999999999</v>
      </c>
      <c r="AI74">
        <v>506.3</v>
      </c>
      <c r="AJ74">
        <v>0</v>
      </c>
      <c r="AK74">
        <v>17</v>
      </c>
      <c r="AL74">
        <v>6660</v>
      </c>
      <c r="AM74" t="s">
        <v>367</v>
      </c>
      <c r="AN74" t="s">
        <v>507</v>
      </c>
      <c r="AO74">
        <v>3160.8620000000001</v>
      </c>
      <c r="AR74" t="s">
        <v>119</v>
      </c>
      <c r="AS74" t="s">
        <v>124</v>
      </c>
      <c r="AT74" t="s">
        <v>238</v>
      </c>
      <c r="AU74" t="s">
        <v>366</v>
      </c>
      <c r="AV74" t="s">
        <v>48</v>
      </c>
      <c r="AW74">
        <v>1</v>
      </c>
      <c r="BB74">
        <v>0.73064516129032264</v>
      </c>
      <c r="BC74" t="s">
        <v>70</v>
      </c>
      <c r="BF74" t="s">
        <v>119</v>
      </c>
      <c r="BG74" t="s">
        <v>124</v>
      </c>
      <c r="BH74" t="s">
        <v>366</v>
      </c>
      <c r="BI74">
        <v>2499</v>
      </c>
      <c r="BJ74">
        <v>1</v>
      </c>
      <c r="BK74" t="s">
        <v>238</v>
      </c>
      <c r="BL74" t="s">
        <v>179</v>
      </c>
      <c r="BM74">
        <v>0.73064516129032264</v>
      </c>
      <c r="BN74" t="s">
        <v>70</v>
      </c>
      <c r="BO74" t="s">
        <v>193</v>
      </c>
      <c r="BP74">
        <v>3160.8620000000001</v>
      </c>
    </row>
    <row r="75" spans="1:68" ht="16.5">
      <c r="A75" s="125" t="str">
        <f t="shared" si="36"/>
        <v>영종운수</v>
      </c>
      <c r="B75" s="126" t="str">
        <f t="shared" si="37"/>
        <v>조선민</v>
      </c>
      <c r="C75" s="127" t="str">
        <f t="shared" si="38"/>
        <v>C</v>
      </c>
      <c r="D75" s="128">
        <f t="shared" si="39"/>
        <v>0.88255381876186434</v>
      </c>
      <c r="E75" s="129">
        <f t="shared" si="40"/>
        <v>7788</v>
      </c>
      <c r="F75" s="130" t="str">
        <f t="shared" si="41"/>
        <v>202</v>
      </c>
      <c r="G75" s="131" t="str">
        <f t="shared" si="42"/>
        <v>73아1282</v>
      </c>
      <c r="H75" s="132">
        <f t="shared" si="43"/>
        <v>8</v>
      </c>
      <c r="I75" s="133">
        <f t="shared" si="44"/>
        <v>1886.5570000000002</v>
      </c>
      <c r="J75" s="134">
        <f t="shared" si="45"/>
        <v>1.3298860032904246E-2</v>
      </c>
      <c r="K75" s="134">
        <f t="shared" si="46"/>
        <v>0.30265854607000786</v>
      </c>
      <c r="L75" s="134">
        <f t="shared" si="47"/>
        <v>0.15159891802898082</v>
      </c>
      <c r="M75" s="135">
        <f t="shared" si="48"/>
        <v>17.641999999999999</v>
      </c>
      <c r="N75" s="136">
        <f t="shared" si="49"/>
        <v>16.061004252720696</v>
      </c>
      <c r="O75" s="136">
        <f t="shared" si="50"/>
        <v>11.449428774216734</v>
      </c>
      <c r="P75" s="228">
        <f t="shared" si="51"/>
        <v>5</v>
      </c>
      <c r="Q75" s="229">
        <f t="shared" si="52"/>
        <v>303</v>
      </c>
      <c r="R75" s="229">
        <f t="shared" si="53"/>
        <v>216</v>
      </c>
      <c r="T75">
        <v>526</v>
      </c>
      <c r="U75">
        <v>7788</v>
      </c>
      <c r="V75" t="s">
        <v>368</v>
      </c>
      <c r="W75">
        <v>1886.557</v>
      </c>
      <c r="X75">
        <v>824.495</v>
      </c>
      <c r="Y75">
        <v>2.2879999999999998</v>
      </c>
      <c r="Z75">
        <v>17.641999999999999</v>
      </c>
      <c r="AA75">
        <v>74.065821999999997</v>
      </c>
      <c r="AB75">
        <v>0.98499099999999995</v>
      </c>
      <c r="AC75">
        <v>22.416654000000001</v>
      </c>
      <c r="AD75" s="1">
        <v>286</v>
      </c>
      <c r="AE75">
        <v>303</v>
      </c>
      <c r="AF75">
        <v>216</v>
      </c>
      <c r="AG75">
        <v>106</v>
      </c>
      <c r="AH75">
        <v>25.471357000000001</v>
      </c>
      <c r="AI75">
        <v>19834.5</v>
      </c>
      <c r="AJ75">
        <v>4299.3</v>
      </c>
      <c r="AK75">
        <v>5</v>
      </c>
      <c r="AL75">
        <v>1365</v>
      </c>
      <c r="AM75" t="s">
        <v>369</v>
      </c>
      <c r="AN75" t="s">
        <v>508</v>
      </c>
      <c r="AO75">
        <v>429.721</v>
      </c>
      <c r="AR75" t="s">
        <v>119</v>
      </c>
      <c r="AS75" t="s">
        <v>120</v>
      </c>
      <c r="AT75" t="s">
        <v>224</v>
      </c>
      <c r="AU75" t="s">
        <v>368</v>
      </c>
      <c r="AV75" t="s">
        <v>48</v>
      </c>
      <c r="AW75">
        <v>8</v>
      </c>
      <c r="BB75">
        <v>0.88255381876186434</v>
      </c>
      <c r="BC75" t="s">
        <v>69</v>
      </c>
      <c r="BF75" t="s">
        <v>119</v>
      </c>
      <c r="BG75" t="s">
        <v>120</v>
      </c>
      <c r="BH75" t="s">
        <v>368</v>
      </c>
      <c r="BI75">
        <v>7788</v>
      </c>
      <c r="BJ75">
        <v>8</v>
      </c>
      <c r="BK75" t="s">
        <v>224</v>
      </c>
      <c r="BL75" t="s">
        <v>234</v>
      </c>
      <c r="BM75">
        <v>0.88255381876186434</v>
      </c>
      <c r="BN75" t="s">
        <v>69</v>
      </c>
      <c r="BO75" t="s">
        <v>182</v>
      </c>
      <c r="BP75">
        <v>1886.5570000000002</v>
      </c>
    </row>
    <row r="76" spans="1:68" ht="16.5">
      <c r="A76" s="108" t="str">
        <f t="shared" si="36"/>
        <v>영종운수</v>
      </c>
      <c r="B76" s="109" t="str">
        <f t="shared" si="37"/>
        <v>조시형</v>
      </c>
      <c r="C76" s="110" t="str">
        <f t="shared" si="38"/>
        <v>C</v>
      </c>
      <c r="D76" s="111">
        <f t="shared" si="39"/>
        <v>0.8880769230769231</v>
      </c>
      <c r="E76" s="112">
        <f t="shared" si="40"/>
        <v>1685</v>
      </c>
      <c r="F76" s="113" t="str">
        <f t="shared" si="41"/>
        <v>202</v>
      </c>
      <c r="G76" s="114" t="str">
        <f t="shared" si="42"/>
        <v>73아1216</v>
      </c>
      <c r="H76" s="115">
        <f t="shared" si="43"/>
        <v>1</v>
      </c>
      <c r="I76" s="116">
        <f t="shared" si="44"/>
        <v>4025.5590000000002</v>
      </c>
      <c r="J76" s="117">
        <f t="shared" si="45"/>
        <v>8.8433353363745783E-3</v>
      </c>
      <c r="K76" s="117">
        <f t="shared" si="46"/>
        <v>0.27854782338163842</v>
      </c>
      <c r="L76" s="117">
        <f t="shared" si="47"/>
        <v>0.16867222663982814</v>
      </c>
      <c r="M76" s="118">
        <f t="shared" si="48"/>
        <v>15.345000000000001</v>
      </c>
      <c r="N76" s="119">
        <f t="shared" si="49"/>
        <v>0</v>
      </c>
      <c r="O76" s="119">
        <f t="shared" si="50"/>
        <v>3.8255556557486798</v>
      </c>
      <c r="P76" s="230">
        <f t="shared" si="51"/>
        <v>6</v>
      </c>
      <c r="Q76" s="231">
        <f t="shared" si="52"/>
        <v>0</v>
      </c>
      <c r="R76" s="231">
        <f t="shared" si="53"/>
        <v>154</v>
      </c>
      <c r="T76">
        <v>526</v>
      </c>
      <c r="U76">
        <v>1685</v>
      </c>
      <c r="V76" t="s">
        <v>370</v>
      </c>
      <c r="W76">
        <v>4025.5590000000002</v>
      </c>
      <c r="X76">
        <v>1743.3979999999999</v>
      </c>
      <c r="Y76">
        <v>2.3090000000000002</v>
      </c>
      <c r="Z76">
        <v>15.345000000000001</v>
      </c>
      <c r="AA76">
        <v>154.38191</v>
      </c>
      <c r="AB76">
        <v>1.365251</v>
      </c>
      <c r="AC76">
        <v>43.002744999999997</v>
      </c>
      <c r="AD76" s="1">
        <v>679</v>
      </c>
      <c r="AE76">
        <v>0</v>
      </c>
      <c r="AF76">
        <v>154</v>
      </c>
      <c r="AG76">
        <v>107</v>
      </c>
      <c r="AH76">
        <v>26.075327999999999</v>
      </c>
      <c r="AI76">
        <v>28456.6</v>
      </c>
      <c r="AJ76">
        <v>4133.5</v>
      </c>
      <c r="AK76">
        <v>6</v>
      </c>
      <c r="AL76">
        <v>442</v>
      </c>
      <c r="AM76" t="s">
        <v>371</v>
      </c>
      <c r="AN76" t="s">
        <v>509</v>
      </c>
      <c r="AO76">
        <v>4025.5590000000002</v>
      </c>
      <c r="AR76" t="s">
        <v>119</v>
      </c>
      <c r="AS76" t="s">
        <v>120</v>
      </c>
      <c r="AT76" t="s">
        <v>215</v>
      </c>
      <c r="AU76" t="s">
        <v>370</v>
      </c>
      <c r="AV76" t="s">
        <v>48</v>
      </c>
      <c r="AW76">
        <v>1</v>
      </c>
      <c r="BB76">
        <v>0.8880769230769231</v>
      </c>
      <c r="BC76" t="s">
        <v>69</v>
      </c>
      <c r="BF76" t="s">
        <v>119</v>
      </c>
      <c r="BG76" t="s">
        <v>120</v>
      </c>
      <c r="BH76" t="s">
        <v>370</v>
      </c>
      <c r="BI76">
        <v>1685</v>
      </c>
      <c r="BJ76">
        <v>1</v>
      </c>
      <c r="BK76" t="s">
        <v>215</v>
      </c>
      <c r="BL76" t="s">
        <v>179</v>
      </c>
      <c r="BM76">
        <v>0.8880769230769231</v>
      </c>
      <c r="BN76" t="s">
        <v>69</v>
      </c>
      <c r="BO76" t="s">
        <v>182</v>
      </c>
      <c r="BP76">
        <v>4025.5590000000002</v>
      </c>
    </row>
    <row r="77" spans="1:68" ht="16.5">
      <c r="A77" s="125" t="str">
        <f t="shared" si="36"/>
        <v>영종운수</v>
      </c>
      <c r="B77" s="126" t="str">
        <f t="shared" si="37"/>
        <v>조원준</v>
      </c>
      <c r="C77" s="127" t="str">
        <f t="shared" si="38"/>
        <v>B</v>
      </c>
      <c r="D77" s="128">
        <f t="shared" si="39"/>
        <v>0.91151053390392811</v>
      </c>
      <c r="E77" s="129">
        <f t="shared" si="40"/>
        <v>2002</v>
      </c>
      <c r="F77" s="130" t="str">
        <f t="shared" si="41"/>
        <v>203</v>
      </c>
      <c r="G77" s="131" t="str">
        <f t="shared" si="42"/>
        <v>71바7513</v>
      </c>
      <c r="H77" s="132">
        <f t="shared" si="43"/>
        <v>7</v>
      </c>
      <c r="I77" s="133">
        <f t="shared" si="44"/>
        <v>2522.1550000000002</v>
      </c>
      <c r="J77" s="134">
        <f t="shared" si="45"/>
        <v>9.7553400783248617E-3</v>
      </c>
      <c r="K77" s="134">
        <f t="shared" si="46"/>
        <v>0.24182351501002788</v>
      </c>
      <c r="L77" s="134">
        <f t="shared" si="47"/>
        <v>0.14709643142471418</v>
      </c>
      <c r="M77" s="135">
        <f t="shared" si="48"/>
        <v>12.858000000000001</v>
      </c>
      <c r="N77" s="136">
        <f t="shared" si="49"/>
        <v>0</v>
      </c>
      <c r="O77" s="136">
        <f t="shared" si="50"/>
        <v>8.256533226481011</v>
      </c>
      <c r="P77" s="228">
        <f t="shared" si="51"/>
        <v>5</v>
      </c>
      <c r="Q77" s="229">
        <f t="shared" si="52"/>
        <v>0</v>
      </c>
      <c r="R77" s="229">
        <f t="shared" si="53"/>
        <v>211</v>
      </c>
      <c r="T77">
        <v>526</v>
      </c>
      <c r="U77">
        <v>2002</v>
      </c>
      <c r="V77" t="s">
        <v>203</v>
      </c>
      <c r="W77">
        <v>2555.5520000000001</v>
      </c>
      <c r="X77">
        <v>1081.9749999999999</v>
      </c>
      <c r="Y77">
        <v>2.3620000000000001</v>
      </c>
      <c r="Z77">
        <v>12.858000000000001</v>
      </c>
      <c r="AA77">
        <v>111.730805</v>
      </c>
      <c r="AB77">
        <v>1.0899719999999999</v>
      </c>
      <c r="AC77">
        <v>27.019136</v>
      </c>
      <c r="AD77" s="1">
        <v>371</v>
      </c>
      <c r="AE77">
        <v>0</v>
      </c>
      <c r="AF77">
        <v>211</v>
      </c>
      <c r="AG77">
        <v>86</v>
      </c>
      <c r="AH77">
        <v>22.872402999999998</v>
      </c>
      <c r="AI77">
        <v>8298.9</v>
      </c>
      <c r="AJ77">
        <v>0</v>
      </c>
      <c r="AK77">
        <v>5</v>
      </c>
      <c r="AL77">
        <v>605</v>
      </c>
      <c r="AM77" t="s">
        <v>372</v>
      </c>
      <c r="AN77" t="s">
        <v>510</v>
      </c>
      <c r="AO77">
        <v>743.70699999999999</v>
      </c>
      <c r="AR77" t="s">
        <v>119</v>
      </c>
      <c r="AS77" t="s">
        <v>121</v>
      </c>
      <c r="AT77" t="s">
        <v>230</v>
      </c>
      <c r="AU77" t="s">
        <v>203</v>
      </c>
      <c r="AV77" t="s">
        <v>48</v>
      </c>
      <c r="AW77">
        <v>7</v>
      </c>
      <c r="BB77">
        <v>0.91151053390392811</v>
      </c>
      <c r="BC77" t="s">
        <v>68</v>
      </c>
      <c r="BF77" t="s">
        <v>119</v>
      </c>
      <c r="BG77" t="s">
        <v>121</v>
      </c>
      <c r="BH77" t="s">
        <v>203</v>
      </c>
      <c r="BI77">
        <v>2002</v>
      </c>
      <c r="BJ77">
        <v>7</v>
      </c>
      <c r="BK77" t="s">
        <v>230</v>
      </c>
      <c r="BL77" t="s">
        <v>232</v>
      </c>
      <c r="BM77">
        <v>0.91151053390392811</v>
      </c>
      <c r="BN77" t="s">
        <v>68</v>
      </c>
      <c r="BO77" t="s">
        <v>180</v>
      </c>
      <c r="BP77">
        <v>2522.1550000000002</v>
      </c>
    </row>
    <row r="78" spans="1:68" ht="16.5">
      <c r="A78" s="108" t="str">
        <f t="shared" si="36"/>
        <v>영종운수</v>
      </c>
      <c r="B78" s="109" t="str">
        <f t="shared" si="37"/>
        <v>조종만</v>
      </c>
      <c r="C78" s="110" t="str">
        <f t="shared" si="38"/>
        <v>D</v>
      </c>
      <c r="D78" s="111">
        <f t="shared" si="39"/>
        <v>0.83960274142901725</v>
      </c>
      <c r="E78" s="112">
        <f t="shared" si="40"/>
        <v>5365</v>
      </c>
      <c r="F78" s="113" t="str">
        <f t="shared" si="41"/>
        <v>202</v>
      </c>
      <c r="G78" s="114" t="str">
        <f t="shared" si="42"/>
        <v>73아1281</v>
      </c>
      <c r="H78" s="115">
        <f t="shared" si="43"/>
        <v>11</v>
      </c>
      <c r="I78" s="116">
        <f t="shared" si="44"/>
        <v>3570.5729999999999</v>
      </c>
      <c r="J78" s="117">
        <f t="shared" si="45"/>
        <v>1.6737420205597046E-2</v>
      </c>
      <c r="K78" s="117">
        <f t="shared" si="46"/>
        <v>0.32583418138071119</v>
      </c>
      <c r="L78" s="117">
        <f t="shared" si="47"/>
        <v>0.1587980416588598</v>
      </c>
      <c r="M78" s="118">
        <f t="shared" si="48"/>
        <v>17.611999999999998</v>
      </c>
      <c r="N78" s="119">
        <f t="shared" si="49"/>
        <v>6.6375901010846157</v>
      </c>
      <c r="O78" s="119">
        <f t="shared" si="50"/>
        <v>25.234045067836451</v>
      </c>
      <c r="P78" s="230">
        <f t="shared" si="51"/>
        <v>27</v>
      </c>
      <c r="Q78" s="231">
        <f t="shared" si="52"/>
        <v>237</v>
      </c>
      <c r="R78" s="231">
        <f t="shared" si="53"/>
        <v>901</v>
      </c>
      <c r="T78">
        <v>526</v>
      </c>
      <c r="U78">
        <v>5365</v>
      </c>
      <c r="V78" t="s">
        <v>373</v>
      </c>
      <c r="W78">
        <v>3570.5729999999999</v>
      </c>
      <c r="X78">
        <v>1562.367</v>
      </c>
      <c r="Y78">
        <v>2.2850000000000001</v>
      </c>
      <c r="Z78">
        <v>17.611999999999998</v>
      </c>
      <c r="AA78">
        <v>143.672201</v>
      </c>
      <c r="AB78">
        <v>2.4047019999999999</v>
      </c>
      <c r="AC78">
        <v>46.813313999999998</v>
      </c>
      <c r="AD78" s="1">
        <v>567</v>
      </c>
      <c r="AE78">
        <v>237</v>
      </c>
      <c r="AF78">
        <v>901</v>
      </c>
      <c r="AG78">
        <v>96</v>
      </c>
      <c r="AH78">
        <v>24.852218000000001</v>
      </c>
      <c r="AI78">
        <v>30246.7</v>
      </c>
      <c r="AJ78">
        <v>3798.5</v>
      </c>
      <c r="AK78">
        <v>27</v>
      </c>
      <c r="AL78">
        <v>4717</v>
      </c>
      <c r="AM78" t="s">
        <v>374</v>
      </c>
      <c r="AN78" t="s">
        <v>511</v>
      </c>
      <c r="AO78">
        <v>885.78</v>
      </c>
      <c r="AR78" t="s">
        <v>119</v>
      </c>
      <c r="AS78" t="s">
        <v>120</v>
      </c>
      <c r="AT78" t="s">
        <v>223</v>
      </c>
      <c r="AU78" t="s">
        <v>373</v>
      </c>
      <c r="AV78" t="s">
        <v>48</v>
      </c>
      <c r="AW78">
        <v>11</v>
      </c>
      <c r="BB78">
        <v>0.83960274142901725</v>
      </c>
      <c r="BC78" t="s">
        <v>67</v>
      </c>
      <c r="BF78" t="s">
        <v>119</v>
      </c>
      <c r="BG78" t="s">
        <v>120</v>
      </c>
      <c r="BH78" t="s">
        <v>373</v>
      </c>
      <c r="BI78">
        <v>5365</v>
      </c>
      <c r="BJ78">
        <v>11</v>
      </c>
      <c r="BK78" t="s">
        <v>223</v>
      </c>
      <c r="BL78" t="s">
        <v>214</v>
      </c>
      <c r="BM78">
        <v>0.83960274142901725</v>
      </c>
      <c r="BN78" t="s">
        <v>67</v>
      </c>
      <c r="BO78" t="s">
        <v>184</v>
      </c>
      <c r="BP78">
        <v>3570.5729999999999</v>
      </c>
    </row>
    <row r="79" spans="1:68" ht="16.5">
      <c r="A79" s="125" t="str">
        <f t="shared" si="36"/>
        <v>영종운수</v>
      </c>
      <c r="B79" s="126" t="str">
        <f t="shared" si="37"/>
        <v>최규철</v>
      </c>
      <c r="C79" s="127" t="str">
        <f t="shared" si="38"/>
        <v>D</v>
      </c>
      <c r="D79" s="128">
        <f t="shared" si="39"/>
        <v>0.84623607061861117</v>
      </c>
      <c r="E79" s="129">
        <f t="shared" si="40"/>
        <v>3959</v>
      </c>
      <c r="F79" s="130" t="str">
        <f t="shared" si="41"/>
        <v>202</v>
      </c>
      <c r="G79" s="131" t="str">
        <f t="shared" si="42"/>
        <v>73아1281</v>
      </c>
      <c r="H79" s="132">
        <f t="shared" si="43"/>
        <v>12</v>
      </c>
      <c r="I79" s="133">
        <f t="shared" si="44"/>
        <v>4195.6350000000002</v>
      </c>
      <c r="J79" s="134">
        <f t="shared" si="45"/>
        <v>9.8411057685226649E-3</v>
      </c>
      <c r="K79" s="134">
        <f t="shared" si="46"/>
        <v>0.28942134340391207</v>
      </c>
      <c r="L79" s="134">
        <f t="shared" si="47"/>
        <v>0.16707840410331212</v>
      </c>
      <c r="M79" s="135">
        <f t="shared" si="48"/>
        <v>16.521000000000001</v>
      </c>
      <c r="N79" s="136">
        <f t="shared" si="49"/>
        <v>4.7668588902514158E-2</v>
      </c>
      <c r="O79" s="136">
        <f t="shared" si="50"/>
        <v>4.0279957622624467</v>
      </c>
      <c r="P79" s="228">
        <f t="shared" si="51"/>
        <v>12</v>
      </c>
      <c r="Q79" s="229">
        <f t="shared" si="52"/>
        <v>2</v>
      </c>
      <c r="R79" s="229">
        <f t="shared" si="53"/>
        <v>169</v>
      </c>
      <c r="T79">
        <v>526</v>
      </c>
      <c r="U79">
        <v>3959</v>
      </c>
      <c r="V79" t="s">
        <v>375</v>
      </c>
      <c r="W79">
        <v>4195.6350000000002</v>
      </c>
      <c r="X79">
        <v>1833.3510000000001</v>
      </c>
      <c r="Y79">
        <v>2.2890000000000001</v>
      </c>
      <c r="Z79">
        <v>16.521000000000001</v>
      </c>
      <c r="AA79">
        <v>162.60886099999999</v>
      </c>
      <c r="AB79">
        <v>1.6002510000000001</v>
      </c>
      <c r="AC79">
        <v>47.062474999999999</v>
      </c>
      <c r="AD79" s="1">
        <v>701</v>
      </c>
      <c r="AE79">
        <v>2</v>
      </c>
      <c r="AF79">
        <v>169</v>
      </c>
      <c r="AG79">
        <v>100</v>
      </c>
      <c r="AH79">
        <v>25.802007</v>
      </c>
      <c r="AI79">
        <v>35871.199999999997</v>
      </c>
      <c r="AJ79">
        <v>11179</v>
      </c>
      <c r="AK79">
        <v>12</v>
      </c>
      <c r="AL79">
        <v>1150</v>
      </c>
      <c r="AM79" t="s">
        <v>376</v>
      </c>
      <c r="AN79" t="s">
        <v>512</v>
      </c>
      <c r="AO79">
        <v>596.86199999999997</v>
      </c>
      <c r="AR79" t="s">
        <v>119</v>
      </c>
      <c r="AS79" t="s">
        <v>120</v>
      </c>
      <c r="AT79" t="s">
        <v>223</v>
      </c>
      <c r="AU79" t="s">
        <v>375</v>
      </c>
      <c r="AV79" t="s">
        <v>48</v>
      </c>
      <c r="AW79">
        <v>12</v>
      </c>
      <c r="BB79">
        <v>0.84623607061861117</v>
      </c>
      <c r="BC79" t="s">
        <v>67</v>
      </c>
      <c r="BF79" t="s">
        <v>119</v>
      </c>
      <c r="BG79" t="s">
        <v>120</v>
      </c>
      <c r="BH79" t="s">
        <v>375</v>
      </c>
      <c r="BI79">
        <v>3959</v>
      </c>
      <c r="BJ79">
        <v>12</v>
      </c>
      <c r="BK79" t="s">
        <v>223</v>
      </c>
      <c r="BL79" t="s">
        <v>220</v>
      </c>
      <c r="BM79">
        <v>0.84623607061861117</v>
      </c>
      <c r="BN79" t="s">
        <v>67</v>
      </c>
      <c r="BO79" t="s">
        <v>184</v>
      </c>
      <c r="BP79">
        <v>4195.6350000000002</v>
      </c>
    </row>
    <row r="80" spans="1:68" ht="16.5">
      <c r="A80" s="108" t="str">
        <f t="shared" si="36"/>
        <v>영종운수</v>
      </c>
      <c r="B80" s="109" t="str">
        <f t="shared" si="37"/>
        <v>최낙동</v>
      </c>
      <c r="C80" s="110" t="str">
        <f t="shared" si="38"/>
        <v>S</v>
      </c>
      <c r="D80" s="111">
        <f t="shared" si="39"/>
        <v>1.1204777828184183</v>
      </c>
      <c r="E80" s="112">
        <f t="shared" si="40"/>
        <v>4066</v>
      </c>
      <c r="F80" s="113" t="str">
        <f t="shared" si="41"/>
        <v>e음16</v>
      </c>
      <c r="G80" s="114" t="str">
        <f t="shared" si="42"/>
        <v>73아9159</v>
      </c>
      <c r="H80" s="115">
        <f t="shared" si="43"/>
        <v>2</v>
      </c>
      <c r="I80" s="116">
        <f t="shared" si="44"/>
        <v>3570.5740000000001</v>
      </c>
      <c r="J80" s="117">
        <f t="shared" si="45"/>
        <v>3.9269897324993468E-2</v>
      </c>
      <c r="K80" s="117">
        <f t="shared" si="46"/>
        <v>0.14391505975325583</v>
      </c>
      <c r="L80" s="117">
        <f t="shared" si="47"/>
        <v>0.22041274036051345</v>
      </c>
      <c r="M80" s="118">
        <f t="shared" si="48"/>
        <v>3.5369999999999999</v>
      </c>
      <c r="N80" s="119">
        <f t="shared" si="49"/>
        <v>0</v>
      </c>
      <c r="O80" s="119">
        <f t="shared" si="50"/>
        <v>0.61614743175747089</v>
      </c>
      <c r="P80" s="230">
        <f t="shared" si="51"/>
        <v>1</v>
      </c>
      <c r="Q80" s="231">
        <f t="shared" si="52"/>
        <v>0</v>
      </c>
      <c r="R80" s="231">
        <f t="shared" si="53"/>
        <v>22</v>
      </c>
      <c r="T80">
        <v>526</v>
      </c>
      <c r="U80">
        <v>4066</v>
      </c>
      <c r="V80" t="s">
        <v>377</v>
      </c>
      <c r="W80">
        <v>3570.5740000000001</v>
      </c>
      <c r="X80">
        <v>993.37300000000005</v>
      </c>
      <c r="Y80">
        <v>3.5939999999999999</v>
      </c>
      <c r="Z80">
        <v>3.5369999999999999</v>
      </c>
      <c r="AA80">
        <v>148.65574899999999</v>
      </c>
      <c r="AB80">
        <v>5.8376960000000002</v>
      </c>
      <c r="AC80">
        <v>21.393801</v>
      </c>
      <c r="AD80" s="1">
        <v>787</v>
      </c>
      <c r="AE80">
        <v>0</v>
      </c>
      <c r="AF80">
        <v>22</v>
      </c>
      <c r="AG80">
        <v>75</v>
      </c>
      <c r="AH80">
        <v>24.019076999999999</v>
      </c>
      <c r="AI80">
        <v>60.6</v>
      </c>
      <c r="AJ80">
        <v>0</v>
      </c>
      <c r="AK80">
        <v>1</v>
      </c>
      <c r="AL80">
        <v>83</v>
      </c>
      <c r="AM80" t="s">
        <v>378</v>
      </c>
      <c r="AN80" t="s">
        <v>513</v>
      </c>
      <c r="AO80">
        <v>3428.94</v>
      </c>
      <c r="AR80" t="s">
        <v>119</v>
      </c>
      <c r="AS80" t="s">
        <v>128</v>
      </c>
      <c r="AT80" t="s">
        <v>241</v>
      </c>
      <c r="AU80" t="s">
        <v>377</v>
      </c>
      <c r="AV80" t="s">
        <v>226</v>
      </c>
      <c r="AW80">
        <v>2</v>
      </c>
      <c r="BB80">
        <v>1.1204777828184183</v>
      </c>
      <c r="BC80" t="s">
        <v>71</v>
      </c>
      <c r="BF80" t="s">
        <v>119</v>
      </c>
      <c r="BG80" t="s">
        <v>128</v>
      </c>
      <c r="BH80" t="s">
        <v>377</v>
      </c>
      <c r="BI80">
        <v>4066</v>
      </c>
      <c r="BJ80">
        <v>2</v>
      </c>
      <c r="BK80" t="s">
        <v>241</v>
      </c>
      <c r="BL80" t="s">
        <v>344</v>
      </c>
      <c r="BM80">
        <v>1.1204777828184183</v>
      </c>
      <c r="BN80" t="s">
        <v>71</v>
      </c>
      <c r="BO80" t="s">
        <v>181</v>
      </c>
      <c r="BP80">
        <v>3570.5740000000001</v>
      </c>
    </row>
    <row r="81" spans="1:68" ht="16.5">
      <c r="A81" s="125" t="str">
        <f t="shared" si="36"/>
        <v>영종운수</v>
      </c>
      <c r="B81" s="126" t="str">
        <f t="shared" si="37"/>
        <v>최성관</v>
      </c>
      <c r="C81" s="127" t="str">
        <f t="shared" si="38"/>
        <v>F</v>
      </c>
      <c r="D81" s="128">
        <f t="shared" si="39"/>
        <v>0.77158340958606575</v>
      </c>
      <c r="E81" s="129">
        <f t="shared" si="40"/>
        <v>949</v>
      </c>
      <c r="F81" s="130" t="str">
        <f t="shared" si="41"/>
        <v>203</v>
      </c>
      <c r="G81" s="131" t="str">
        <f t="shared" si="42"/>
        <v>70바2269</v>
      </c>
      <c r="H81" s="132">
        <f t="shared" si="43"/>
        <v>2</v>
      </c>
      <c r="I81" s="133">
        <f t="shared" si="44"/>
        <v>3417.52</v>
      </c>
      <c r="J81" s="134">
        <f t="shared" si="45"/>
        <v>2.0779285033937119E-2</v>
      </c>
      <c r="K81" s="134">
        <f t="shared" si="46"/>
        <v>0.28417021610542048</v>
      </c>
      <c r="L81" s="134">
        <f t="shared" si="47"/>
        <v>0.13518574873007327</v>
      </c>
      <c r="M81" s="135">
        <f t="shared" si="48"/>
        <v>14.28</v>
      </c>
      <c r="N81" s="136">
        <f t="shared" si="49"/>
        <v>2.4286617196095412</v>
      </c>
      <c r="O81" s="136">
        <f t="shared" si="50"/>
        <v>5.5010650998384794</v>
      </c>
      <c r="P81" s="228">
        <f t="shared" si="51"/>
        <v>22</v>
      </c>
      <c r="Q81" s="229">
        <f t="shared" si="52"/>
        <v>83</v>
      </c>
      <c r="R81" s="229">
        <f t="shared" si="53"/>
        <v>188</v>
      </c>
      <c r="T81">
        <v>526</v>
      </c>
      <c r="U81">
        <v>949</v>
      </c>
      <c r="V81" t="s">
        <v>379</v>
      </c>
      <c r="W81">
        <v>3417.52</v>
      </c>
      <c r="X81">
        <v>1638.413</v>
      </c>
      <c r="Y81">
        <v>2.0859999999999999</v>
      </c>
      <c r="Z81">
        <v>14.28</v>
      </c>
      <c r="AA81">
        <v>172.40636499999999</v>
      </c>
      <c r="AB81">
        <v>3.582481</v>
      </c>
      <c r="AC81">
        <v>48.992753999999998</v>
      </c>
      <c r="AD81" s="1">
        <v>462</v>
      </c>
      <c r="AE81">
        <v>83</v>
      </c>
      <c r="AF81">
        <v>188</v>
      </c>
      <c r="AG81">
        <v>91</v>
      </c>
      <c r="AH81">
        <v>19.822469999999999</v>
      </c>
      <c r="AI81">
        <v>20784.2</v>
      </c>
      <c r="AJ81">
        <v>1410.8</v>
      </c>
      <c r="AK81">
        <v>22</v>
      </c>
      <c r="AL81">
        <v>4416</v>
      </c>
      <c r="AM81" t="s">
        <v>380</v>
      </c>
      <c r="AN81" t="s">
        <v>514</v>
      </c>
      <c r="AO81">
        <v>3298.2150000000001</v>
      </c>
      <c r="AR81" t="s">
        <v>119</v>
      </c>
      <c r="AS81" t="s">
        <v>121</v>
      </c>
      <c r="AT81" t="s">
        <v>227</v>
      </c>
      <c r="AU81" t="s">
        <v>379</v>
      </c>
      <c r="AV81" t="s">
        <v>48</v>
      </c>
      <c r="AW81">
        <v>2</v>
      </c>
      <c r="BB81">
        <v>0.77158340958606575</v>
      </c>
      <c r="BC81" t="s">
        <v>70</v>
      </c>
      <c r="BF81" t="s">
        <v>119</v>
      </c>
      <c r="BG81" t="s">
        <v>121</v>
      </c>
      <c r="BH81" t="s">
        <v>379</v>
      </c>
      <c r="BI81">
        <v>949</v>
      </c>
      <c r="BJ81">
        <v>2</v>
      </c>
      <c r="BK81" t="s">
        <v>227</v>
      </c>
      <c r="BL81" t="s">
        <v>233</v>
      </c>
      <c r="BM81">
        <v>0.77158340958606575</v>
      </c>
      <c r="BN81" t="s">
        <v>70</v>
      </c>
      <c r="BO81" t="s">
        <v>193</v>
      </c>
      <c r="BP81">
        <v>3417.52</v>
      </c>
    </row>
    <row r="82" spans="1:68" ht="16.5">
      <c r="A82" s="108" t="str">
        <f t="shared" si="36"/>
        <v>영종운수</v>
      </c>
      <c r="B82" s="109" t="str">
        <f t="shared" si="37"/>
        <v>최영길</v>
      </c>
      <c r="C82" s="110" t="str">
        <f t="shared" si="38"/>
        <v>A</v>
      </c>
      <c r="D82" s="111">
        <f t="shared" si="39"/>
        <v>0.95596116611670345</v>
      </c>
      <c r="E82" s="112">
        <f t="shared" si="40"/>
        <v>1430</v>
      </c>
      <c r="F82" s="113" t="str">
        <f t="shared" si="41"/>
        <v>202</v>
      </c>
      <c r="G82" s="114" t="str">
        <f t="shared" si="42"/>
        <v>70바2514</v>
      </c>
      <c r="H82" s="115">
        <f t="shared" si="43"/>
        <v>7</v>
      </c>
      <c r="I82" s="116">
        <f t="shared" si="44"/>
        <v>2149.9859999999999</v>
      </c>
      <c r="J82" s="117">
        <f t="shared" si="45"/>
        <v>1.6700368424197729E-2</v>
      </c>
      <c r="K82" s="117">
        <f t="shared" si="46"/>
        <v>0.26473919255690526</v>
      </c>
      <c r="L82" s="117">
        <f t="shared" si="47"/>
        <v>0.10372160562905991</v>
      </c>
      <c r="M82" s="118">
        <f t="shared" si="48"/>
        <v>13.846</v>
      </c>
      <c r="N82" s="119">
        <f t="shared" si="49"/>
        <v>0.51163123852899506</v>
      </c>
      <c r="O82" s="119">
        <f t="shared" si="50"/>
        <v>15.023353640442311</v>
      </c>
      <c r="P82" s="230">
        <f t="shared" si="51"/>
        <v>18</v>
      </c>
      <c r="Q82" s="231">
        <f t="shared" si="52"/>
        <v>11</v>
      </c>
      <c r="R82" s="231">
        <f t="shared" si="53"/>
        <v>323</v>
      </c>
      <c r="T82">
        <v>526</v>
      </c>
      <c r="U82">
        <v>1430</v>
      </c>
      <c r="V82" t="s">
        <v>397</v>
      </c>
      <c r="W82">
        <v>2149.9859999999999</v>
      </c>
      <c r="X82">
        <v>868.42200000000003</v>
      </c>
      <c r="Y82">
        <v>2.476</v>
      </c>
      <c r="Z82">
        <v>13.846</v>
      </c>
      <c r="AA82">
        <v>93.160819000000004</v>
      </c>
      <c r="AB82">
        <v>1.55582</v>
      </c>
      <c r="AC82">
        <v>24.663319999999999</v>
      </c>
      <c r="AD82" s="1">
        <v>223</v>
      </c>
      <c r="AE82">
        <v>11</v>
      </c>
      <c r="AF82">
        <v>323</v>
      </c>
      <c r="AG82">
        <v>106</v>
      </c>
      <c r="AH82">
        <v>23.078220999999999</v>
      </c>
      <c r="AI82">
        <v>12691.5</v>
      </c>
      <c r="AJ82">
        <v>4208.5</v>
      </c>
      <c r="AK82">
        <v>18</v>
      </c>
      <c r="AL82">
        <v>5391</v>
      </c>
      <c r="AM82" t="s">
        <v>398</v>
      </c>
      <c r="AN82" t="s">
        <v>515</v>
      </c>
      <c r="AO82">
        <v>844.86</v>
      </c>
      <c r="AR82" t="s">
        <v>119</v>
      </c>
      <c r="AS82" t="s">
        <v>120</v>
      </c>
      <c r="AT82" t="s">
        <v>209</v>
      </c>
      <c r="AU82" t="s">
        <v>397</v>
      </c>
      <c r="AV82" t="s">
        <v>48</v>
      </c>
      <c r="AW82">
        <v>7</v>
      </c>
      <c r="BB82">
        <v>0.95596116611670345</v>
      </c>
      <c r="BC82" t="s">
        <v>66</v>
      </c>
      <c r="BF82" t="s">
        <v>119</v>
      </c>
      <c r="BG82" t="s">
        <v>120</v>
      </c>
      <c r="BH82" t="s">
        <v>397</v>
      </c>
      <c r="BI82">
        <v>1430</v>
      </c>
      <c r="BJ82">
        <v>7</v>
      </c>
      <c r="BK82" t="s">
        <v>209</v>
      </c>
      <c r="BL82" t="s">
        <v>227</v>
      </c>
      <c r="BM82">
        <v>0.95596116611670345</v>
      </c>
      <c r="BN82" t="s">
        <v>66</v>
      </c>
      <c r="BO82" t="s">
        <v>183</v>
      </c>
      <c r="BP82">
        <v>2149.9859999999999</v>
      </c>
    </row>
    <row r="83" spans="1:68" ht="16.5">
      <c r="A83" s="125" t="str">
        <f t="shared" si="36"/>
        <v>영종운수</v>
      </c>
      <c r="B83" s="126" t="str">
        <f t="shared" si="37"/>
        <v>한송민</v>
      </c>
      <c r="C83" s="127" t="str">
        <f t="shared" si="38"/>
        <v>F</v>
      </c>
      <c r="D83" s="128">
        <f t="shared" si="39"/>
        <v>0.7615384615384615</v>
      </c>
      <c r="E83" s="129">
        <f t="shared" si="40"/>
        <v>7074</v>
      </c>
      <c r="F83" s="130" t="str">
        <f t="shared" si="41"/>
        <v>202</v>
      </c>
      <c r="G83" s="131" t="str">
        <f t="shared" si="42"/>
        <v>70바2311</v>
      </c>
      <c r="H83" s="132">
        <f t="shared" si="43"/>
        <v>1</v>
      </c>
      <c r="I83" s="133">
        <f t="shared" si="44"/>
        <v>5932.0079999999998</v>
      </c>
      <c r="J83" s="134">
        <f t="shared" si="45"/>
        <v>2.4348574154652018E-2</v>
      </c>
      <c r="K83" s="134">
        <f t="shared" si="46"/>
        <v>8.2128618208850597E-3</v>
      </c>
      <c r="L83" s="134">
        <f t="shared" si="47"/>
        <v>0.11378946218548593</v>
      </c>
      <c r="M83" s="135">
        <f t="shared" si="48"/>
        <v>10.760999999999999</v>
      </c>
      <c r="N83" s="136">
        <f t="shared" si="49"/>
        <v>0</v>
      </c>
      <c r="O83" s="136">
        <f t="shared" si="50"/>
        <v>0</v>
      </c>
      <c r="P83" s="228">
        <f t="shared" si="51"/>
        <v>4</v>
      </c>
      <c r="Q83" s="229">
        <f t="shared" si="52"/>
        <v>0</v>
      </c>
      <c r="R83" s="229">
        <f t="shared" si="53"/>
        <v>0</v>
      </c>
      <c r="T83">
        <v>526</v>
      </c>
      <c r="U83">
        <v>7074</v>
      </c>
      <c r="V83" t="s">
        <v>381</v>
      </c>
      <c r="W83">
        <v>5932.0079999999998</v>
      </c>
      <c r="X83">
        <v>2996.453</v>
      </c>
      <c r="Y83">
        <v>1.98</v>
      </c>
      <c r="Z83">
        <v>10.760999999999999</v>
      </c>
      <c r="AA83">
        <v>214.53301400000001</v>
      </c>
      <c r="AB83">
        <v>5.223573</v>
      </c>
      <c r="AC83">
        <v>1.76193</v>
      </c>
      <c r="AD83" s="1">
        <v>675</v>
      </c>
      <c r="AE83">
        <v>0</v>
      </c>
      <c r="AF83">
        <v>0</v>
      </c>
      <c r="AG83">
        <v>96</v>
      </c>
      <c r="AH83">
        <v>27.650793</v>
      </c>
      <c r="AI83">
        <v>31036</v>
      </c>
      <c r="AJ83">
        <v>2832.1</v>
      </c>
      <c r="AK83">
        <v>4</v>
      </c>
      <c r="AL83">
        <v>680</v>
      </c>
      <c r="AM83" t="s">
        <v>382</v>
      </c>
      <c r="AN83" t="s">
        <v>516</v>
      </c>
      <c r="AO83">
        <v>5932.0079999999998</v>
      </c>
      <c r="AR83" t="s">
        <v>119</v>
      </c>
      <c r="AS83" t="s">
        <v>120</v>
      </c>
      <c r="AT83" t="s">
        <v>208</v>
      </c>
      <c r="AU83" t="s">
        <v>381</v>
      </c>
      <c r="AV83" t="s">
        <v>48</v>
      </c>
      <c r="AW83">
        <v>1</v>
      </c>
      <c r="BB83">
        <v>0.7615384615384615</v>
      </c>
      <c r="BC83" t="s">
        <v>70</v>
      </c>
      <c r="BF83" t="s">
        <v>119</v>
      </c>
      <c r="BG83" t="s">
        <v>120</v>
      </c>
      <c r="BH83" t="s">
        <v>381</v>
      </c>
      <c r="BI83">
        <v>7074</v>
      </c>
      <c r="BJ83">
        <v>1</v>
      </c>
      <c r="BK83" t="s">
        <v>208</v>
      </c>
      <c r="BL83" t="s">
        <v>179</v>
      </c>
      <c r="BM83">
        <v>0.7615384615384615</v>
      </c>
      <c r="BN83" t="s">
        <v>70</v>
      </c>
      <c r="BO83" t="s">
        <v>193</v>
      </c>
      <c r="BP83">
        <v>5932.0079999999998</v>
      </c>
    </row>
    <row r="84" spans="1:68" ht="16.5">
      <c r="A84" s="108" t="str">
        <f t="shared" si="36"/>
        <v>영종운수</v>
      </c>
      <c r="B84" s="109" t="str">
        <f t="shared" si="37"/>
        <v>한종섭</v>
      </c>
      <c r="C84" s="110" t="str">
        <f t="shared" si="38"/>
        <v>A</v>
      </c>
      <c r="D84" s="111">
        <f t="shared" si="39"/>
        <v>0.95363636363636362</v>
      </c>
      <c r="E84" s="112">
        <f t="shared" si="40"/>
        <v>2400</v>
      </c>
      <c r="F84" s="113" t="str">
        <f t="shared" si="41"/>
        <v>e음16</v>
      </c>
      <c r="G84" s="114" t="str">
        <f t="shared" si="42"/>
        <v>73아9159</v>
      </c>
      <c r="H84" s="115">
        <f t="shared" si="43"/>
        <v>1</v>
      </c>
      <c r="I84" s="116">
        <f t="shared" si="44"/>
        <v>3392.0729999999999</v>
      </c>
      <c r="J84" s="117">
        <f t="shared" si="45"/>
        <v>1.3786464404530515E-2</v>
      </c>
      <c r="K84" s="117">
        <f t="shared" si="46"/>
        <v>0.17397308064113062</v>
      </c>
      <c r="L84" s="117">
        <f t="shared" si="47"/>
        <v>5.8076580309444993E-2</v>
      </c>
      <c r="M84" s="118">
        <f t="shared" si="48"/>
        <v>5.2169999999999996</v>
      </c>
      <c r="N84" s="119">
        <f t="shared" si="49"/>
        <v>0</v>
      </c>
      <c r="O84" s="119">
        <f t="shared" si="50"/>
        <v>2.5353227952346544</v>
      </c>
      <c r="P84" s="230">
        <f t="shared" si="51"/>
        <v>1</v>
      </c>
      <c r="Q84" s="231">
        <f t="shared" si="52"/>
        <v>0</v>
      </c>
      <c r="R84" s="231">
        <f t="shared" si="53"/>
        <v>86</v>
      </c>
      <c r="T84">
        <v>526</v>
      </c>
      <c r="U84">
        <v>2400</v>
      </c>
      <c r="V84" t="s">
        <v>517</v>
      </c>
      <c r="W84">
        <v>3392.0729999999999</v>
      </c>
      <c r="X84">
        <v>1077.71</v>
      </c>
      <c r="Y84">
        <v>3.1469999999999998</v>
      </c>
      <c r="Z84">
        <v>5.2169999999999996</v>
      </c>
      <c r="AA84">
        <v>140.10742300000001</v>
      </c>
      <c r="AB84">
        <v>1.931586</v>
      </c>
      <c r="AC84">
        <v>24.374919999999999</v>
      </c>
      <c r="AD84" s="1">
        <v>197</v>
      </c>
      <c r="AE84">
        <v>0</v>
      </c>
      <c r="AF84">
        <v>86</v>
      </c>
      <c r="AG84">
        <v>89</v>
      </c>
      <c r="AH84">
        <v>24.210515000000001</v>
      </c>
      <c r="AI84">
        <v>1404.3</v>
      </c>
      <c r="AJ84">
        <v>14.1</v>
      </c>
      <c r="AK84">
        <v>1</v>
      </c>
      <c r="AL84">
        <v>9</v>
      </c>
      <c r="AM84" t="s">
        <v>518</v>
      </c>
      <c r="AN84" t="s">
        <v>519</v>
      </c>
      <c r="AO84">
        <v>3392.0729999999999</v>
      </c>
      <c r="AR84" t="s">
        <v>119</v>
      </c>
      <c r="AS84" t="s">
        <v>128</v>
      </c>
      <c r="AT84" t="s">
        <v>241</v>
      </c>
      <c r="AU84" t="s">
        <v>517</v>
      </c>
      <c r="AV84" t="s">
        <v>226</v>
      </c>
      <c r="AW84">
        <v>1</v>
      </c>
      <c r="BB84">
        <v>0.95363636363636362</v>
      </c>
      <c r="BC84" t="s">
        <v>66</v>
      </c>
      <c r="BF84" t="s">
        <v>119</v>
      </c>
      <c r="BG84" t="s">
        <v>128</v>
      </c>
      <c r="BH84" t="s">
        <v>517</v>
      </c>
      <c r="BI84">
        <v>2400</v>
      </c>
      <c r="BJ84">
        <v>1</v>
      </c>
      <c r="BK84" t="s">
        <v>241</v>
      </c>
      <c r="BL84" t="s">
        <v>179</v>
      </c>
      <c r="BM84">
        <v>0.95363636363636362</v>
      </c>
      <c r="BN84" t="s">
        <v>66</v>
      </c>
      <c r="BO84" t="s">
        <v>183</v>
      </c>
      <c r="BP84">
        <v>3392.0729999999999</v>
      </c>
    </row>
    <row r="85" spans="1:68" ht="16.5">
      <c r="A85" s="125" t="str">
        <f t="shared" si="36"/>
        <v>영종운수</v>
      </c>
      <c r="B85" s="126" t="str">
        <f t="shared" si="37"/>
        <v>한형구</v>
      </c>
      <c r="C85" s="127" t="str">
        <f t="shared" si="38"/>
        <v>B</v>
      </c>
      <c r="D85" s="128">
        <f t="shared" si="39"/>
        <v>0.94071428571428573</v>
      </c>
      <c r="E85" s="129">
        <f t="shared" si="40"/>
        <v>8483</v>
      </c>
      <c r="F85" s="130" t="str">
        <f t="shared" si="41"/>
        <v>202</v>
      </c>
      <c r="G85" s="131" t="str">
        <f t="shared" si="42"/>
        <v>73아1278</v>
      </c>
      <c r="H85" s="132">
        <f t="shared" si="43"/>
        <v>1</v>
      </c>
      <c r="I85" s="133">
        <f t="shared" si="44"/>
        <v>4309.7169999999996</v>
      </c>
      <c r="J85" s="134">
        <f t="shared" si="45"/>
        <v>1.0484820284123605E-2</v>
      </c>
      <c r="K85" s="134">
        <f t="shared" si="46"/>
        <v>0.28022106787580692</v>
      </c>
      <c r="L85" s="134">
        <f t="shared" si="47"/>
        <v>0.18516297009757254</v>
      </c>
      <c r="M85" s="135">
        <f t="shared" si="48"/>
        <v>15.398</v>
      </c>
      <c r="N85" s="136">
        <f t="shared" si="49"/>
        <v>2.3203379711475257E-2</v>
      </c>
      <c r="O85" s="136">
        <f t="shared" si="50"/>
        <v>12.460214905062212</v>
      </c>
      <c r="P85" s="228">
        <f t="shared" si="51"/>
        <v>0</v>
      </c>
      <c r="Q85" s="229">
        <f t="shared" si="52"/>
        <v>1</v>
      </c>
      <c r="R85" s="229">
        <f t="shared" si="53"/>
        <v>537</v>
      </c>
      <c r="T85">
        <v>526</v>
      </c>
      <c r="U85">
        <v>8483</v>
      </c>
      <c r="V85" t="s">
        <v>406</v>
      </c>
      <c r="W85">
        <v>4309.7169999999996</v>
      </c>
      <c r="X85">
        <v>1636.3679999999999</v>
      </c>
      <c r="Y85">
        <v>2.6339999999999999</v>
      </c>
      <c r="Z85">
        <v>15.398</v>
      </c>
      <c r="AA85">
        <v>163.77829600000001</v>
      </c>
      <c r="AB85">
        <v>1.7171860000000001</v>
      </c>
      <c r="AC85">
        <v>45.894129</v>
      </c>
      <c r="AD85" s="1">
        <v>798</v>
      </c>
      <c r="AE85">
        <v>1</v>
      </c>
      <c r="AF85">
        <v>537</v>
      </c>
      <c r="AG85">
        <v>96</v>
      </c>
      <c r="AH85">
        <v>26.314335</v>
      </c>
      <c r="AI85">
        <v>35869.300000000003</v>
      </c>
      <c r="AJ85">
        <v>2569.9</v>
      </c>
      <c r="AK85">
        <v>0</v>
      </c>
      <c r="AL85">
        <v>0</v>
      </c>
      <c r="AM85" t="s">
        <v>407</v>
      </c>
      <c r="AN85" t="s">
        <v>520</v>
      </c>
      <c r="AO85">
        <v>4309.7169999999996</v>
      </c>
      <c r="AR85" t="s">
        <v>119</v>
      </c>
      <c r="AS85" t="s">
        <v>120</v>
      </c>
      <c r="AT85" t="s">
        <v>221</v>
      </c>
      <c r="AU85" t="s">
        <v>406</v>
      </c>
      <c r="AV85" t="s">
        <v>48</v>
      </c>
      <c r="AW85">
        <v>1</v>
      </c>
      <c r="BB85">
        <v>0.94071428571428573</v>
      </c>
      <c r="BC85" t="s">
        <v>68</v>
      </c>
      <c r="BF85" t="s">
        <v>119</v>
      </c>
      <c r="BG85" t="s">
        <v>120</v>
      </c>
      <c r="BH85" t="s">
        <v>406</v>
      </c>
      <c r="BI85">
        <v>8483</v>
      </c>
      <c r="BJ85">
        <v>1</v>
      </c>
      <c r="BK85" t="s">
        <v>221</v>
      </c>
      <c r="BL85" t="s">
        <v>179</v>
      </c>
      <c r="BM85">
        <v>0.94071428571428573</v>
      </c>
      <c r="BN85" t="s">
        <v>68</v>
      </c>
      <c r="BO85" t="s">
        <v>180</v>
      </c>
      <c r="BP85">
        <v>4309.7169999999996</v>
      </c>
    </row>
    <row r="86" spans="1:68" ht="16.5">
      <c r="A86" s="108" t="str">
        <f t="shared" si="36"/>
        <v>영종운수</v>
      </c>
      <c r="B86" s="109" t="str">
        <f t="shared" si="37"/>
        <v>허지선</v>
      </c>
      <c r="C86" s="110" t="str">
        <f t="shared" si="38"/>
        <v>D</v>
      </c>
      <c r="D86" s="111">
        <f t="shared" si="39"/>
        <v>0.84806251137459199</v>
      </c>
      <c r="E86" s="112">
        <f t="shared" si="40"/>
        <v>124</v>
      </c>
      <c r="F86" s="113" t="str">
        <f t="shared" si="41"/>
        <v>202</v>
      </c>
      <c r="G86" s="114" t="str">
        <f t="shared" si="42"/>
        <v>73아1281</v>
      </c>
      <c r="H86" s="115">
        <f t="shared" si="43"/>
        <v>2</v>
      </c>
      <c r="I86" s="116">
        <f t="shared" si="44"/>
        <v>4876.9410000000007</v>
      </c>
      <c r="J86" s="117">
        <f t="shared" si="45"/>
        <v>7.7039158204585722E-3</v>
      </c>
      <c r="K86" s="117">
        <f t="shared" si="46"/>
        <v>0.26968733427452735</v>
      </c>
      <c r="L86" s="117">
        <f t="shared" si="47"/>
        <v>0.20135572687879552</v>
      </c>
      <c r="M86" s="118">
        <f t="shared" si="48"/>
        <v>16.263999999999999</v>
      </c>
      <c r="N86" s="119">
        <f t="shared" si="49"/>
        <v>0</v>
      </c>
      <c r="O86" s="119">
        <f t="shared" si="50"/>
        <v>7.2996577157689631</v>
      </c>
      <c r="P86" s="230">
        <f t="shared" si="51"/>
        <v>30</v>
      </c>
      <c r="Q86" s="231">
        <f t="shared" si="52"/>
        <v>0</v>
      </c>
      <c r="R86" s="231">
        <f t="shared" si="53"/>
        <v>356</v>
      </c>
      <c r="T86">
        <v>526</v>
      </c>
      <c r="U86">
        <v>124</v>
      </c>
      <c r="V86" t="s">
        <v>383</v>
      </c>
      <c r="W86">
        <v>4876.9409999999998</v>
      </c>
      <c r="X86">
        <v>2071.1219999999998</v>
      </c>
      <c r="Y86">
        <v>2.355</v>
      </c>
      <c r="Z86">
        <v>16.263999999999999</v>
      </c>
      <c r="AA86">
        <v>187.52775</v>
      </c>
      <c r="AB86">
        <v>1.444698</v>
      </c>
      <c r="AC86">
        <v>50.573858999999999</v>
      </c>
      <c r="AD86" s="1">
        <v>982</v>
      </c>
      <c r="AE86">
        <v>0</v>
      </c>
      <c r="AF86">
        <v>356</v>
      </c>
      <c r="AG86">
        <v>108</v>
      </c>
      <c r="AH86">
        <v>26.006502999999999</v>
      </c>
      <c r="AI86">
        <v>31630.3</v>
      </c>
      <c r="AJ86">
        <v>7058</v>
      </c>
      <c r="AK86">
        <v>30</v>
      </c>
      <c r="AL86">
        <v>6788</v>
      </c>
      <c r="AM86" t="s">
        <v>384</v>
      </c>
      <c r="AN86" t="s">
        <v>521</v>
      </c>
      <c r="AO86">
        <v>4768.4930000000004</v>
      </c>
      <c r="AR86" t="s">
        <v>119</v>
      </c>
      <c r="AS86" t="s">
        <v>120</v>
      </c>
      <c r="AT86" t="s">
        <v>223</v>
      </c>
      <c r="AU86" t="s">
        <v>383</v>
      </c>
      <c r="AV86" t="s">
        <v>48</v>
      </c>
      <c r="AW86">
        <v>2</v>
      </c>
      <c r="BB86">
        <v>0.84806251137459199</v>
      </c>
      <c r="BC86" t="s">
        <v>67</v>
      </c>
      <c r="BF86" t="s">
        <v>119</v>
      </c>
      <c r="BG86" t="s">
        <v>120</v>
      </c>
      <c r="BH86" t="s">
        <v>383</v>
      </c>
      <c r="BI86">
        <v>124</v>
      </c>
      <c r="BJ86">
        <v>2</v>
      </c>
      <c r="BK86" t="s">
        <v>223</v>
      </c>
      <c r="BL86" t="s">
        <v>344</v>
      </c>
      <c r="BM86">
        <v>0.84806251137459199</v>
      </c>
      <c r="BN86" t="s">
        <v>67</v>
      </c>
      <c r="BO86" t="s">
        <v>184</v>
      </c>
      <c r="BP86">
        <v>4876.9410000000007</v>
      </c>
    </row>
    <row r="87" spans="1:68" ht="16.5">
      <c r="A87" s="125" t="str">
        <f t="shared" si="36"/>
        <v>영종운수</v>
      </c>
      <c r="B87" s="126" t="str">
        <f t="shared" si="37"/>
        <v>황원준</v>
      </c>
      <c r="C87" s="127" t="str">
        <f t="shared" si="38"/>
        <v>B</v>
      </c>
      <c r="D87" s="128">
        <f t="shared" si="39"/>
        <v>0.92238653834600381</v>
      </c>
      <c r="E87" s="129">
        <f t="shared" si="40"/>
        <v>6005</v>
      </c>
      <c r="F87" s="130" t="str">
        <f t="shared" si="41"/>
        <v>205</v>
      </c>
      <c r="G87" s="131" t="str">
        <f t="shared" si="42"/>
        <v>71바7516</v>
      </c>
      <c r="H87" s="132">
        <f t="shared" si="43"/>
        <v>2</v>
      </c>
      <c r="I87" s="133">
        <f t="shared" si="44"/>
        <v>4528.6779999999999</v>
      </c>
      <c r="J87" s="134">
        <f t="shared" si="45"/>
        <v>1.6173239762260358E-2</v>
      </c>
      <c r="K87" s="134">
        <f t="shared" si="46"/>
        <v>0.22524196409739811</v>
      </c>
      <c r="L87" s="134">
        <f t="shared" si="47"/>
        <v>0.10775771649033118</v>
      </c>
      <c r="M87" s="135">
        <f t="shared" si="48"/>
        <v>19.058</v>
      </c>
      <c r="N87" s="136">
        <f t="shared" si="49"/>
        <v>0</v>
      </c>
      <c r="O87" s="136">
        <f t="shared" si="50"/>
        <v>8.7001107166373934</v>
      </c>
      <c r="P87" s="228">
        <f t="shared" si="51"/>
        <v>5</v>
      </c>
      <c r="Q87" s="229">
        <f t="shared" si="52"/>
        <v>0</v>
      </c>
      <c r="R87" s="229">
        <f t="shared" si="53"/>
        <v>394</v>
      </c>
      <c r="T87">
        <v>526</v>
      </c>
      <c r="U87">
        <v>6005</v>
      </c>
      <c r="V87" t="s">
        <v>385</v>
      </c>
      <c r="W87">
        <v>4528.6779999999999</v>
      </c>
      <c r="X87">
        <v>1818.133</v>
      </c>
      <c r="Y87">
        <v>2.4910000000000001</v>
      </c>
      <c r="Z87">
        <v>19.058</v>
      </c>
      <c r="AA87">
        <v>157.11607799999999</v>
      </c>
      <c r="AB87">
        <v>2.5410759999999999</v>
      </c>
      <c r="AC87">
        <v>35.389133999999999</v>
      </c>
      <c r="AD87" s="1">
        <v>488</v>
      </c>
      <c r="AE87">
        <v>0</v>
      </c>
      <c r="AF87">
        <v>394</v>
      </c>
      <c r="AG87">
        <v>107</v>
      </c>
      <c r="AH87">
        <v>28.823771000000001</v>
      </c>
      <c r="AI87">
        <v>20130.099999999999</v>
      </c>
      <c r="AJ87">
        <v>887.4</v>
      </c>
      <c r="AK87">
        <v>5</v>
      </c>
      <c r="AL87">
        <v>703</v>
      </c>
      <c r="AM87" t="s">
        <v>386</v>
      </c>
      <c r="AN87" t="s">
        <v>522</v>
      </c>
      <c r="AO87">
        <v>4396.0720000000001</v>
      </c>
      <c r="AR87" t="s">
        <v>119</v>
      </c>
      <c r="AS87" t="s">
        <v>122</v>
      </c>
      <c r="AT87" t="s">
        <v>235</v>
      </c>
      <c r="AU87" t="s">
        <v>385</v>
      </c>
      <c r="AV87" t="s">
        <v>48</v>
      </c>
      <c r="AW87">
        <v>2</v>
      </c>
      <c r="BB87">
        <v>0.92238653834600381</v>
      </c>
      <c r="BC87" t="s">
        <v>68</v>
      </c>
      <c r="BF87" t="s">
        <v>119</v>
      </c>
      <c r="BG87" t="s">
        <v>122</v>
      </c>
      <c r="BH87" t="s">
        <v>385</v>
      </c>
      <c r="BI87">
        <v>6005</v>
      </c>
      <c r="BJ87">
        <v>2</v>
      </c>
      <c r="BK87" t="s">
        <v>235</v>
      </c>
      <c r="BL87" t="s">
        <v>234</v>
      </c>
      <c r="BM87">
        <v>0.92238653834600381</v>
      </c>
      <c r="BN87" t="s">
        <v>68</v>
      </c>
      <c r="BO87" t="s">
        <v>180</v>
      </c>
      <c r="BP87">
        <v>4528.6779999999999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8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523</v>
      </c>
      <c r="B2" s="34"/>
      <c r="C2" s="99"/>
      <c r="D2" s="106"/>
      <c r="E2" s="10"/>
      <c r="F2" s="37"/>
      <c r="G2" s="10"/>
      <c r="H2" s="10"/>
      <c r="I2" s="10"/>
      <c r="J2" s="10"/>
    </row>
    <row r="4" spans="1:18" ht="26.25">
      <c r="A4" s="232" t="s">
        <v>524</v>
      </c>
      <c r="B4" s="35"/>
      <c r="C4" s="101"/>
      <c r="D4" s="105"/>
      <c r="E4" s="11"/>
      <c r="F4" s="8"/>
      <c r="H4" s="11"/>
    </row>
    <row r="5" spans="1:18" ht="26.25">
      <c r="A5" s="171" t="s">
        <v>525</v>
      </c>
    </row>
    <row r="6" spans="1:18" ht="17.25">
      <c r="A6" s="172" t="s">
        <v>526</v>
      </c>
    </row>
    <row r="7" spans="1:18" ht="17.25">
      <c r="A7" s="172"/>
    </row>
    <row r="8" spans="1:18" ht="17.25">
      <c r="A8" s="174" t="s">
        <v>198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527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51" t="s">
        <v>0</v>
      </c>
      <c r="B13" s="252" t="s">
        <v>74</v>
      </c>
      <c r="C13" s="253" t="s">
        <v>65</v>
      </c>
      <c r="D13" s="253" t="s">
        <v>163</v>
      </c>
      <c r="E13" s="254" t="s">
        <v>149</v>
      </c>
      <c r="F13" s="252" t="s">
        <v>154</v>
      </c>
      <c r="G13" s="254" t="s">
        <v>152</v>
      </c>
      <c r="H13" s="254" t="s">
        <v>156</v>
      </c>
      <c r="I13" s="255" t="s">
        <v>158</v>
      </c>
      <c r="J13" s="254" t="s">
        <v>11</v>
      </c>
      <c r="K13" s="254" t="s">
        <v>12</v>
      </c>
      <c r="L13" s="254" t="s">
        <v>13</v>
      </c>
      <c r="M13" s="254" t="s">
        <v>106</v>
      </c>
      <c r="N13" s="254" t="s">
        <v>6</v>
      </c>
      <c r="O13" s="254" t="s">
        <v>7</v>
      </c>
      <c r="P13" s="254" t="s">
        <v>185</v>
      </c>
      <c r="Q13" s="256" t="s">
        <v>187</v>
      </c>
      <c r="R13" s="256" t="s">
        <v>188</v>
      </c>
    </row>
    <row r="14" spans="1:18" ht="16.5">
      <c r="A14" s="257" t="s">
        <v>119</v>
      </c>
      <c r="B14" s="258" t="s">
        <v>242</v>
      </c>
      <c r="C14" s="259" t="s">
        <v>67</v>
      </c>
      <c r="D14" s="260">
        <v>0.82</v>
      </c>
      <c r="E14" s="261">
        <v>8086</v>
      </c>
      <c r="F14" s="262" t="s">
        <v>122</v>
      </c>
      <c r="G14" s="270" t="s">
        <v>234</v>
      </c>
      <c r="H14" s="263">
        <v>1</v>
      </c>
      <c r="I14" s="264">
        <v>4618.8310000000001</v>
      </c>
      <c r="J14" s="265">
        <v>1.6864710088275458E-2</v>
      </c>
      <c r="K14" s="265">
        <v>0.24356737979219048</v>
      </c>
      <c r="L14" s="265">
        <v>0.18835934893482786</v>
      </c>
      <c r="M14" s="266">
        <v>24.084</v>
      </c>
      <c r="N14" s="267">
        <v>2.1650499877566422E-2</v>
      </c>
      <c r="O14" s="267">
        <v>18.273021896666062</v>
      </c>
      <c r="P14" s="268">
        <v>36</v>
      </c>
      <c r="Q14" s="269">
        <v>1</v>
      </c>
      <c r="R14" s="269">
        <v>844</v>
      </c>
    </row>
    <row r="15" spans="1:18" ht="16.5">
      <c r="A15" s="257" t="s">
        <v>119</v>
      </c>
      <c r="B15" s="258" t="s">
        <v>244</v>
      </c>
      <c r="C15" s="259" t="s">
        <v>70</v>
      </c>
      <c r="D15" s="260">
        <v>0.75888888888888884</v>
      </c>
      <c r="E15" s="261">
        <v>7705</v>
      </c>
      <c r="F15" s="262" t="s">
        <v>122</v>
      </c>
      <c r="G15" s="270" t="s">
        <v>234</v>
      </c>
      <c r="H15" s="263">
        <v>1</v>
      </c>
      <c r="I15" s="264">
        <v>4539.0990000000002</v>
      </c>
      <c r="J15" s="265">
        <v>7.0816161927652376E-3</v>
      </c>
      <c r="K15" s="265">
        <v>0.24277547716635872</v>
      </c>
      <c r="L15" s="265">
        <v>9.2749684463810989E-2</v>
      </c>
      <c r="M15" s="266">
        <v>26.786999999999999</v>
      </c>
      <c r="N15" s="267">
        <v>2.203080391064394E-2</v>
      </c>
      <c r="O15" s="267">
        <v>32.341220140825307</v>
      </c>
      <c r="P15" s="268">
        <v>28</v>
      </c>
      <c r="Q15" s="269">
        <v>1</v>
      </c>
      <c r="R15" s="269">
        <v>1468</v>
      </c>
    </row>
    <row r="16" spans="1:18" ht="16.5">
      <c r="A16" s="257" t="s">
        <v>119</v>
      </c>
      <c r="B16" s="258" t="s">
        <v>250</v>
      </c>
      <c r="C16" s="259" t="s">
        <v>67</v>
      </c>
      <c r="D16" s="260">
        <v>0.83846153846153848</v>
      </c>
      <c r="E16" s="261">
        <v>6900</v>
      </c>
      <c r="F16" s="262" t="s">
        <v>121</v>
      </c>
      <c r="G16" s="270" t="s">
        <v>229</v>
      </c>
      <c r="H16" s="263">
        <v>1</v>
      </c>
      <c r="I16" s="264">
        <v>3757.6289999999999</v>
      </c>
      <c r="J16" s="265">
        <v>4.3911311467980437E-3</v>
      </c>
      <c r="K16" s="265">
        <v>0.28513591460948678</v>
      </c>
      <c r="L16" s="265">
        <v>9.5805094116529335E-2</v>
      </c>
      <c r="M16" s="266">
        <v>15.077</v>
      </c>
      <c r="N16" s="267">
        <v>0</v>
      </c>
      <c r="O16" s="267">
        <v>8.9684213103528858</v>
      </c>
      <c r="P16" s="268">
        <v>22</v>
      </c>
      <c r="Q16" s="269">
        <v>0</v>
      </c>
      <c r="R16" s="269">
        <v>337</v>
      </c>
    </row>
    <row r="17" spans="1:18" ht="16.5">
      <c r="A17" s="257" t="s">
        <v>119</v>
      </c>
      <c r="B17" s="258" t="s">
        <v>258</v>
      </c>
      <c r="C17" s="259" t="s">
        <v>67</v>
      </c>
      <c r="D17" s="260">
        <v>0.83608944585244105</v>
      </c>
      <c r="E17" s="261">
        <v>2110</v>
      </c>
      <c r="F17" s="262" t="s">
        <v>122</v>
      </c>
      <c r="G17" s="270" t="s">
        <v>235</v>
      </c>
      <c r="H17" s="263">
        <v>4</v>
      </c>
      <c r="I17" s="264">
        <v>1388.327</v>
      </c>
      <c r="J17" s="265">
        <v>8.5517643708667417E-3</v>
      </c>
      <c r="K17" s="265">
        <v>0.25427008538669227</v>
      </c>
      <c r="L17" s="265">
        <v>0.13109303499823888</v>
      </c>
      <c r="M17" s="266">
        <v>20.553999999999998</v>
      </c>
      <c r="N17" s="267">
        <v>7.202914010892246E-2</v>
      </c>
      <c r="O17" s="267">
        <v>22.545120854092733</v>
      </c>
      <c r="P17" s="268">
        <v>9</v>
      </c>
      <c r="Q17" s="269">
        <v>1</v>
      </c>
      <c r="R17" s="269">
        <v>313</v>
      </c>
    </row>
    <row r="18" spans="1:18" ht="16.5">
      <c r="A18" s="257" t="s">
        <v>119</v>
      </c>
      <c r="B18" s="258" t="s">
        <v>260</v>
      </c>
      <c r="C18" s="259" t="s">
        <v>70</v>
      </c>
      <c r="D18" s="260">
        <v>0.73070011489968945</v>
      </c>
      <c r="E18" s="261">
        <v>5640</v>
      </c>
      <c r="F18" s="262" t="s">
        <v>121</v>
      </c>
      <c r="G18" s="270" t="s">
        <v>225</v>
      </c>
      <c r="H18" s="263">
        <v>4</v>
      </c>
      <c r="I18" s="264">
        <v>2749.683</v>
      </c>
      <c r="J18" s="265">
        <v>1.9339185912898668E-2</v>
      </c>
      <c r="K18" s="265">
        <v>0.3030744110597075</v>
      </c>
      <c r="L18" s="265">
        <v>0.18583960405617667</v>
      </c>
      <c r="M18" s="266">
        <v>16.571000000000002</v>
      </c>
      <c r="N18" s="267">
        <v>0</v>
      </c>
      <c r="O18" s="267">
        <v>7.4190370308140974</v>
      </c>
      <c r="P18" s="268">
        <v>16</v>
      </c>
      <c r="Q18" s="269">
        <v>4</v>
      </c>
      <c r="R18" s="269">
        <v>217</v>
      </c>
    </row>
    <row r="19" spans="1:18" ht="16.5">
      <c r="A19" s="257" t="s">
        <v>119</v>
      </c>
      <c r="B19" s="258" t="s">
        <v>402</v>
      </c>
      <c r="C19" s="259" t="s">
        <v>67</v>
      </c>
      <c r="D19" s="260">
        <v>0.84791197807190533</v>
      </c>
      <c r="E19" s="261">
        <v>5504</v>
      </c>
      <c r="F19" s="262" t="s">
        <v>121</v>
      </c>
      <c r="G19" s="270" t="s">
        <v>225</v>
      </c>
      <c r="H19" s="263">
        <v>2</v>
      </c>
      <c r="I19" s="264">
        <v>3389.54</v>
      </c>
      <c r="J19" s="265">
        <v>5.5293525560249288E-3</v>
      </c>
      <c r="K19" s="265">
        <v>0.27205906863497464</v>
      </c>
      <c r="L19" s="265">
        <v>4.3073691415354297E-2</v>
      </c>
      <c r="M19" s="266">
        <v>10.47</v>
      </c>
      <c r="N19" s="267">
        <v>0</v>
      </c>
      <c r="O19" s="267">
        <v>2.271694684234439</v>
      </c>
      <c r="P19" s="268">
        <v>14</v>
      </c>
      <c r="Q19" s="269">
        <v>0</v>
      </c>
      <c r="R19" s="269">
        <v>77</v>
      </c>
    </row>
    <row r="20" spans="1:18" ht="16.5">
      <c r="A20" s="257" t="s">
        <v>119</v>
      </c>
      <c r="B20" s="258" t="s">
        <v>279</v>
      </c>
      <c r="C20" s="259" t="s">
        <v>70</v>
      </c>
      <c r="D20" s="260">
        <v>0.66103448275862076</v>
      </c>
      <c r="E20" s="261">
        <v>5882</v>
      </c>
      <c r="F20" s="262" t="s">
        <v>120</v>
      </c>
      <c r="G20" s="270" t="s">
        <v>207</v>
      </c>
      <c r="H20" s="263">
        <v>1</v>
      </c>
      <c r="I20" s="264">
        <v>3444.163</v>
      </c>
      <c r="J20" s="265">
        <v>1.6559145393085256E-2</v>
      </c>
      <c r="K20" s="265">
        <v>0.40373747831873152</v>
      </c>
      <c r="L20" s="265">
        <v>0.14778626911676362</v>
      </c>
      <c r="M20" s="266">
        <v>22.242999999999999</v>
      </c>
      <c r="N20" s="267">
        <v>0</v>
      </c>
      <c r="O20" s="267">
        <v>0</v>
      </c>
      <c r="P20" s="268">
        <v>25</v>
      </c>
      <c r="Q20" s="269">
        <v>5179</v>
      </c>
      <c r="R20" s="269">
        <v>1865</v>
      </c>
    </row>
    <row r="21" spans="1:18" ht="16.5">
      <c r="A21" s="257" t="s">
        <v>119</v>
      </c>
      <c r="B21" s="258" t="s">
        <v>285</v>
      </c>
      <c r="C21" s="259" t="s">
        <v>70</v>
      </c>
      <c r="D21" s="260">
        <v>0.79962962962962947</v>
      </c>
      <c r="E21" s="261">
        <v>2000</v>
      </c>
      <c r="F21" s="262" t="s">
        <v>121</v>
      </c>
      <c r="G21" s="270" t="s">
        <v>227</v>
      </c>
      <c r="H21" s="263">
        <v>1</v>
      </c>
      <c r="I21" s="264">
        <v>3627.1930000000002</v>
      </c>
      <c r="J21" s="265">
        <v>2.4997354475434632E-2</v>
      </c>
      <c r="K21" s="265">
        <v>0.26865811905857911</v>
      </c>
      <c r="L21" s="265">
        <v>8.2708584847842395E-2</v>
      </c>
      <c r="M21" s="266">
        <v>14.161</v>
      </c>
      <c r="N21" s="267">
        <v>2.4536880171526576</v>
      </c>
      <c r="O21" s="267">
        <v>3.5288996201746086</v>
      </c>
      <c r="P21" s="268">
        <v>32</v>
      </c>
      <c r="Q21" s="269">
        <v>89</v>
      </c>
      <c r="R21" s="269">
        <v>128</v>
      </c>
    </row>
    <row r="22" spans="1:18" ht="16.5">
      <c r="A22" s="257" t="s">
        <v>119</v>
      </c>
      <c r="B22" s="258" t="s">
        <v>287</v>
      </c>
      <c r="C22" s="259" t="s">
        <v>67</v>
      </c>
      <c r="D22" s="260">
        <v>0.81192307692307697</v>
      </c>
      <c r="E22" s="261">
        <v>780</v>
      </c>
      <c r="F22" s="262" t="s">
        <v>120</v>
      </c>
      <c r="G22" s="270" t="s">
        <v>215</v>
      </c>
      <c r="H22" s="263">
        <v>1</v>
      </c>
      <c r="I22" s="264">
        <v>3772.0250000000001</v>
      </c>
      <c r="J22" s="265">
        <v>2.4709111751845123E-2</v>
      </c>
      <c r="K22" s="265">
        <v>0.32314953769463767</v>
      </c>
      <c r="L22" s="265">
        <v>0.10445317833259324</v>
      </c>
      <c r="M22" s="266">
        <v>18.777999999999999</v>
      </c>
      <c r="N22" s="267">
        <v>2.6510958967663256E-2</v>
      </c>
      <c r="O22" s="267">
        <v>12.85781509931668</v>
      </c>
      <c r="P22" s="268">
        <v>37</v>
      </c>
      <c r="Q22" s="269">
        <v>1</v>
      </c>
      <c r="R22" s="269">
        <v>485</v>
      </c>
    </row>
    <row r="23" spans="1:18" ht="16.5">
      <c r="A23" s="257" t="s">
        <v>119</v>
      </c>
      <c r="B23" s="258" t="s">
        <v>289</v>
      </c>
      <c r="C23" s="259" t="s">
        <v>67</v>
      </c>
      <c r="D23" s="260">
        <v>0.84437137280782348</v>
      </c>
      <c r="E23" s="261">
        <v>8011</v>
      </c>
      <c r="F23" s="262" t="s">
        <v>123</v>
      </c>
      <c r="G23" s="270" t="s">
        <v>236</v>
      </c>
      <c r="H23" s="263">
        <v>8</v>
      </c>
      <c r="I23" s="264">
        <v>2299.4810000000002</v>
      </c>
      <c r="J23" s="265">
        <v>4.7049090693123657E-2</v>
      </c>
      <c r="K23" s="265">
        <v>0.2404272104925424</v>
      </c>
      <c r="L23" s="265">
        <v>0.21048227839238504</v>
      </c>
      <c r="M23" s="266">
        <v>16.789000000000001</v>
      </c>
      <c r="N23" s="267">
        <v>0</v>
      </c>
      <c r="O23" s="267">
        <v>10.132721253187132</v>
      </c>
      <c r="P23" s="268">
        <v>12</v>
      </c>
      <c r="Q23" s="269">
        <v>0</v>
      </c>
      <c r="R23" s="269">
        <v>233</v>
      </c>
    </row>
    <row r="24" spans="1:18" ht="16.5">
      <c r="A24" s="257" t="s">
        <v>119</v>
      </c>
      <c r="B24" s="258" t="s">
        <v>391</v>
      </c>
      <c r="C24" s="259" t="s">
        <v>67</v>
      </c>
      <c r="D24" s="260">
        <v>0.81327589538829392</v>
      </c>
      <c r="E24" s="261">
        <v>5904</v>
      </c>
      <c r="F24" s="262" t="s">
        <v>124</v>
      </c>
      <c r="G24" s="270" t="s">
        <v>239</v>
      </c>
      <c r="H24" s="263">
        <v>2</v>
      </c>
      <c r="I24" s="264">
        <v>3153.4940000000001</v>
      </c>
      <c r="J24" s="265">
        <v>1.1818980852828807E-2</v>
      </c>
      <c r="K24" s="265">
        <v>0.30839466409987293</v>
      </c>
      <c r="L24" s="265">
        <v>0.22863528517891582</v>
      </c>
      <c r="M24" s="266">
        <v>7.0570000000000004</v>
      </c>
      <c r="N24" s="267">
        <v>0</v>
      </c>
      <c r="O24" s="267">
        <v>1.5538320351965154</v>
      </c>
      <c r="P24" s="268">
        <v>16</v>
      </c>
      <c r="Q24" s="269">
        <v>0</v>
      </c>
      <c r="R24" s="269">
        <v>49</v>
      </c>
    </row>
    <row r="25" spans="1:18" ht="16.5">
      <c r="A25" s="257" t="s">
        <v>119</v>
      </c>
      <c r="B25" s="258" t="s">
        <v>393</v>
      </c>
      <c r="C25" s="259" t="s">
        <v>70</v>
      </c>
      <c r="D25" s="260">
        <v>0.76450507656297539</v>
      </c>
      <c r="E25" s="261">
        <v>4654</v>
      </c>
      <c r="F25" s="262" t="s">
        <v>122</v>
      </c>
      <c r="G25" s="270" t="s">
        <v>235</v>
      </c>
      <c r="H25" s="263">
        <v>2</v>
      </c>
      <c r="I25" s="264">
        <v>3107.038</v>
      </c>
      <c r="J25" s="265">
        <v>2.4799268529378502E-2</v>
      </c>
      <c r="K25" s="265">
        <v>0.23724389295402487</v>
      </c>
      <c r="L25" s="265">
        <v>9.8486082242959377E-2</v>
      </c>
      <c r="M25" s="266">
        <v>28.724</v>
      </c>
      <c r="N25" s="267">
        <v>0.22529495937931882</v>
      </c>
      <c r="O25" s="267">
        <v>45.380841817834217</v>
      </c>
      <c r="P25" s="268">
        <v>16</v>
      </c>
      <c r="Q25" s="269">
        <v>7</v>
      </c>
      <c r="R25" s="269">
        <v>1410</v>
      </c>
    </row>
    <row r="26" spans="1:18" ht="16.5">
      <c r="A26" s="257" t="s">
        <v>119</v>
      </c>
      <c r="B26" s="258" t="s">
        <v>301</v>
      </c>
      <c r="C26" s="259" t="s">
        <v>67</v>
      </c>
      <c r="D26" s="260">
        <v>0.83923076923076922</v>
      </c>
      <c r="E26" s="261">
        <v>3199</v>
      </c>
      <c r="F26" s="262" t="s">
        <v>121</v>
      </c>
      <c r="G26" s="270" t="s">
        <v>229</v>
      </c>
      <c r="H26" s="263">
        <v>1</v>
      </c>
      <c r="I26" s="264">
        <v>3549.7460000000001</v>
      </c>
      <c r="J26" s="265">
        <v>1.2641288342550192E-2</v>
      </c>
      <c r="K26" s="265">
        <v>0.27550110000121603</v>
      </c>
      <c r="L26" s="265">
        <v>0.15803947662734177</v>
      </c>
      <c r="M26" s="266">
        <v>15.055</v>
      </c>
      <c r="N26" s="267">
        <v>0</v>
      </c>
      <c r="O26" s="267">
        <v>1.8592879603216681</v>
      </c>
      <c r="P26" s="268">
        <v>18</v>
      </c>
      <c r="Q26" s="269">
        <v>0</v>
      </c>
      <c r="R26" s="269">
        <v>66</v>
      </c>
    </row>
    <row r="27" spans="1:18" ht="16.5">
      <c r="A27" s="257" t="s">
        <v>119</v>
      </c>
      <c r="B27" s="258" t="s">
        <v>303</v>
      </c>
      <c r="C27" s="259" t="s">
        <v>67</v>
      </c>
      <c r="D27" s="260">
        <v>0.83672318777316612</v>
      </c>
      <c r="E27" s="261">
        <v>1182</v>
      </c>
      <c r="F27" s="262" t="s">
        <v>120</v>
      </c>
      <c r="G27" s="270" t="s">
        <v>214</v>
      </c>
      <c r="H27" s="263">
        <v>2</v>
      </c>
      <c r="I27" s="264">
        <v>3864.201</v>
      </c>
      <c r="J27" s="265">
        <v>1.5043133361446944E-2</v>
      </c>
      <c r="K27" s="265">
        <v>0.27996978551170854</v>
      </c>
      <c r="L27" s="265">
        <v>0.14000306919852254</v>
      </c>
      <c r="M27" s="266">
        <v>16.609000000000002</v>
      </c>
      <c r="N27" s="267">
        <v>0</v>
      </c>
      <c r="O27" s="267">
        <v>1.3974428348835892</v>
      </c>
      <c r="P27" s="268">
        <v>12</v>
      </c>
      <c r="Q27" s="269">
        <v>0</v>
      </c>
      <c r="R27" s="269">
        <v>54</v>
      </c>
    </row>
    <row r="28" spans="1:18" ht="16.5">
      <c r="A28" s="257" t="s">
        <v>119</v>
      </c>
      <c r="B28" s="258" t="s">
        <v>307</v>
      </c>
      <c r="C28" s="259" t="s">
        <v>70</v>
      </c>
      <c r="D28" s="260">
        <v>0.79561099730993989</v>
      </c>
      <c r="E28" s="261">
        <v>674</v>
      </c>
      <c r="F28" s="262" t="s">
        <v>120</v>
      </c>
      <c r="G28" s="270" t="s">
        <v>214</v>
      </c>
      <c r="H28" s="263">
        <v>4</v>
      </c>
      <c r="I28" s="264">
        <v>1713.23</v>
      </c>
      <c r="J28" s="265">
        <v>1.9314608455184869E-2</v>
      </c>
      <c r="K28" s="265">
        <v>0.2876670517598694</v>
      </c>
      <c r="L28" s="265">
        <v>0.18094476515120561</v>
      </c>
      <c r="M28" s="266">
        <v>20.013999999999999</v>
      </c>
      <c r="N28" s="267">
        <v>0</v>
      </c>
      <c r="O28" s="267">
        <v>5.3699736754551344</v>
      </c>
      <c r="P28" s="268">
        <v>11</v>
      </c>
      <c r="Q28" s="269">
        <v>0</v>
      </c>
      <c r="R28" s="269">
        <v>92</v>
      </c>
    </row>
    <row r="29" spans="1:18" ht="16.5">
      <c r="A29" s="257" t="s">
        <v>119</v>
      </c>
      <c r="B29" s="258" t="s">
        <v>323</v>
      </c>
      <c r="C29" s="259" t="s">
        <v>67</v>
      </c>
      <c r="D29" s="260">
        <v>0.84956839949737062</v>
      </c>
      <c r="E29" s="261">
        <v>5653</v>
      </c>
      <c r="F29" s="262" t="s">
        <v>120</v>
      </c>
      <c r="G29" s="270" t="s">
        <v>219</v>
      </c>
      <c r="H29" s="263">
        <v>4</v>
      </c>
      <c r="I29" s="264">
        <v>4648.8390000000009</v>
      </c>
      <c r="J29" s="265">
        <v>1.5331397710852427E-2</v>
      </c>
      <c r="K29" s="265">
        <v>0.28838117360260074</v>
      </c>
      <c r="L29" s="265">
        <v>0.1862830698159261</v>
      </c>
      <c r="M29" s="266">
        <v>15.28</v>
      </c>
      <c r="N29" s="267">
        <v>2.1510747091908321E-2</v>
      </c>
      <c r="O29" s="267">
        <v>2.5167574097532732</v>
      </c>
      <c r="P29" s="268">
        <v>1</v>
      </c>
      <c r="Q29" s="269">
        <v>1</v>
      </c>
      <c r="R29" s="269">
        <v>117</v>
      </c>
    </row>
    <row r="30" spans="1:18" ht="16.5">
      <c r="A30" s="257" t="s">
        <v>119</v>
      </c>
      <c r="B30" s="258" t="s">
        <v>325</v>
      </c>
      <c r="C30" s="259" t="s">
        <v>70</v>
      </c>
      <c r="D30" s="260">
        <v>0.7355920110580374</v>
      </c>
      <c r="E30" s="261">
        <v>1463</v>
      </c>
      <c r="F30" s="262" t="s">
        <v>120</v>
      </c>
      <c r="G30" s="270" t="s">
        <v>219</v>
      </c>
      <c r="H30" s="263">
        <v>2</v>
      </c>
      <c r="I30" s="264">
        <v>4020.27</v>
      </c>
      <c r="J30" s="265">
        <v>2.9378102522922646E-2</v>
      </c>
      <c r="K30" s="265">
        <v>0.33522344761889128</v>
      </c>
      <c r="L30" s="265">
        <v>0.10745546940877106</v>
      </c>
      <c r="M30" s="266">
        <v>21.414999999999999</v>
      </c>
      <c r="N30" s="267">
        <v>2.4873951252030336E-2</v>
      </c>
      <c r="O30" s="267">
        <v>34.798657801590437</v>
      </c>
      <c r="P30" s="268">
        <v>47</v>
      </c>
      <c r="Q30" s="269">
        <v>1</v>
      </c>
      <c r="R30" s="269">
        <v>1399</v>
      </c>
    </row>
    <row r="31" spans="1:18" ht="16.5">
      <c r="A31" s="257" t="s">
        <v>119</v>
      </c>
      <c r="B31" s="258" t="s">
        <v>327</v>
      </c>
      <c r="C31" s="259" t="s">
        <v>67</v>
      </c>
      <c r="D31" s="260">
        <v>0.8416129032258064</v>
      </c>
      <c r="E31" s="261">
        <v>8132</v>
      </c>
      <c r="F31" s="262" t="s">
        <v>124</v>
      </c>
      <c r="G31" s="270" t="s">
        <v>237</v>
      </c>
      <c r="H31" s="263">
        <v>1</v>
      </c>
      <c r="I31" s="264">
        <v>3105.2159999999999</v>
      </c>
      <c r="J31" s="265">
        <v>6.9937180046072871E-3</v>
      </c>
      <c r="K31" s="265">
        <v>0.28715331371017105</v>
      </c>
      <c r="L31" s="265">
        <v>0.18162987695541954</v>
      </c>
      <c r="M31" s="266">
        <v>8.407</v>
      </c>
      <c r="N31" s="267">
        <v>0</v>
      </c>
      <c r="O31" s="267">
        <v>6.4407757785609761</v>
      </c>
      <c r="P31" s="268">
        <v>26</v>
      </c>
      <c r="Q31" s="269">
        <v>0</v>
      </c>
      <c r="R31" s="269">
        <v>200</v>
      </c>
    </row>
    <row r="32" spans="1:18" ht="16.5">
      <c r="A32" s="257" t="s">
        <v>119</v>
      </c>
      <c r="B32" s="258" t="s">
        <v>201</v>
      </c>
      <c r="C32" s="259" t="s">
        <v>70</v>
      </c>
      <c r="D32" s="260">
        <v>0.78181960691681152</v>
      </c>
      <c r="E32" s="261">
        <v>5170</v>
      </c>
      <c r="F32" s="262" t="s">
        <v>121</v>
      </c>
      <c r="G32" s="270" t="s">
        <v>230</v>
      </c>
      <c r="H32" s="263">
        <v>2</v>
      </c>
      <c r="I32" s="264">
        <v>3294.288</v>
      </c>
      <c r="J32" s="265">
        <v>3.2354675356037248E-2</v>
      </c>
      <c r="K32" s="265">
        <v>0.30524503283316223</v>
      </c>
      <c r="L32" s="265">
        <v>0.11717251193581132</v>
      </c>
      <c r="M32" s="266">
        <v>19.119</v>
      </c>
      <c r="N32" s="267">
        <v>0</v>
      </c>
      <c r="O32" s="267">
        <v>6.9210706532033628</v>
      </c>
      <c r="P32" s="268">
        <v>43</v>
      </c>
      <c r="Q32" s="269">
        <v>0</v>
      </c>
      <c r="R32" s="269">
        <v>228</v>
      </c>
    </row>
    <row r="33" spans="1:18" ht="16.5">
      <c r="A33" s="257" t="s">
        <v>119</v>
      </c>
      <c r="B33" s="258" t="s">
        <v>336</v>
      </c>
      <c r="C33" s="259" t="s">
        <v>67</v>
      </c>
      <c r="D33" s="260">
        <v>0.82291904726532861</v>
      </c>
      <c r="E33" s="261">
        <v>1117</v>
      </c>
      <c r="F33" s="262" t="s">
        <v>122</v>
      </c>
      <c r="G33" s="270" t="s">
        <v>235</v>
      </c>
      <c r="H33" s="263">
        <v>10</v>
      </c>
      <c r="I33" s="264">
        <v>2686.0339999999997</v>
      </c>
      <c r="J33" s="265">
        <v>6.852484530760831E-3</v>
      </c>
      <c r="K33" s="265">
        <v>0.25942864204175414</v>
      </c>
      <c r="L33" s="265">
        <v>0.18279738826835401</v>
      </c>
      <c r="M33" s="266">
        <v>18.326000000000001</v>
      </c>
      <c r="N33" s="267">
        <v>0.4095257170981455</v>
      </c>
      <c r="O33" s="267">
        <v>5.7333600393740367</v>
      </c>
      <c r="P33" s="268">
        <v>3</v>
      </c>
      <c r="Q33" s="269">
        <v>11</v>
      </c>
      <c r="R33" s="269">
        <v>154</v>
      </c>
    </row>
    <row r="34" spans="1:18" ht="16.5">
      <c r="A34" s="257" t="s">
        <v>119</v>
      </c>
      <c r="B34" s="258" t="s">
        <v>342</v>
      </c>
      <c r="C34" s="259" t="s">
        <v>67</v>
      </c>
      <c r="D34" s="260">
        <v>0.81535714285714289</v>
      </c>
      <c r="E34" s="261">
        <v>1282</v>
      </c>
      <c r="F34" s="262" t="s">
        <v>121</v>
      </c>
      <c r="G34" s="270" t="s">
        <v>233</v>
      </c>
      <c r="H34" s="263">
        <v>1</v>
      </c>
      <c r="I34" s="264">
        <v>3253.223</v>
      </c>
      <c r="J34" s="265">
        <v>1.522295585639989E-2</v>
      </c>
      <c r="K34" s="265">
        <v>0.28309427294817885</v>
      </c>
      <c r="L34" s="265">
        <v>0.22347069352454474</v>
      </c>
      <c r="M34" s="266">
        <v>13.138999999999999</v>
      </c>
      <c r="N34" s="267">
        <v>0</v>
      </c>
      <c r="O34" s="267">
        <v>15.430851189727848</v>
      </c>
      <c r="P34" s="268">
        <v>21</v>
      </c>
      <c r="Q34" s="269">
        <v>0</v>
      </c>
      <c r="R34" s="269">
        <v>502</v>
      </c>
    </row>
    <row r="35" spans="1:18" ht="16.5">
      <c r="A35" s="257" t="s">
        <v>119</v>
      </c>
      <c r="B35" s="258" t="s">
        <v>346</v>
      </c>
      <c r="C35" s="259" t="s">
        <v>70</v>
      </c>
      <c r="D35" s="260">
        <v>0.73923076923076914</v>
      </c>
      <c r="E35" s="261">
        <v>9119</v>
      </c>
      <c r="F35" s="262" t="s">
        <v>121</v>
      </c>
      <c r="G35" s="270" t="s">
        <v>230</v>
      </c>
      <c r="H35" s="263">
        <v>1</v>
      </c>
      <c r="I35" s="264">
        <v>3912.7739999999999</v>
      </c>
      <c r="J35" s="265">
        <v>1.2583493688433053E-2</v>
      </c>
      <c r="K35" s="265">
        <v>0.29089162552716713</v>
      </c>
      <c r="L35" s="265">
        <v>0.11628578599223978</v>
      </c>
      <c r="M35" s="266">
        <v>20.891999999999999</v>
      </c>
      <c r="N35" s="267">
        <v>7.6671946808070185E-2</v>
      </c>
      <c r="O35" s="267">
        <v>32.662249340237899</v>
      </c>
      <c r="P35" s="268">
        <v>21</v>
      </c>
      <c r="Q35" s="269">
        <v>3</v>
      </c>
      <c r="R35" s="269">
        <v>1278</v>
      </c>
    </row>
    <row r="36" spans="1:18" ht="16.5">
      <c r="A36" s="257" t="s">
        <v>119</v>
      </c>
      <c r="B36" s="258" t="s">
        <v>354</v>
      </c>
      <c r="C36" s="259" t="s">
        <v>67</v>
      </c>
      <c r="D36" s="260">
        <v>0.8019354838709678</v>
      </c>
      <c r="E36" s="261">
        <v>1436</v>
      </c>
      <c r="F36" s="262" t="s">
        <v>124</v>
      </c>
      <c r="G36" s="270" t="s">
        <v>237</v>
      </c>
      <c r="H36" s="263">
        <v>1</v>
      </c>
      <c r="I36" s="264">
        <v>3244.1039999999998</v>
      </c>
      <c r="J36" s="265">
        <v>2.3175105591839051E-2</v>
      </c>
      <c r="K36" s="265">
        <v>0.30347042607906149</v>
      </c>
      <c r="L36" s="265">
        <v>0.19789747800933633</v>
      </c>
      <c r="M36" s="266">
        <v>9.3219999999999992</v>
      </c>
      <c r="N36" s="267">
        <v>0</v>
      </c>
      <c r="O36" s="267">
        <v>2.4968373393701313</v>
      </c>
      <c r="P36" s="268">
        <v>3</v>
      </c>
      <c r="Q36" s="269">
        <v>0</v>
      </c>
      <c r="R36" s="269">
        <v>81</v>
      </c>
    </row>
    <row r="37" spans="1:18" ht="16.5">
      <c r="A37" s="257" t="s">
        <v>119</v>
      </c>
      <c r="B37" s="258" t="s">
        <v>356</v>
      </c>
      <c r="C37" s="259" t="s">
        <v>67</v>
      </c>
      <c r="D37" s="260">
        <v>0.80204002675153918</v>
      </c>
      <c r="E37" s="261">
        <v>7080</v>
      </c>
      <c r="F37" s="262" t="s">
        <v>120</v>
      </c>
      <c r="G37" s="270" t="s">
        <v>204</v>
      </c>
      <c r="H37" s="263">
        <v>2</v>
      </c>
      <c r="I37" s="264">
        <v>4007.8390000000004</v>
      </c>
      <c r="J37" s="265">
        <v>2.9009546092172999E-2</v>
      </c>
      <c r="K37" s="265">
        <v>0.32305629829201632</v>
      </c>
      <c r="L37" s="265">
        <v>0.17390918148159146</v>
      </c>
      <c r="M37" s="266">
        <v>16.678000000000001</v>
      </c>
      <c r="N37" s="267">
        <v>0.49902204155406438</v>
      </c>
      <c r="O37" s="267">
        <v>7.2108685004562298</v>
      </c>
      <c r="P37" s="268">
        <v>46</v>
      </c>
      <c r="Q37" s="269">
        <v>20</v>
      </c>
      <c r="R37" s="269">
        <v>289</v>
      </c>
    </row>
    <row r="38" spans="1:18" ht="16.5">
      <c r="A38" s="257" t="s">
        <v>119</v>
      </c>
      <c r="B38" s="258" t="s">
        <v>358</v>
      </c>
      <c r="C38" s="259" t="s">
        <v>67</v>
      </c>
      <c r="D38" s="260">
        <v>0.83008599646869607</v>
      </c>
      <c r="E38" s="261">
        <v>6617</v>
      </c>
      <c r="F38" s="262" t="s">
        <v>120</v>
      </c>
      <c r="G38" s="270" t="s">
        <v>222</v>
      </c>
      <c r="H38" s="263">
        <v>7</v>
      </c>
      <c r="I38" s="264">
        <v>4526.7829999999994</v>
      </c>
      <c r="J38" s="265">
        <v>1.8427523891912326E-2</v>
      </c>
      <c r="K38" s="265">
        <v>0.29832720861018569</v>
      </c>
      <c r="L38" s="265">
        <v>0.11973182721592794</v>
      </c>
      <c r="M38" s="266">
        <v>17.864999999999998</v>
      </c>
      <c r="N38" s="267">
        <v>0</v>
      </c>
      <c r="O38" s="267">
        <v>1.6568057271576748</v>
      </c>
      <c r="P38" s="268">
        <v>18</v>
      </c>
      <c r="Q38" s="269">
        <v>862</v>
      </c>
      <c r="R38" s="269">
        <v>291</v>
      </c>
    </row>
    <row r="39" spans="1:18" ht="16.5">
      <c r="A39" s="257" t="s">
        <v>119</v>
      </c>
      <c r="B39" s="258" t="s">
        <v>360</v>
      </c>
      <c r="C39" s="259" t="s">
        <v>67</v>
      </c>
      <c r="D39" s="260">
        <v>0.80807692307692303</v>
      </c>
      <c r="E39" s="261">
        <v>9232</v>
      </c>
      <c r="F39" s="262" t="s">
        <v>121</v>
      </c>
      <c r="G39" s="270" t="s">
        <v>231</v>
      </c>
      <c r="H39" s="263">
        <v>1</v>
      </c>
      <c r="I39" s="264">
        <v>3681.703</v>
      </c>
      <c r="J39" s="265">
        <v>2.3607110660631783E-2</v>
      </c>
      <c r="K39" s="265">
        <v>0.27591744565368076</v>
      </c>
      <c r="L39" s="265">
        <v>0.16785710308517554</v>
      </c>
      <c r="M39" s="266">
        <v>13.932</v>
      </c>
      <c r="N39" s="267">
        <v>2.7161343541290538E-2</v>
      </c>
      <c r="O39" s="267">
        <v>3.7211040651568039</v>
      </c>
      <c r="P39" s="268">
        <v>37</v>
      </c>
      <c r="Q39" s="269">
        <v>1</v>
      </c>
      <c r="R39" s="269">
        <v>137</v>
      </c>
    </row>
    <row r="40" spans="1:18" ht="16.5">
      <c r="A40" s="257" t="s">
        <v>119</v>
      </c>
      <c r="B40" s="258" t="s">
        <v>364</v>
      </c>
      <c r="C40" s="259" t="s">
        <v>70</v>
      </c>
      <c r="D40" s="260">
        <v>0.75354838709677407</v>
      </c>
      <c r="E40" s="261">
        <v>7942</v>
      </c>
      <c r="F40" s="262" t="s">
        <v>124</v>
      </c>
      <c r="G40" s="270" t="s">
        <v>238</v>
      </c>
      <c r="H40" s="263">
        <v>1</v>
      </c>
      <c r="I40" s="264">
        <v>3186.2719999999999</v>
      </c>
      <c r="J40" s="265">
        <v>1.3165461380323897E-2</v>
      </c>
      <c r="K40" s="265">
        <v>0.33484733455625532</v>
      </c>
      <c r="L40" s="265">
        <v>0.20525554629359954</v>
      </c>
      <c r="M40" s="266">
        <v>11.538</v>
      </c>
      <c r="N40" s="267">
        <v>4.268311054423477</v>
      </c>
      <c r="O40" s="267">
        <v>4.8018499362264118</v>
      </c>
      <c r="P40" s="268">
        <v>7</v>
      </c>
      <c r="Q40" s="269">
        <v>136</v>
      </c>
      <c r="R40" s="269">
        <v>153</v>
      </c>
    </row>
    <row r="41" spans="1:18" ht="16.5">
      <c r="A41" s="257" t="s">
        <v>119</v>
      </c>
      <c r="B41" s="258" t="s">
        <v>366</v>
      </c>
      <c r="C41" s="259" t="s">
        <v>70</v>
      </c>
      <c r="D41" s="260">
        <v>0.73064516129032264</v>
      </c>
      <c r="E41" s="261">
        <v>2499</v>
      </c>
      <c r="F41" s="262" t="s">
        <v>124</v>
      </c>
      <c r="G41" s="270" t="s">
        <v>238</v>
      </c>
      <c r="H41" s="263">
        <v>1</v>
      </c>
      <c r="I41" s="264">
        <v>3160.8620000000001</v>
      </c>
      <c r="J41" s="265">
        <v>1.2045985574674371E-2</v>
      </c>
      <c r="K41" s="265">
        <v>0.35514374150856415</v>
      </c>
      <c r="L41" s="265">
        <v>0.17083947353601645</v>
      </c>
      <c r="M41" s="266">
        <v>12.065</v>
      </c>
      <c r="N41" s="267">
        <v>4.429171536118945</v>
      </c>
      <c r="O41" s="267">
        <v>9.7758143190053843</v>
      </c>
      <c r="P41" s="268">
        <v>17</v>
      </c>
      <c r="Q41" s="269">
        <v>140</v>
      </c>
      <c r="R41" s="269">
        <v>309</v>
      </c>
    </row>
    <row r="42" spans="1:18" ht="16.5">
      <c r="A42" s="257" t="s">
        <v>119</v>
      </c>
      <c r="B42" s="258" t="s">
        <v>373</v>
      </c>
      <c r="C42" s="259" t="s">
        <v>67</v>
      </c>
      <c r="D42" s="260">
        <v>0.83960274142901725</v>
      </c>
      <c r="E42" s="261">
        <v>5365</v>
      </c>
      <c r="F42" s="262" t="s">
        <v>120</v>
      </c>
      <c r="G42" s="270" t="s">
        <v>223</v>
      </c>
      <c r="H42" s="263">
        <v>11</v>
      </c>
      <c r="I42" s="264">
        <v>3570.5729999999999</v>
      </c>
      <c r="J42" s="265">
        <v>1.6737420205597046E-2</v>
      </c>
      <c r="K42" s="265">
        <v>0.32583418138071119</v>
      </c>
      <c r="L42" s="265">
        <v>0.1587980416588598</v>
      </c>
      <c r="M42" s="266">
        <v>17.611999999999998</v>
      </c>
      <c r="N42" s="267">
        <v>5.6013418574553719E-2</v>
      </c>
      <c r="O42" s="267">
        <v>23.469622382738009</v>
      </c>
      <c r="P42" s="268">
        <v>27</v>
      </c>
      <c r="Q42" s="269">
        <v>237</v>
      </c>
      <c r="R42" s="269">
        <v>901</v>
      </c>
    </row>
    <row r="43" spans="1:18" ht="16.5">
      <c r="A43" s="257" t="s">
        <v>119</v>
      </c>
      <c r="B43" s="258" t="s">
        <v>375</v>
      </c>
      <c r="C43" s="259" t="s">
        <v>67</v>
      </c>
      <c r="D43" s="260">
        <v>0.84623607061861117</v>
      </c>
      <c r="E43" s="261">
        <v>3959</v>
      </c>
      <c r="F43" s="262" t="s">
        <v>120</v>
      </c>
      <c r="G43" s="270" t="s">
        <v>223</v>
      </c>
      <c r="H43" s="263">
        <v>12</v>
      </c>
      <c r="I43" s="264">
        <v>4195.6350000000002</v>
      </c>
      <c r="J43" s="265">
        <v>9.8411057685226649E-3</v>
      </c>
      <c r="K43" s="265">
        <v>0.28942134340391207</v>
      </c>
      <c r="L43" s="265">
        <v>0.16707840410331212</v>
      </c>
      <c r="M43" s="266">
        <v>16.521000000000001</v>
      </c>
      <c r="N43" s="267">
        <v>4.7668588902514158E-2</v>
      </c>
      <c r="O43" s="267">
        <v>4.0279957622624467</v>
      </c>
      <c r="P43" s="268">
        <v>12</v>
      </c>
      <c r="Q43" s="269">
        <v>2</v>
      </c>
      <c r="R43" s="269">
        <v>169</v>
      </c>
    </row>
    <row r="44" spans="1:18" ht="16.5">
      <c r="A44" s="257" t="s">
        <v>119</v>
      </c>
      <c r="B44" s="258" t="s">
        <v>379</v>
      </c>
      <c r="C44" s="259" t="s">
        <v>70</v>
      </c>
      <c r="D44" s="260">
        <v>0.77158340958606575</v>
      </c>
      <c r="E44" s="261">
        <v>949</v>
      </c>
      <c r="F44" s="262" t="s">
        <v>121</v>
      </c>
      <c r="G44" s="270" t="s">
        <v>227</v>
      </c>
      <c r="H44" s="263">
        <v>2</v>
      </c>
      <c r="I44" s="264">
        <v>3417.52</v>
      </c>
      <c r="J44" s="265">
        <v>2.0779285033937119E-2</v>
      </c>
      <c r="K44" s="265">
        <v>0.28417021610542048</v>
      </c>
      <c r="L44" s="265">
        <v>0.13518574873007327</v>
      </c>
      <c r="M44" s="266">
        <v>14.28</v>
      </c>
      <c r="N44" s="267">
        <v>2.4286617196095412</v>
      </c>
      <c r="O44" s="267">
        <v>5.5010650998384794</v>
      </c>
      <c r="P44" s="268">
        <v>22</v>
      </c>
      <c r="Q44" s="269">
        <v>83</v>
      </c>
      <c r="R44" s="269">
        <v>188</v>
      </c>
    </row>
    <row r="45" spans="1:18" ht="16.5">
      <c r="A45" s="257" t="s">
        <v>119</v>
      </c>
      <c r="B45" s="258" t="s">
        <v>381</v>
      </c>
      <c r="C45" s="259" t="s">
        <v>70</v>
      </c>
      <c r="D45" s="260">
        <v>0.7615384615384615</v>
      </c>
      <c r="E45" s="261">
        <v>7074</v>
      </c>
      <c r="F45" s="262" t="s">
        <v>120</v>
      </c>
      <c r="G45" s="270" t="s">
        <v>208</v>
      </c>
      <c r="H45" s="263">
        <v>1</v>
      </c>
      <c r="I45" s="264">
        <v>5932.0079999999998</v>
      </c>
      <c r="J45" s="265">
        <v>2.4348574154652018E-2</v>
      </c>
      <c r="K45" s="265">
        <v>8.2128618208850597E-3</v>
      </c>
      <c r="L45" s="265">
        <v>0.11378946218548593</v>
      </c>
      <c r="M45" s="266">
        <v>10.760999999999999</v>
      </c>
      <c r="N45" s="267">
        <v>0</v>
      </c>
      <c r="O45" s="267">
        <v>0</v>
      </c>
      <c r="P45" s="268">
        <v>4</v>
      </c>
      <c r="Q45" s="269">
        <v>0</v>
      </c>
      <c r="R45" s="269">
        <v>0</v>
      </c>
    </row>
    <row r="46" spans="1:18" ht="16.5">
      <c r="A46" s="257" t="s">
        <v>119</v>
      </c>
      <c r="B46" s="258" t="s">
        <v>383</v>
      </c>
      <c r="C46" s="259" t="s">
        <v>67</v>
      </c>
      <c r="D46" s="260">
        <v>0.84806251137459199</v>
      </c>
      <c r="E46" s="261">
        <v>124</v>
      </c>
      <c r="F46" s="262" t="s">
        <v>120</v>
      </c>
      <c r="G46" s="270" t="s">
        <v>223</v>
      </c>
      <c r="H46" s="263">
        <v>2</v>
      </c>
      <c r="I46" s="264">
        <v>4876.9410000000007</v>
      </c>
      <c r="J46" s="265">
        <v>7.7039158204585722E-3</v>
      </c>
      <c r="K46" s="265">
        <v>0.26968733427452735</v>
      </c>
      <c r="L46" s="265">
        <v>0.20135572687879555</v>
      </c>
      <c r="M46" s="266">
        <v>16.263999999999999</v>
      </c>
      <c r="N46" s="267">
        <v>0</v>
      </c>
      <c r="O46" s="267">
        <v>7.2996577157689613</v>
      </c>
      <c r="P46" s="268">
        <v>30</v>
      </c>
      <c r="Q46" s="269">
        <v>0</v>
      </c>
      <c r="R46" s="269">
        <v>356</v>
      </c>
    </row>
  </sheetData>
  <phoneticPr fontId="2" type="noConversion"/>
  <conditionalFormatting sqref="C14:D4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2024-08-02T01:49:40Z</dcterms:modified>
</cp:coreProperties>
</file>