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EA8B9DDA-0CBA-4C1E-B157-7FFD771F4FC9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명단'!$A$13:$R$90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운전자별!$A$1:$R$87</definedName>
    <definedName name="_xlnm.Print_Area" localSheetId="1">종합!$A$1:$L$103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69" l="1"/>
  <c r="J25" i="69"/>
  <c r="J10" i="69"/>
  <c r="J29" i="69" s="1"/>
  <c r="J47" i="69" a="1"/>
  <c r="E47" i="69" a="1"/>
  <c r="H47" i="69" a="1"/>
  <c r="D47" i="69" a="1"/>
  <c r="F47" i="69" a="1"/>
  <c r="G47" i="69" a="1"/>
  <c r="E47" i="69" l="1"/>
  <c r="G47" i="69"/>
  <c r="F47" i="69"/>
  <c r="D47" i="69"/>
  <c r="H47" i="69"/>
  <c r="J47" i="69"/>
  <c r="E25" i="69"/>
  <c r="B93" i="69"/>
  <c r="B94" i="69"/>
  <c r="J94" i="69" s="1"/>
  <c r="B95" i="69"/>
  <c r="D95" i="69" s="1"/>
  <c r="D25" i="69"/>
  <c r="I47" i="69" a="1"/>
  <c r="I47" i="69" l="1"/>
  <c r="F25" i="69"/>
  <c r="J93" i="69" l="1"/>
  <c r="D93" i="69"/>
  <c r="E93" i="69"/>
  <c r="F93" i="69"/>
  <c r="G93" i="69"/>
  <c r="H93" i="69"/>
  <c r="G25" i="69"/>
  <c r="I93" i="69"/>
  <c r="D94" i="69"/>
  <c r="J95" i="69"/>
  <c r="I95" i="69"/>
  <c r="E94" i="69"/>
  <c r="G95" i="69" l="1"/>
  <c r="H94" i="69"/>
  <c r="F95" i="69"/>
  <c r="I94" i="69"/>
  <c r="F94" i="69"/>
  <c r="E95" i="69"/>
  <c r="G94" i="69"/>
  <c r="H95" i="69"/>
  <c r="H25" i="69"/>
  <c r="I25" i="69"/>
  <c r="A15" i="7" l="1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22" i="60" l="1"/>
  <c r="F33" i="60"/>
  <c r="F38" i="60"/>
  <c r="F14" i="60"/>
  <c r="F25" i="60"/>
  <c r="F30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37" i="60"/>
  <c r="F43" i="60"/>
  <c r="F35" i="60"/>
  <c r="F19" i="60"/>
  <c r="F40" i="60"/>
  <c r="F36" i="60"/>
  <c r="F28" i="60"/>
  <c r="F20" i="60"/>
  <c r="F12" i="60"/>
  <c r="F27" i="60"/>
  <c r="F11" i="60"/>
  <c r="F32" i="60"/>
  <c r="F24" i="60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47" i="69" a="1"/>
  <c r="N47" i="69" l="1"/>
  <c r="K47" i="69" s="1" a="1"/>
  <c r="K47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<sst xmlns="http://schemas.openxmlformats.org/spreadsheetml/2006/main" count="2576" uniqueCount="552">
  <si>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</si>
  <si>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</si>
  <si>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</si>
  <si>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</si>
  <si>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</si>
  <si>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</si>
  <si>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</si>
  <si>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</si>
  <si>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</si>
  <si>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</si>
  <si>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</si>
  <si>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</si>
  <si>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</si>
  <si>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</si>
  <si>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</si>
  <si>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</si>
  <si>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</si>
  <si>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</si>
  <si>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</si>
  <si>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</si>
  <si>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</si>
  <si>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</si>
  <si>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</si>
  <si>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</si>
  <si>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</si>
  <si>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</si>
  <si>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</si>
  <si>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</si>
  <si>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</si>
  <si>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</si>
  <si>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</si>
  <si>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</si>
  <si>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</si>
  <si>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</si>
  <si>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</si>
  <si>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</si>
  <si>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</si>
  <si>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</si>
  <si>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</si>
  <si>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</si>
  <si>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</si>
  <si>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</si>
  <si>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</si>
  <si>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</si>
  <si>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</si>
  <si>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</si>
  <si>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</si>
  <si>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</si>
  <si>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</si>
  <si>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</si>
  <si>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</si>
  <si>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</si>
  <si>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</si>
  <si>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</si>
  <si>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</si>
  <si>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</si>
  <si>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</si>
  <si>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</si>
  <si>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</si>
  <si>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</si>
  <si>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</si>
  <si>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</si>
  <si>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</si>
  <si>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</si>
  <si>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</si>
  <si>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</si>
  <si>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</si>
  <si>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</si>
  <si>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</si>
  <si>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</si>
  <si>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</si>
  <si>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</si>
  <si>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</si>
  <si>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</si>
  <si>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</si>
  <si>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</si>
  <si>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</si>
  <si>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</si>
  <si>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</si>
  <si>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</si>
  <si>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</si>
  <si>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</si>
  <si>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</si>
  <si>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</si>
  <si>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</si>
  <si>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</si>
  <si>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</si>
  <si>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</si>
  <si>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</si>
  <si>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</si>
  <si>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</si>
  <si>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</si>
  <si>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</si>
  <si>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</si>
  <si>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</si>
  <si>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</si>
  <si>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</si>
  <si>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</si>
  <si>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</si>
  <si>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</si>
  <si>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</si>
  <si>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</si>
  <si>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</si>
  <si>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</si>
  <si>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</si>
  <si>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</si>
  <si>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</si>
  <si>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</si>
  <si>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</si>
  <si>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</si>
  <si>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</si>
  <si>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</si>
  <si>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</si>
  <si>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</si>
  <si>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</si>
  <si>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</si>
  <si>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</si>
  <si>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</si>
  <si>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</si>
  <si>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</si>
  <si>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</si>
  <si>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</si>
  <si>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</si>
  <si>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</si>
  <si>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</si>
  <si>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</si>
  <si>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</si>
  <si>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</si>
  <si>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</si>
  <si>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</si>
  <si>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</si>
  <si>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</si>
  <si>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</si>
  <si>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</si>
  <si>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</si>
  <si>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</si>
  <si>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</si>
  <si>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</si>
  <si>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</si>
  <si>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</si>
  <si>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</si>
  <si>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</si>
  <si>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</si>
  <si>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</si>
  <si>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</si>
  <si>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</si>
  <si>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</si>
  <si>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</si>
  <si>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</si>
  <si>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</si>
  <si>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</si>
  <si>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</si>
  <si>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</si>
  <si>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</si>
  <si>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</si>
  <si>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</si>
  <si>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</si>
  <si>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</si>
  <si>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</si>
  <si>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</si>
  <si>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</si>
  <si>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</si>
  <si>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</si>
  <si>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</si>
  <si>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</si>
  <si>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</si>
  <si>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</si>
  <si>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</si>
  <si>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</si>
  <si>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</si>
  <si>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</si>
  <si>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</si>
  <si>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</si>
  <si>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</si>
  <si>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</si>
  <si>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</si>
  <si>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</si>
  <si>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</si>
  <si>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</si>
  <si>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</si>
  <si>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</si>
  <si>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</si>
  <si>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</si>
  <si>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</si>
  <si>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</si>
  <si>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</si>
  <si>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</si>
  <si>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</si>
  <si>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</si>
  <si>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</si>
  <si>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</si>
  <si>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예비예비</t>
  </si>
  <si>
    <t>2222</t>
  </si>
  <si>
    <t>원진운수22F9</t>
  </si>
  <si>
    <t>70바3606</t>
  </si>
  <si>
    <t>원진운수22C3</t>
  </si>
  <si>
    <t>70바3608</t>
  </si>
  <si>
    <t>원진운수22F5</t>
  </si>
  <si>
    <t>70바3618</t>
  </si>
  <si>
    <t>70바4301</t>
  </si>
  <si>
    <t>원진운수22C1</t>
  </si>
  <si>
    <t>70바4311</t>
  </si>
  <si>
    <t>원진운수22F4</t>
  </si>
  <si>
    <t>70바4323</t>
  </si>
  <si>
    <t>원진운수22F11</t>
  </si>
  <si>
    <t>70바4324</t>
  </si>
  <si>
    <t>원진운수22C2</t>
  </si>
  <si>
    <t>70바4325</t>
  </si>
  <si>
    <t>원진운수22F6</t>
  </si>
  <si>
    <t>70바4327</t>
  </si>
  <si>
    <t>원진운수22D5</t>
  </si>
  <si>
    <t>70바4330</t>
  </si>
  <si>
    <t>중형</t>
  </si>
  <si>
    <t>원진운수22F10</t>
  </si>
  <si>
    <t>원진운수22D1</t>
  </si>
  <si>
    <t>70바4340</t>
  </si>
  <si>
    <t>원진운수22F2</t>
  </si>
  <si>
    <t>70바4341</t>
  </si>
  <si>
    <t>70바4345</t>
  </si>
  <si>
    <t>원진운수22D3</t>
  </si>
  <si>
    <t>70바4356</t>
  </si>
  <si>
    <t>원진운수22F1</t>
  </si>
  <si>
    <t>71바6008</t>
  </si>
  <si>
    <t>원진운수22D2</t>
  </si>
  <si>
    <t>72바1436</t>
  </si>
  <si>
    <t>70바3613</t>
  </si>
  <si>
    <t>70바4343</t>
  </si>
  <si>
    <t>70바4344</t>
  </si>
  <si>
    <t>73아1448</t>
  </si>
  <si>
    <t>70바3607</t>
  </si>
  <si>
    <t>70바3609</t>
  </si>
  <si>
    <t>70바3610</t>
  </si>
  <si>
    <t>70바3612</t>
  </si>
  <si>
    <t>70바3614</t>
  </si>
  <si>
    <t>70바3615</t>
  </si>
  <si>
    <t>70바3616</t>
  </si>
  <si>
    <t>70바3617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</si>
  <si>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</si>
  <si>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</si>
  <si>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</si>
  <si>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</si>
  <si>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</si>
  <si>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</si>
  <si>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</si>
  <si>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</si>
  <si>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</si>
  <si>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72바1435</t>
  </si>
  <si>
    <t>경영진</t>
  </si>
  <si>
    <t>5278822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</si>
  <si>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</si>
  <si>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</si>
  <si>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</si>
  <si>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</si>
  <si>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</si>
  <si>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</si>
  <si>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</si>
  <si>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</si>
  <si>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김기만</t>
  </si>
  <si>
    <t>5272344</t>
  </si>
  <si>
    <t>김도영</t>
  </si>
  <si>
    <t>5279290</t>
  </si>
  <si>
    <t>김동균</t>
  </si>
  <si>
    <t>5279777</t>
  </si>
  <si>
    <t>김성진</t>
  </si>
  <si>
    <t>5275138</t>
  </si>
  <si>
    <t>김수현</t>
  </si>
  <si>
    <t>5279146</t>
  </si>
  <si>
    <t>김승국</t>
  </si>
  <si>
    <t>527975</t>
  </si>
  <si>
    <t>김영기</t>
  </si>
  <si>
    <t>5278015</t>
  </si>
  <si>
    <t>김용민</t>
  </si>
  <si>
    <t>5279648</t>
  </si>
  <si>
    <t>김원오</t>
  </si>
  <si>
    <t>5276737</t>
  </si>
  <si>
    <t>김윤산</t>
  </si>
  <si>
    <t>5272124</t>
  </si>
  <si>
    <t>김종인</t>
  </si>
  <si>
    <t>5278632</t>
  </si>
  <si>
    <t>김태진</t>
  </si>
  <si>
    <t>5277342</t>
  </si>
  <si>
    <t>김택진</t>
  </si>
  <si>
    <t>5278206</t>
  </si>
  <si>
    <t>김표</t>
  </si>
  <si>
    <t>5278889</t>
  </si>
  <si>
    <t>김한진</t>
  </si>
  <si>
    <t>5272136</t>
  </si>
  <si>
    <t>김현일</t>
  </si>
  <si>
    <t>527397</t>
  </si>
  <si>
    <t>박경훈</t>
  </si>
  <si>
    <t>5278479</t>
  </si>
  <si>
    <t>박동남</t>
  </si>
  <si>
    <t>5276100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</si>
  <si>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</si>
  <si>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</si>
  <si>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</si>
  <si>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</si>
  <si>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</si>
  <si>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</si>
  <si>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</si>
  <si>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</si>
  <si>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박지수</t>
  </si>
  <si>
    <t>5272605</t>
  </si>
  <si>
    <t>박훈</t>
  </si>
  <si>
    <t>5272822</t>
  </si>
  <si>
    <t>방경훈</t>
  </si>
  <si>
    <t>5279554</t>
  </si>
  <si>
    <t>백훈현</t>
  </si>
  <si>
    <t>5279991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</si>
  <si>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</si>
  <si>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</si>
  <si>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</si>
  <si>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</si>
  <si>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</si>
  <si>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</si>
  <si>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</si>
  <si>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</si>
  <si>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송준영</t>
  </si>
  <si>
    <t>5275810</t>
  </si>
  <si>
    <t>신광수</t>
  </si>
  <si>
    <t>5276341</t>
  </si>
  <si>
    <t>안현국</t>
  </si>
  <si>
    <t>5278310</t>
  </si>
  <si>
    <t>여양구</t>
  </si>
  <si>
    <t>5274992</t>
  </si>
  <si>
    <t>유성윤</t>
  </si>
  <si>
    <t>5271924</t>
  </si>
  <si>
    <t>유재옥</t>
  </si>
  <si>
    <t>5272639</t>
  </si>
  <si>
    <t>윤인석</t>
  </si>
  <si>
    <t>5276774</t>
  </si>
  <si>
    <t>이경철</t>
  </si>
  <si>
    <t>5276875</t>
  </si>
  <si>
    <t>이동소</t>
  </si>
  <si>
    <t>5271245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</si>
  <si>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</si>
  <si>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</si>
  <si>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</si>
  <si>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</si>
  <si>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</si>
  <si>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</si>
  <si>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</si>
  <si>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</si>
  <si>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이재현</t>
  </si>
  <si>
    <t>5277377</t>
  </si>
  <si>
    <t>이정철</t>
  </si>
  <si>
    <t>5272181</t>
  </si>
  <si>
    <t>이종훈</t>
  </si>
  <si>
    <t>5278311</t>
  </si>
  <si>
    <t>이태현</t>
  </si>
  <si>
    <t>5271274</t>
  </si>
  <si>
    <t>인상석</t>
  </si>
  <si>
    <t>5277474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</si>
  <si>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</si>
  <si>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</si>
  <si>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</si>
  <si>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</si>
  <si>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</si>
  <si>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</si>
  <si>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</si>
  <si>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</si>
  <si>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</si>
  <si>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</si>
  <si>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전승찬</t>
  </si>
  <si>
    <t>5272278</t>
  </si>
  <si>
    <t>정대은</t>
  </si>
  <si>
    <t>5279581</t>
  </si>
  <si>
    <t>정선우</t>
  </si>
  <si>
    <t>527420</t>
  </si>
  <si>
    <t>정인호</t>
  </si>
  <si>
    <t>527993</t>
  </si>
  <si>
    <t>정재식</t>
  </si>
  <si>
    <t>5279897</t>
  </si>
  <si>
    <t>정재영</t>
  </si>
  <si>
    <t>5274400</t>
  </si>
  <si>
    <t>조병훈</t>
  </si>
  <si>
    <t>5271102</t>
  </si>
  <si>
    <t>조상현</t>
  </si>
  <si>
    <t>5274272</t>
  </si>
  <si>
    <t>조영욱</t>
  </si>
  <si>
    <t>5277973</t>
  </si>
  <si>
    <t>주진희</t>
  </si>
  <si>
    <t>5271256</t>
  </si>
  <si>
    <t>차동규</t>
  </si>
  <si>
    <t>5274058</t>
  </si>
  <si>
    <t>천원근</t>
  </si>
  <si>
    <t>5279505</t>
  </si>
  <si>
    <t>최병순</t>
  </si>
  <si>
    <t>5279070</t>
  </si>
  <si>
    <t>태기환</t>
  </si>
  <si>
    <t>5272254</t>
  </si>
  <si>
    <t>하동진</t>
  </si>
  <si>
    <t>5278552</t>
  </si>
  <si>
    <t>하택규</t>
  </si>
  <si>
    <t>527155</t>
  </si>
  <si>
    <t>한경안</t>
  </si>
  <si>
    <t>5272359</t>
  </si>
  <si>
    <t>한상용</t>
  </si>
  <si>
    <t>5272269</t>
  </si>
  <si>
    <t>한선영</t>
  </si>
  <si>
    <t>5278231</t>
  </si>
  <si>
    <t>함성혁</t>
  </si>
  <si>
    <t>5276564</t>
  </si>
  <si>
    <t>홍종환</t>
  </si>
  <si>
    <t>5276966</t>
  </si>
  <si>
    <t>황철웅</t>
  </si>
  <si>
    <t>5278456</t>
  </si>
  <si>
    <t>24'07</t>
    <phoneticPr fontId="3" type="noConversion"/>
  </si>
  <si>
    <t>0%(0명)</t>
  </si>
  <si>
    <t>분석기간: 24.07.01-24.07.30</t>
  </si>
  <si>
    <t>개선율(유카전)</t>
  </si>
  <si>
    <t>32위/(32개사)</t>
  </si>
  <si>
    <t>인천전체</t>
  </si>
  <si>
    <t>2%(2명)</t>
  </si>
  <si>
    <t>6%(4명)</t>
  </si>
  <si>
    <t>24%(21명)</t>
  </si>
  <si>
    <t>68%(56명)</t>
  </si>
  <si>
    <t>25%(1명)</t>
  </si>
  <si>
    <t>6%(1명)</t>
  </si>
  <si>
    <t>12%(2명)</t>
  </si>
  <si>
    <t>11%(2명)</t>
  </si>
  <si>
    <t>50%(2명)</t>
  </si>
  <si>
    <t>82%(14명)</t>
  </si>
  <si>
    <t>89%(16명)</t>
  </si>
  <si>
    <t>202202</t>
  </si>
  <si>
    <t>영종운수202D2</t>
  </si>
  <si>
    <t>▽</t>
  </si>
  <si>
    <t>영종운수202C1</t>
  </si>
  <si>
    <t>=</t>
  </si>
  <si>
    <t>70바3611</t>
  </si>
  <si>
    <t>영종운수202A1</t>
  </si>
  <si>
    <t>▲</t>
  </si>
  <si>
    <t>영종운수202A4</t>
  </si>
  <si>
    <t>영종운수202B3</t>
  </si>
  <si>
    <t>영종운수202A3</t>
  </si>
  <si>
    <t>203203</t>
  </si>
  <si>
    <t>영종운수203D1</t>
  </si>
  <si>
    <t>영종운수203C1</t>
  </si>
  <si>
    <t>영종운수203B1</t>
  </si>
  <si>
    <t>영종운수203B2</t>
  </si>
  <si>
    <t>영종운수203D2</t>
  </si>
  <si>
    <t>영종운수203C3</t>
  </si>
  <si>
    <t>영종운수203S1</t>
  </si>
  <si>
    <t>영종운수203C2</t>
  </si>
  <si>
    <t>205205</t>
  </si>
  <si>
    <t>영종운수205D1</t>
  </si>
  <si>
    <t>영종운수205C1</t>
  </si>
  <si>
    <t>222222</t>
  </si>
  <si>
    <t>영종운수222B1</t>
  </si>
  <si>
    <t>영종운수예비C6</t>
  </si>
  <si>
    <t>e음13e음13</t>
  </si>
  <si>
    <t>영종운수e음13D1</t>
  </si>
  <si>
    <t>영종운수e음13F1</t>
  </si>
  <si>
    <t>영종운수e음13B1</t>
  </si>
  <si>
    <t>e음15e음15</t>
  </si>
  <si>
    <t>영종운수e음15S1</t>
  </si>
  <si>
    <t>e음16e음16</t>
  </si>
  <si>
    <t>영종운수e음16S1</t>
  </si>
  <si>
    <t>52788221822.198</t>
  </si>
  <si>
    <t>52796551923.669</t>
  </si>
  <si>
    <t>5277842339.12</t>
  </si>
  <si>
    <t>52750501956.138</t>
  </si>
  <si>
    <t>52721511623.8</t>
  </si>
  <si>
    <t>5272344467.308</t>
  </si>
  <si>
    <t>5279290389.649</t>
  </si>
  <si>
    <t>52797772639.381</t>
  </si>
  <si>
    <t>5275138605.566</t>
  </si>
  <si>
    <t>52791462503.821</t>
  </si>
  <si>
    <t>5279751928.074</t>
  </si>
  <si>
    <t>52780152494.463</t>
  </si>
  <si>
    <t>52796482267.044</t>
  </si>
  <si>
    <t>52767379332.59</t>
  </si>
  <si>
    <t>52721242032.19</t>
  </si>
  <si>
    <t>52786322143.395</t>
  </si>
  <si>
    <t>52773421676.79</t>
  </si>
  <si>
    <t>52782061440.47</t>
  </si>
  <si>
    <t>52788894742.172</t>
  </si>
  <si>
    <t>5272136738.804</t>
  </si>
  <si>
    <t>5273972874.193</t>
  </si>
  <si>
    <t>5278479629.483</t>
  </si>
  <si>
    <t>52761002404.93</t>
  </si>
  <si>
    <t>52790071938.364</t>
  </si>
  <si>
    <t>52795672225.222</t>
  </si>
  <si>
    <t>52791784981.164</t>
  </si>
  <si>
    <t>52737612565.839</t>
  </si>
  <si>
    <t>52726053032.774</t>
  </si>
  <si>
    <t>52728221801.675</t>
  </si>
  <si>
    <t>52795542519.838</t>
  </si>
  <si>
    <t>52799911076.063</t>
  </si>
  <si>
    <t>5278836282.402</t>
  </si>
  <si>
    <t>5279632406.07</t>
  </si>
  <si>
    <t>52717822303.482</t>
  </si>
  <si>
    <t>5271323134.135</t>
  </si>
  <si>
    <t>송영환</t>
  </si>
  <si>
    <t>5277888</t>
  </si>
  <si>
    <t>52778882105.53</t>
  </si>
  <si>
    <t>52758102914.202</t>
  </si>
  <si>
    <t>52763412063.736</t>
  </si>
  <si>
    <t>안진수</t>
  </si>
  <si>
    <t>5272908</t>
  </si>
  <si>
    <t>5272908436.841</t>
  </si>
  <si>
    <t>52783102403.395</t>
  </si>
  <si>
    <t>5274992641.483</t>
  </si>
  <si>
    <t>52719244790.357</t>
  </si>
  <si>
    <t>52726392316.676</t>
  </si>
  <si>
    <t>5276774422.386</t>
  </si>
  <si>
    <t>52768751399.005</t>
  </si>
  <si>
    <t>52712452737.038</t>
  </si>
  <si>
    <t>52716881663.655</t>
  </si>
  <si>
    <t>5273234391.679</t>
  </si>
  <si>
    <t>52713542394.27</t>
  </si>
  <si>
    <t>52787585200.197</t>
  </si>
  <si>
    <t>5277377442.788</t>
  </si>
  <si>
    <t>52721812599.215</t>
  </si>
  <si>
    <t>52783112547.15</t>
  </si>
  <si>
    <t>52712742862.896</t>
  </si>
  <si>
    <t>5277474621.767</t>
  </si>
  <si>
    <t>5279132609.923</t>
  </si>
  <si>
    <t>52798852524.916</t>
  </si>
  <si>
    <t>52763952967.453</t>
  </si>
  <si>
    <t>527292766.783</t>
  </si>
  <si>
    <t>52756722696.711</t>
  </si>
  <si>
    <t>5272278723.917</t>
  </si>
  <si>
    <t>52795812237.832</t>
  </si>
  <si>
    <t>5274201656.249</t>
  </si>
  <si>
    <t>527993335.383</t>
  </si>
  <si>
    <t>52798972120.398</t>
  </si>
  <si>
    <t>52744002691.856</t>
  </si>
  <si>
    <t>52711022075.147</t>
  </si>
  <si>
    <t>52742721005.424</t>
  </si>
  <si>
    <t>5277973489.977</t>
  </si>
  <si>
    <t>52712563123.57</t>
  </si>
  <si>
    <t>5274058907.957</t>
  </si>
  <si>
    <t>527950510099.724</t>
  </si>
  <si>
    <t>52790701463.65</t>
  </si>
  <si>
    <t>52722541059.883</t>
  </si>
  <si>
    <t>52785523161.929</t>
  </si>
  <si>
    <t>5271552872.497</t>
  </si>
  <si>
    <t>52723592584.435</t>
  </si>
  <si>
    <t>52722692131.887</t>
  </si>
  <si>
    <t>52782312377.895</t>
  </si>
  <si>
    <t>52765642775.569</t>
  </si>
  <si>
    <t>홍인상</t>
  </si>
  <si>
    <t>5271833</t>
  </si>
  <si>
    <t>52718331370.179</t>
  </si>
  <si>
    <t>52769662989.968</t>
  </si>
  <si>
    <t>52784561762.173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</si>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</sst>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0" fontId="7" fillId="16" borderId="0" xfId="562" applyNumberFormat="1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82" fillId="0" borderId="0" xfId="568" applyFont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52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185" fontId="38" fillId="0" borderId="0" xfId="568" applyNumberFormat="1" applyFont="1" applyAlignment="1">
      <alignment horizontal="center" vertical="center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177" fontId="82" fillId="0" borderId="0" xfId="4" applyNumberFormat="1" applyFont="1" applyFill="1" applyBorder="1">
      <alignment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82" fillId="0" borderId="0" xfId="568" quotePrefix="1" applyFont="1">
      <alignment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41" fontId="31" fillId="0" borderId="0" xfId="4" applyFont="1" applyFill="1" applyBorder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9" fontId="31" fillId="0" borderId="0" xfId="569" applyFont="1" applyFill="1" applyBorder="1" applyAlignment="1">
      <alignment vertical="center" wrapText="1"/>
    </xf>
    <xf numFmtId="41" fontId="28" fillId="0" borderId="0" xfId="4" applyFont="1" applyFill="1" applyBorder="1">
      <alignment vertical="center"/>
    </xf>
    <xf numFmtId="188" fontId="28" fillId="0" borderId="0" xfId="569" applyNumberFormat="1" applyFont="1">
      <alignment vertical="center"/>
    </xf>
    <xf numFmtId="9" fontId="28" fillId="0" borderId="0" xfId="568" applyNumberFormat="1" applyFont="1" applyAlignment="1">
      <alignment horizontal="left" vertical="center"/>
    </xf>
    <xf numFmtId="0" fontId="28" fillId="0" borderId="0" xfId="568" quotePrefix="1" applyFont="1">
      <alignment vertical="center"/>
    </xf>
    <xf numFmtId="41" fontId="28" fillId="0" borderId="0" xfId="4" applyFont="1" applyFill="1" applyBorder="1" applyAlignment="1">
      <alignment horizontal="center" vertical="center" wrapText="1"/>
    </xf>
    <xf numFmtId="41" fontId="28" fillId="0" borderId="0" xfId="4" applyFont="1" applyAlignment="1">
      <alignment horizontal="center" vertical="center"/>
    </xf>
    <xf numFmtId="41" fontId="28" fillId="0" borderId="0" xfId="4" applyFont="1" applyFill="1" applyBorder="1" applyAlignment="1">
      <alignment vertical="center" wrapText="1"/>
    </xf>
    <xf numFmtId="9" fontId="28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187" fontId="55" fillId="10" borderId="50" xfId="569" applyNumberFormat="1" applyFont="1" applyFill="1" applyBorder="1" applyAlignment="1">
      <alignment horizontal="center" vertical="center"/>
    </xf>
    <xf numFmtId="187" fontId="55" fillId="10" borderId="51" xfId="569" applyNumberFormat="1" applyFont="1" applyFill="1" applyBorder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3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9-488F-AF1E-D50ADBEA2B93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2.3147924986133543</c:v>
                </c:pt>
                <c:pt idx="5">
                  <c:v>2.17</c:v>
                </c:pt>
                <c:pt idx="6">
                  <c:v>2.1010206625441468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6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5.6818181818181816E-2</c:v>
                </c:pt>
                <c:pt idx="4">
                  <c:v>0.23863636363636365</c:v>
                </c:pt>
                <c:pt idx="5">
                  <c:v>0.68181818181818177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0.5</c:v>
                </c:pt>
                <c:pt idx="1">
                  <c:v>0.82352941176470584</c:v>
                </c:pt>
                <c:pt idx="2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0.25</c:v>
                </c:pt>
                <c:pt idx="1">
                  <c:v>0.11764705882352941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0.25</c:v>
                </c:pt>
                <c:pt idx="1">
                  <c:v>5.8823529411764705E-2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종합!$M$61:$R$61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19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112059</xdr:rowOff>
    </xdr:from>
    <xdr:to>
      <xdr:col>2</xdr:col>
      <xdr:colOff>313765</xdr:colOff>
      <xdr:row>11</xdr:row>
      <xdr:rowOff>22412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AFB87098-EEFB-47DE-BA39-61998CE9E470}"/>
            </a:ext>
          </a:extLst>
        </xdr:cNvPr>
        <xdr:cNvCxnSpPr/>
      </xdr:nvCxnSpPr>
      <xdr:spPr>
        <a:xfrm flipV="1">
          <a:off x="941294" y="2297206"/>
          <a:ext cx="403412" cy="13671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212910</xdr:colOff>
      <xdr:row>8</xdr:row>
      <xdr:rowOff>437029</xdr:rowOff>
    </xdr:from>
    <xdr:to>
      <xdr:col>2</xdr:col>
      <xdr:colOff>313767</xdr:colOff>
      <xdr:row>9</xdr:row>
      <xdr:rowOff>44824</xdr:rowOff>
    </xdr:to>
    <xdr:sp macro="" textlink="K$12">
      <xdr:nvSpPr>
        <xdr:cNvPr id="9" name="TextBox 8">
          <a:extLst>
            <a:ext uri="{FF2B5EF4-FFF2-40B4-BE49-F238E27FC236}">
              <a16:creationId xmlns:a16="http://schemas.microsoft.com/office/drawing/2014/main" id="{FBAC2978-BBFA-403C-B019-0EE0A4A7F282}"/>
            </a:ext>
          </a:extLst>
        </xdr:cNvPr>
        <xdr:cNvSpPr txBox="1"/>
      </xdr:nvSpPr>
      <xdr:spPr>
        <a:xfrm>
          <a:off x="313763" y="26221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605119</xdr:colOff>
      <xdr:row>7</xdr:row>
      <xdr:rowOff>1</xdr:rowOff>
    </xdr:from>
    <xdr:to>
      <xdr:col>3</xdr:col>
      <xdr:colOff>515475</xdr:colOff>
      <xdr:row>8</xdr:row>
      <xdr:rowOff>347384</xdr:rowOff>
    </xdr:to>
    <xdr:sp macro="" textlink="$K$13">
      <xdr:nvSpPr>
        <xdr:cNvPr id="17" name="TextBox 16">
          <a:extLst>
            <a:ext uri="{FF2B5EF4-FFF2-40B4-BE49-F238E27FC236}">
              <a16:creationId xmlns:a16="http://schemas.microsoft.com/office/drawing/2014/main" id="{A1C37E09-4A8D-4E4A-B7EC-39D6E4E4BC10}"/>
            </a:ext>
          </a:extLst>
        </xdr:cNvPr>
        <xdr:cNvSpPr txBox="1"/>
      </xdr:nvSpPr>
      <xdr:spPr>
        <a:xfrm>
          <a:off x="1636060" y="2050677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683558</xdr:colOff>
      <xdr:row>8</xdr:row>
      <xdr:rowOff>78442</xdr:rowOff>
    </xdr:from>
    <xdr:to>
      <xdr:col>3</xdr:col>
      <xdr:colOff>156882</xdr:colOff>
      <xdr:row>8</xdr:row>
      <xdr:rowOff>437029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639E682-EDA7-44CA-8DB6-921A9BB3D693}"/>
            </a:ext>
          </a:extLst>
        </xdr:cNvPr>
        <xdr:cNvCxnSpPr/>
      </xdr:nvCxnSpPr>
      <xdr:spPr>
        <a:xfrm>
          <a:off x="1714499" y="2263589"/>
          <a:ext cx="347383" cy="35858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448235</xdr:colOff>
      <xdr:row>8</xdr:row>
      <xdr:rowOff>582706</xdr:rowOff>
    </xdr:from>
    <xdr:to>
      <xdr:col>3</xdr:col>
      <xdr:colOff>784412</xdr:colOff>
      <xdr:row>10</xdr:row>
      <xdr:rowOff>44823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CF7DF2D-F5F1-48AA-BFA9-878F4CBC0EF1}"/>
            </a:ext>
          </a:extLst>
        </xdr:cNvPr>
        <xdr:cNvCxnSpPr/>
      </xdr:nvCxnSpPr>
      <xdr:spPr>
        <a:xfrm>
          <a:off x="2353235" y="2767853"/>
          <a:ext cx="336177" cy="6275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275665</xdr:colOff>
      <xdr:row>8</xdr:row>
      <xdr:rowOff>510988</xdr:rowOff>
    </xdr:from>
    <xdr:to>
      <xdr:col>4</xdr:col>
      <xdr:colOff>432551</xdr:colOff>
      <xdr:row>9</xdr:row>
      <xdr:rowOff>118783</xdr:rowOff>
    </xdr:to>
    <xdr:sp macro="" textlink="$K$14">
      <xdr:nvSpPr>
        <xdr:cNvPr id="20" name="TextBox 19">
          <a:extLst>
            <a:ext uri="{FF2B5EF4-FFF2-40B4-BE49-F238E27FC236}">
              <a16:creationId xmlns:a16="http://schemas.microsoft.com/office/drawing/2014/main" id="{3D7FC476-55A0-4E1D-9B74-0D3A4CF653C8}"/>
            </a:ext>
          </a:extLst>
        </xdr:cNvPr>
        <xdr:cNvSpPr txBox="1"/>
      </xdr:nvSpPr>
      <xdr:spPr>
        <a:xfrm>
          <a:off x="2180665" y="26961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58269</xdr:colOff>
      <xdr:row>9</xdr:row>
      <xdr:rowOff>192740</xdr:rowOff>
    </xdr:from>
    <xdr:to>
      <xdr:col>5</xdr:col>
      <xdr:colOff>215155</xdr:colOff>
      <xdr:row>11</xdr:row>
      <xdr:rowOff>91888</xdr:rowOff>
    </xdr:to>
    <xdr:sp macro="" textlink="$K$15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2837328" y="32519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235323</xdr:colOff>
      <xdr:row>10</xdr:row>
      <xdr:rowOff>123264</xdr:rowOff>
    </xdr:from>
    <xdr:to>
      <xdr:col>4</xdr:col>
      <xdr:colOff>571500</xdr:colOff>
      <xdr:row>11</xdr:row>
      <xdr:rowOff>268941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3A63802-94FC-4087-9466-12795BB90518}"/>
            </a:ext>
          </a:extLst>
        </xdr:cNvPr>
        <xdr:cNvCxnSpPr/>
      </xdr:nvCxnSpPr>
      <xdr:spPr>
        <a:xfrm>
          <a:off x="3014382" y="3473823"/>
          <a:ext cx="336177" cy="437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714933</xdr:colOff>
      <xdr:row>12</xdr:row>
      <xdr:rowOff>109820</xdr:rowOff>
    </xdr:from>
    <xdr:to>
      <xdr:col>5</xdr:col>
      <xdr:colOff>871819</xdr:colOff>
      <xdr:row>14</xdr:row>
      <xdr:rowOff>8968</xdr:rowOff>
    </xdr:to>
    <xdr:sp macro="" textlink="$K$16">
      <xdr:nvSpPr>
        <xdr:cNvPr id="23" name="TextBox 22">
          <a:extLst>
            <a:ext uri="{FF2B5EF4-FFF2-40B4-BE49-F238E27FC236}">
              <a16:creationId xmlns:a16="http://schemas.microsoft.com/office/drawing/2014/main" id="{37A8FCA8-398B-4271-A256-0438AF3F0ABB}"/>
            </a:ext>
          </a:extLst>
        </xdr:cNvPr>
        <xdr:cNvSpPr txBox="1"/>
      </xdr:nvSpPr>
      <xdr:spPr>
        <a:xfrm>
          <a:off x="3493992" y="404308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-6.3%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869576</xdr:colOff>
      <xdr:row>12</xdr:row>
      <xdr:rowOff>129988</xdr:rowOff>
    </xdr:from>
    <xdr:to>
      <xdr:col>5</xdr:col>
      <xdr:colOff>358588</xdr:colOff>
      <xdr:row>15</xdr:row>
      <xdr:rowOff>22412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152CE8E-E941-45B3-94F5-D65731781FA8}"/>
            </a:ext>
          </a:extLst>
        </xdr:cNvPr>
        <xdr:cNvCxnSpPr/>
      </xdr:nvCxnSpPr>
      <xdr:spPr>
        <a:xfrm>
          <a:off x="3648635" y="4063253"/>
          <a:ext cx="363071" cy="7664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623047</xdr:colOff>
      <xdr:row>14</xdr:row>
      <xdr:rowOff>219636</xdr:rowOff>
    </xdr:from>
    <xdr:to>
      <xdr:col>6</xdr:col>
      <xdr:colOff>533404</xdr:colOff>
      <xdr:row>16</xdr:row>
      <xdr:rowOff>118785</xdr:rowOff>
    </xdr:to>
    <xdr:sp macro="" textlink="$K$17">
      <xdr:nvSpPr>
        <xdr:cNvPr id="32" name="TextBox 31">
          <a:extLst>
            <a:ext uri="{FF2B5EF4-FFF2-40B4-BE49-F238E27FC236}">
              <a16:creationId xmlns:a16="http://schemas.microsoft.com/office/drawing/2014/main" id="{3AC33729-CAA3-4BF7-95CE-FC157BDD8877}"/>
            </a:ext>
          </a:extLst>
        </xdr:cNvPr>
        <xdr:cNvSpPr txBox="1"/>
      </xdr:nvSpPr>
      <xdr:spPr>
        <a:xfrm>
          <a:off x="4276165" y="4735607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DA2852-6F64-4A92-80DF-8D5DF1291D9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667869</xdr:colOff>
      <xdr:row>15</xdr:row>
      <xdr:rowOff>96371</xdr:rowOff>
    </xdr:from>
    <xdr:to>
      <xdr:col>6</xdr:col>
      <xdr:colOff>179295</xdr:colOff>
      <xdr:row>16</xdr:row>
      <xdr:rowOff>145677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>
          <a:off x="4320987" y="4903695"/>
          <a:ext cx="385484" cy="3406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51" customWidth="1"/>
    <col min="2" max="2" width="14" style="151" customWidth="1"/>
    <col min="3" max="7" width="13.140625" style="151" customWidth="1"/>
    <col min="8" max="8" width="13.7109375" style="151" customWidth="1"/>
    <col min="9" max="11" width="13.140625" style="151" customWidth="1"/>
    <col min="12" max="12" width="2.5703125" style="157" customWidth="1"/>
    <col min="13" max="15" width="11.5703125" style="157" customWidth="1"/>
    <col min="16" max="23" width="11.5703125" style="177" customWidth="1"/>
    <col min="24" max="25" width="9.140625" style="177"/>
    <col min="26" max="26" width="9.42578125" style="149" bestFit="1" customWidth="1"/>
    <col min="27" max="30" width="9.140625" style="150"/>
    <col min="31" max="34" width="9.140625" style="149"/>
    <col min="35" max="16384" width="9.140625" style="151"/>
  </cols>
  <sheetData>
    <row r="1" spans="1:34" ht="9.75" customHeight="1">
      <c r="A1" s="146"/>
      <c r="B1" s="146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34" ht="38.25" customHeight="1">
      <c r="B2" s="152" t="s">
        <v>111</v>
      </c>
      <c r="C2" s="153"/>
      <c r="D2" s="153"/>
      <c r="E2" s="153"/>
      <c r="F2" s="153"/>
      <c r="G2" s="153"/>
      <c r="H2" s="153"/>
      <c r="I2" s="153"/>
      <c r="J2" s="153"/>
      <c r="K2" s="154" t="s">
        <v>409</v>
      </c>
      <c r="L2" s="155"/>
    </row>
    <row r="3" spans="1:34" ht="15.75" customHeight="1">
      <c r="B3" s="156"/>
      <c r="C3" s="156"/>
      <c r="D3" s="156"/>
      <c r="E3" s="156"/>
      <c r="F3" s="156"/>
      <c r="G3" s="156"/>
    </row>
    <row r="4" spans="1:34" ht="16.5" customHeight="1">
      <c r="B4" s="158" t="s">
        <v>113</v>
      </c>
      <c r="C4" s="294" t="s">
        <v>38</v>
      </c>
      <c r="D4" s="294"/>
      <c r="E4" s="158" t="s">
        <v>112</v>
      </c>
      <c r="F4" s="158" t="s">
        <v>64</v>
      </c>
      <c r="G4" s="159" t="s">
        <v>115</v>
      </c>
      <c r="H4" s="160"/>
      <c r="I4" s="160"/>
      <c r="J4" s="161" t="s">
        <v>35</v>
      </c>
      <c r="K4" s="161" t="s">
        <v>36</v>
      </c>
    </row>
    <row r="5" spans="1:34" ht="48.75" customHeight="1">
      <c r="B5" s="162" t="s">
        <v>407</v>
      </c>
      <c r="C5" s="295" t="s">
        <v>118</v>
      </c>
      <c r="D5" s="295"/>
      <c r="E5" s="163">
        <v>3</v>
      </c>
      <c r="F5" s="162">
        <v>45</v>
      </c>
      <c r="G5" s="164" t="s">
        <v>70</v>
      </c>
      <c r="H5" s="160"/>
      <c r="I5" s="160"/>
      <c r="J5" s="165" t="s">
        <v>50</v>
      </c>
      <c r="K5" s="166"/>
    </row>
    <row r="6" spans="1:34" ht="15.75" customHeight="1">
      <c r="B6" s="167"/>
      <c r="C6" s="167"/>
      <c r="D6" s="167"/>
      <c r="E6" s="167"/>
      <c r="F6" s="167"/>
      <c r="G6" s="167"/>
      <c r="H6" s="167"/>
      <c r="I6" s="167"/>
      <c r="M6" s="277"/>
    </row>
    <row r="7" spans="1:34" ht="16.5" customHeight="1">
      <c r="B7" s="168" t="s">
        <v>126</v>
      </c>
      <c r="C7" s="168"/>
      <c r="D7" s="169"/>
      <c r="E7" s="169"/>
      <c r="F7" s="169"/>
      <c r="G7" s="169"/>
      <c r="H7" s="169"/>
      <c r="I7" s="169"/>
      <c r="J7" s="169"/>
      <c r="K7" s="169"/>
    </row>
    <row r="8" spans="1:34" ht="10.5" customHeight="1">
      <c r="B8" s="170"/>
      <c r="C8" s="170"/>
      <c r="E8" s="171"/>
      <c r="F8" s="170"/>
      <c r="G8" s="170"/>
      <c r="H8" s="170"/>
      <c r="I8" s="170"/>
      <c r="J8" s="170"/>
      <c r="K8" s="170"/>
    </row>
    <row r="9" spans="1:34" ht="69" customHeight="1">
      <c r="B9" s="170"/>
      <c r="C9" s="170"/>
      <c r="E9" s="172"/>
      <c r="F9" s="170"/>
      <c r="G9" s="170"/>
      <c r="H9" s="170"/>
      <c r="I9" s="170"/>
      <c r="J9" s="170"/>
      <c r="K9" s="170"/>
      <c r="O9" s="296"/>
      <c r="P9" s="296"/>
    </row>
    <row r="10" spans="1:34" ht="23.25" customHeight="1" thickBot="1">
      <c r="G10" s="170"/>
      <c r="H10" s="173" t="s">
        <v>91</v>
      </c>
      <c r="I10" s="174" t="s">
        <v>92</v>
      </c>
      <c r="J10" s="175" t="str">
        <f>C5</f>
        <v>원진운수</v>
      </c>
      <c r="K10" s="176" t="s">
        <v>93</v>
      </c>
      <c r="X10" s="286"/>
      <c r="Z10" s="148"/>
      <c r="AA10" s="177"/>
      <c r="AB10" s="177"/>
    </row>
    <row r="11" spans="1:34" ht="23.25" customHeight="1" thickTop="1">
      <c r="G11" s="170"/>
      <c r="H11" s="178">
        <v>1</v>
      </c>
      <c r="I11" s="179">
        <v>2.0099999999999998</v>
      </c>
      <c r="J11" s="180">
        <v>2.3439006339503594</v>
      </c>
      <c r="K11" s="181"/>
      <c r="M11" s="150"/>
      <c r="Y11" s="287"/>
      <c r="Z11" s="182"/>
      <c r="AA11" s="183"/>
      <c r="AB11" s="177"/>
    </row>
    <row r="12" spans="1:34" ht="23.25" customHeight="1">
      <c r="G12" s="170"/>
      <c r="H12" s="184">
        <v>2</v>
      </c>
      <c r="I12" s="185">
        <v>2.3662575846193561</v>
      </c>
      <c r="J12" s="180">
        <v>2.597167951107326</v>
      </c>
      <c r="K12" s="186">
        <v>0.1080537773182455</v>
      </c>
      <c r="M12" s="278"/>
      <c r="Y12" s="287"/>
      <c r="Z12" s="182"/>
      <c r="AA12" s="183"/>
      <c r="AB12" s="177"/>
    </row>
    <row r="13" spans="1:34" ht="23.25" customHeight="1">
      <c r="G13" s="170"/>
      <c r="H13" s="184">
        <v>3</v>
      </c>
      <c r="I13" s="185">
        <v>2.37</v>
      </c>
      <c r="J13" s="180">
        <v>2.5287460958845465</v>
      </c>
      <c r="K13" s="187">
        <v>-2.6344794218489898E-2</v>
      </c>
      <c r="M13" s="278"/>
      <c r="Y13" s="287"/>
      <c r="Z13" s="182"/>
      <c r="AA13" s="183"/>
      <c r="AB13" s="177"/>
    </row>
    <row r="14" spans="1:34" ht="23.25" customHeight="1">
      <c r="G14" s="170"/>
      <c r="H14" s="184">
        <v>4</v>
      </c>
      <c r="I14" s="185">
        <v>2.33</v>
      </c>
      <c r="J14" s="180">
        <v>2.4106264081394464</v>
      </c>
      <c r="K14" s="187">
        <v>-4.6710774141119238E-2</v>
      </c>
      <c r="M14" s="278"/>
      <c r="Y14" s="287"/>
      <c r="Z14" s="182"/>
      <c r="AA14" s="183"/>
      <c r="AB14" s="177"/>
    </row>
    <row r="15" spans="1:34" ht="23.25" customHeight="1">
      <c r="G15" s="170"/>
      <c r="H15" s="184">
        <v>5</v>
      </c>
      <c r="I15" s="185">
        <v>2.29</v>
      </c>
      <c r="J15" s="180">
        <v>2.3147924986133543</v>
      </c>
      <c r="K15" s="187">
        <v>-3.9754774610661459E-2</v>
      </c>
      <c r="M15" s="278"/>
      <c r="Y15" s="287"/>
      <c r="Z15" s="182"/>
      <c r="AA15" s="183"/>
      <c r="AB15" s="177"/>
    </row>
    <row r="16" spans="1:34" s="150" customFormat="1" ht="23.25" customHeight="1">
      <c r="A16" s="151"/>
      <c r="B16" s="151"/>
      <c r="C16" s="151"/>
      <c r="D16" s="151"/>
      <c r="E16" s="151"/>
      <c r="F16" s="151"/>
      <c r="G16" s="170"/>
      <c r="H16" s="184">
        <v>6</v>
      </c>
      <c r="I16" s="185">
        <v>2.0664933427553414</v>
      </c>
      <c r="J16" s="180">
        <v>2.17</v>
      </c>
      <c r="K16" s="187">
        <v>-6.2550962429716916E-2</v>
      </c>
      <c r="L16" s="157"/>
      <c r="M16" s="278"/>
      <c r="N16" s="157"/>
      <c r="O16" s="157"/>
      <c r="P16" s="177"/>
      <c r="Q16" s="177"/>
      <c r="R16" s="177"/>
      <c r="S16" s="177"/>
      <c r="T16" s="177"/>
      <c r="U16" s="177"/>
      <c r="V16" s="177"/>
      <c r="W16" s="177"/>
      <c r="X16" s="177"/>
      <c r="Y16" s="287"/>
      <c r="Z16" s="182"/>
      <c r="AA16" s="183"/>
      <c r="AB16" s="177"/>
      <c r="AE16" s="149"/>
      <c r="AF16" s="149"/>
      <c r="AG16" s="149"/>
      <c r="AH16" s="149"/>
    </row>
    <row r="17" spans="1:34" s="150" customFormat="1" ht="23.25" customHeight="1">
      <c r="A17" s="151"/>
      <c r="B17" s="151"/>
      <c r="C17" s="151"/>
      <c r="D17" s="151"/>
      <c r="E17" s="151"/>
      <c r="F17" s="151"/>
      <c r="G17" s="170"/>
      <c r="H17" s="184">
        <v>7</v>
      </c>
      <c r="I17" s="185">
        <v>2.13</v>
      </c>
      <c r="J17" s="180">
        <v>2.1010206625441468</v>
      </c>
      <c r="K17" s="187">
        <v>-3.1787713113296423E-2</v>
      </c>
      <c r="L17" s="157"/>
      <c r="M17" s="278"/>
      <c r="N17" s="157"/>
      <c r="O17" s="157"/>
      <c r="P17" s="177"/>
      <c r="Q17" s="177"/>
      <c r="R17" s="177"/>
      <c r="S17" s="177"/>
      <c r="T17" s="177"/>
      <c r="U17" s="177"/>
      <c r="V17" s="177"/>
      <c r="W17" s="177"/>
      <c r="X17" s="177"/>
      <c r="Y17" s="287"/>
      <c r="Z17" s="182"/>
      <c r="AA17" s="183"/>
      <c r="AB17" s="177"/>
      <c r="AE17" s="149"/>
      <c r="AF17" s="149"/>
      <c r="AG17" s="149"/>
      <c r="AH17" s="149"/>
    </row>
    <row r="18" spans="1:34" s="150" customFormat="1" ht="23.25" customHeight="1">
      <c r="A18" s="151"/>
      <c r="B18" s="151"/>
      <c r="C18" s="151"/>
      <c r="D18" s="151"/>
      <c r="E18" s="151"/>
      <c r="F18" s="151"/>
      <c r="G18" s="170"/>
      <c r="H18" s="188" t="s">
        <v>410</v>
      </c>
      <c r="I18" s="189">
        <v>5.9701492537313383E-2</v>
      </c>
      <c r="J18" s="190">
        <v>-0.10362212795551318</v>
      </c>
      <c r="K18" s="191">
        <v>-0.16332362049282656</v>
      </c>
      <c r="L18" s="157"/>
      <c r="M18" s="278"/>
      <c r="N18" s="157"/>
      <c r="O18" s="157"/>
      <c r="P18" s="177"/>
      <c r="Q18" s="177"/>
      <c r="R18" s="177"/>
      <c r="S18" s="177"/>
      <c r="T18" s="177"/>
      <c r="U18" s="177"/>
      <c r="V18" s="177"/>
      <c r="W18" s="177"/>
      <c r="X18" s="177"/>
      <c r="Y18" s="287"/>
      <c r="Z18" s="182"/>
      <c r="AA18" s="183"/>
      <c r="AB18" s="177"/>
      <c r="AE18" s="149"/>
      <c r="AF18" s="149"/>
      <c r="AG18" s="149"/>
      <c r="AH18" s="149"/>
    </row>
    <row r="19" spans="1:34" s="150" customFormat="1" ht="23.25" customHeight="1">
      <c r="A19" s="151"/>
      <c r="B19" s="151"/>
      <c r="C19" s="151"/>
      <c r="D19" s="151"/>
      <c r="E19" s="151"/>
      <c r="F19" s="151"/>
      <c r="G19" s="151"/>
      <c r="H19" s="192" t="s">
        <v>108</v>
      </c>
      <c r="I19" s="193"/>
      <c r="J19" s="297" t="s">
        <v>411</v>
      </c>
      <c r="K19" s="298"/>
      <c r="L19" s="157"/>
      <c r="M19" s="278"/>
      <c r="N19" s="157"/>
      <c r="O19" s="157"/>
      <c r="P19" s="177"/>
      <c r="Q19" s="177"/>
      <c r="R19" s="177"/>
      <c r="S19" s="177"/>
      <c r="T19" s="177"/>
      <c r="U19" s="177"/>
      <c r="V19" s="177"/>
      <c r="W19" s="177"/>
      <c r="X19" s="151"/>
      <c r="Y19" s="151"/>
      <c r="Z19" s="149"/>
      <c r="AA19" s="151"/>
      <c r="AB19" s="177"/>
      <c r="AE19" s="149"/>
      <c r="AF19" s="149"/>
      <c r="AG19" s="149"/>
      <c r="AH19" s="149"/>
    </row>
    <row r="20" spans="1:34" s="150" customFormat="1" ht="9" customHeight="1">
      <c r="A20" s="151"/>
      <c r="B20" s="151"/>
      <c r="C20" s="151"/>
      <c r="D20" s="151"/>
      <c r="E20" s="151"/>
      <c r="F20" s="151"/>
      <c r="G20" s="151"/>
      <c r="H20" s="151"/>
      <c r="I20" s="151"/>
      <c r="J20" s="151"/>
      <c r="K20" s="151"/>
      <c r="L20" s="157"/>
      <c r="M20" s="278"/>
      <c r="N20" s="157"/>
      <c r="O20" s="157"/>
      <c r="P20" s="177"/>
      <c r="Q20" s="177"/>
      <c r="R20" s="177"/>
      <c r="S20" s="177"/>
      <c r="T20" s="177"/>
      <c r="U20" s="177"/>
      <c r="V20" s="177"/>
      <c r="W20" s="177"/>
      <c r="X20" s="151"/>
      <c r="Y20" s="151"/>
      <c r="Z20" s="149"/>
      <c r="AA20" s="151"/>
      <c r="AB20" s="183"/>
      <c r="AE20" s="149"/>
      <c r="AF20" s="149"/>
      <c r="AG20" s="149"/>
      <c r="AH20" s="149"/>
    </row>
    <row r="21" spans="1:34" s="150" customFormat="1" ht="16.5" customHeight="1">
      <c r="A21" s="151"/>
      <c r="B21" s="168" t="s">
        <v>127</v>
      </c>
      <c r="C21" s="168"/>
      <c r="D21" s="169"/>
      <c r="E21" s="169"/>
      <c r="F21" s="169"/>
      <c r="G21" s="169"/>
      <c r="H21" s="169"/>
      <c r="I21" s="169"/>
      <c r="J21" s="169"/>
      <c r="K21" s="169"/>
      <c r="L21" s="157"/>
      <c r="M21" s="278"/>
      <c r="N21" s="157"/>
      <c r="O21" s="157"/>
      <c r="P21" s="177"/>
      <c r="Q21" s="177"/>
      <c r="R21" s="177"/>
      <c r="S21" s="177"/>
      <c r="T21" s="177"/>
      <c r="U21" s="177"/>
      <c r="V21" s="177"/>
      <c r="W21" s="177"/>
      <c r="X21" s="151"/>
      <c r="Y21" s="151"/>
      <c r="Z21" s="149"/>
      <c r="AA21" s="151"/>
      <c r="AB21" s="183"/>
      <c r="AE21" s="149"/>
      <c r="AF21" s="149"/>
      <c r="AG21" s="149"/>
      <c r="AH21" s="149"/>
    </row>
    <row r="22" spans="1:34" s="150" customFormat="1" ht="27.75" customHeight="1">
      <c r="A22" s="151"/>
      <c r="B22" s="194" t="s">
        <v>62</v>
      </c>
      <c r="C22" s="194" t="s">
        <v>100</v>
      </c>
      <c r="D22" s="194" t="s">
        <v>102</v>
      </c>
      <c r="E22" s="194" t="s">
        <v>103</v>
      </c>
      <c r="F22" s="194" t="s">
        <v>104</v>
      </c>
      <c r="G22" s="194" t="s">
        <v>105</v>
      </c>
      <c r="H22" s="194" t="s">
        <v>6</v>
      </c>
      <c r="I22" s="194" t="s">
        <v>7</v>
      </c>
      <c r="J22" s="194" t="s">
        <v>106</v>
      </c>
      <c r="K22" s="194" t="s">
        <v>72</v>
      </c>
      <c r="L22" s="157"/>
      <c r="M22" s="278"/>
      <c r="N22" s="157"/>
      <c r="O22" s="157"/>
      <c r="P22" s="177"/>
      <c r="Q22" s="177"/>
      <c r="R22" s="177"/>
      <c r="S22" s="177"/>
      <c r="T22" s="177"/>
      <c r="U22" s="177"/>
      <c r="V22" s="177"/>
      <c r="W22" s="177"/>
      <c r="X22" s="151"/>
      <c r="Y22" s="151"/>
      <c r="Z22" s="149"/>
      <c r="AA22" s="151"/>
      <c r="AB22" s="183"/>
      <c r="AE22" s="149"/>
      <c r="AF22" s="149"/>
      <c r="AG22" s="149"/>
      <c r="AH22" s="149"/>
    </row>
    <row r="23" spans="1:34" s="150" customFormat="1" ht="23.25" customHeight="1">
      <c r="A23" s="151"/>
      <c r="B23" s="195" t="s">
        <v>412</v>
      </c>
      <c r="C23" s="196">
        <v>7</v>
      </c>
      <c r="D23" s="197">
        <v>2.0966943106046632E-2</v>
      </c>
      <c r="E23" s="197">
        <v>0.34918580012920813</v>
      </c>
      <c r="F23" s="197">
        <v>0.17214696080935904</v>
      </c>
      <c r="G23" s="198">
        <v>13.642531811268087</v>
      </c>
      <c r="H23" s="199">
        <v>0.23169009484557068</v>
      </c>
      <c r="I23" s="199">
        <v>13.887296246282647</v>
      </c>
      <c r="J23" s="200">
        <v>2.1318458931757065</v>
      </c>
      <c r="K23" s="201" t="s">
        <v>69</v>
      </c>
      <c r="L23" s="157"/>
      <c r="M23" s="278"/>
      <c r="N23" s="279" t="s">
        <v>118</v>
      </c>
      <c r="O23" s="157"/>
      <c r="P23" s="177"/>
      <c r="Q23" s="177"/>
      <c r="R23" s="177"/>
      <c r="S23" s="177"/>
      <c r="T23" s="177"/>
      <c r="U23" s="177"/>
      <c r="V23" s="177"/>
      <c r="W23" s="177"/>
      <c r="X23" s="177"/>
      <c r="Y23" s="151"/>
      <c r="Z23" s="149"/>
      <c r="AA23" s="151"/>
      <c r="AB23" s="151"/>
      <c r="AE23" s="149"/>
      <c r="AF23" s="149"/>
      <c r="AG23" s="149"/>
      <c r="AH23" s="149"/>
    </row>
    <row r="24" spans="1:34" s="150" customFormat="1" ht="22.5" customHeight="1">
      <c r="A24" s="151"/>
      <c r="B24" s="202" t="s">
        <v>118</v>
      </c>
      <c r="C24" s="203">
        <v>7</v>
      </c>
      <c r="D24" s="204">
        <v>5.3167580656470915E-3</v>
      </c>
      <c r="E24" s="204">
        <v>0.34836410837977783</v>
      </c>
      <c r="F24" s="204">
        <v>0.14415753817761251</v>
      </c>
      <c r="G24" s="205">
        <v>11.950974358974362</v>
      </c>
      <c r="H24" s="206">
        <v>7.7106422559797105E-2</v>
      </c>
      <c r="I24" s="206">
        <v>2.0980028138336628</v>
      </c>
      <c r="J24" s="207">
        <v>2.1010206625441468</v>
      </c>
      <c r="K24" s="208" t="s">
        <v>70</v>
      </c>
      <c r="L24" s="157"/>
      <c r="M24" s="278"/>
      <c r="N24" s="157" t="s">
        <v>70</v>
      </c>
      <c r="O24" s="157">
        <v>83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51"/>
      <c r="Z24" s="149"/>
      <c r="AA24" s="151"/>
      <c r="AB24" s="151"/>
      <c r="AE24" s="149"/>
      <c r="AF24" s="149"/>
      <c r="AG24" s="149"/>
      <c r="AH24" s="149"/>
    </row>
    <row r="25" spans="1:34" s="150" customFormat="1" ht="22.5" customHeight="1">
      <c r="A25" s="151"/>
      <c r="B25" s="209" t="s">
        <v>107</v>
      </c>
      <c r="C25" s="209"/>
      <c r="D25" s="210">
        <f>D24/D23-1</f>
        <v>-0.74642187758339462</v>
      </c>
      <c r="E25" s="210">
        <f t="shared" ref="E25:J25" si="0">E24/E23-1</f>
        <v>-2.3531648455529242E-3</v>
      </c>
      <c r="F25" s="210">
        <f t="shared" si="0"/>
        <v>-0.16259028042175483</v>
      </c>
      <c r="G25" s="210">
        <f t="shared" si="0"/>
        <v>-0.12399146109350312</v>
      </c>
      <c r="H25" s="210">
        <f t="shared" si="0"/>
        <v>-0.66720017698127676</v>
      </c>
      <c r="I25" s="210">
        <f t="shared" si="0"/>
        <v>-0.84892647376228791</v>
      </c>
      <c r="J25" s="210">
        <f t="shared" si="0"/>
        <v>-1.4459408501447002E-2</v>
      </c>
      <c r="K25" s="211" t="str">
        <f>J19</f>
        <v>32위/(32개사)</v>
      </c>
      <c r="L25" s="157"/>
      <c r="M25" s="150" t="s">
        <v>181</v>
      </c>
      <c r="N25" s="280">
        <v>0</v>
      </c>
      <c r="O25" s="157">
        <v>0</v>
      </c>
      <c r="P25" s="177"/>
      <c r="Q25" s="177"/>
      <c r="R25" s="177"/>
      <c r="S25" s="177"/>
      <c r="T25" s="177"/>
      <c r="U25" s="177"/>
      <c r="V25" s="177"/>
      <c r="W25" s="177"/>
      <c r="X25" s="151"/>
      <c r="Y25" s="151"/>
      <c r="Z25" s="149"/>
      <c r="AA25" s="151"/>
      <c r="AB25" s="151"/>
      <c r="AE25" s="149"/>
      <c r="AF25" s="149"/>
      <c r="AG25" s="149"/>
      <c r="AH25" s="149"/>
    </row>
    <row r="26" spans="1:34" s="150" customFormat="1" ht="22.5" customHeight="1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7"/>
      <c r="M26" s="150" t="s">
        <v>182</v>
      </c>
      <c r="N26" s="280">
        <v>0</v>
      </c>
      <c r="O26" s="157">
        <v>0</v>
      </c>
      <c r="P26" s="177"/>
      <c r="Q26" s="177"/>
      <c r="R26" s="177"/>
      <c r="S26" s="177"/>
      <c r="T26" s="177"/>
      <c r="U26" s="177"/>
      <c r="V26" s="177"/>
      <c r="W26" s="177"/>
      <c r="X26" s="151"/>
      <c r="Y26" s="151"/>
      <c r="Z26" s="149"/>
      <c r="AA26" s="151"/>
      <c r="AB26" s="151"/>
      <c r="AE26" s="149"/>
      <c r="AF26" s="149"/>
      <c r="AG26" s="149"/>
      <c r="AH26" s="149"/>
    </row>
    <row r="27" spans="1:34" s="150" customFormat="1" ht="17.25" customHeight="1">
      <c r="A27" s="151"/>
      <c r="B27" s="168" t="s">
        <v>128</v>
      </c>
      <c r="C27" s="168"/>
      <c r="D27" s="169"/>
      <c r="E27" s="169"/>
      <c r="F27" s="169"/>
      <c r="G27" s="169"/>
      <c r="H27" s="169"/>
      <c r="I27" s="169"/>
      <c r="J27" s="169"/>
      <c r="K27" s="169"/>
      <c r="L27" s="157"/>
      <c r="M27" s="150" t="s">
        <v>117</v>
      </c>
      <c r="N27" s="280">
        <v>2.2727272727272728E-2</v>
      </c>
      <c r="O27" s="157">
        <v>2</v>
      </c>
      <c r="P27" s="177"/>
      <c r="Q27" s="177"/>
      <c r="R27" s="177"/>
      <c r="S27" s="177"/>
      <c r="T27" s="177"/>
      <c r="U27" s="177"/>
      <c r="V27" s="177"/>
      <c r="W27" s="177"/>
      <c r="X27" s="151"/>
      <c r="Y27" s="151"/>
      <c r="Z27" s="149"/>
      <c r="AA27" s="151"/>
      <c r="AB27" s="151"/>
      <c r="AE27" s="149"/>
      <c r="AF27" s="149"/>
      <c r="AG27" s="149"/>
      <c r="AH27" s="149"/>
    </row>
    <row r="28" spans="1:34" s="150" customFormat="1" ht="22.5" customHeight="1">
      <c r="A28" s="151"/>
      <c r="B28" s="212"/>
      <c r="C28" s="212"/>
      <c r="D28" s="151"/>
      <c r="E28" s="151"/>
      <c r="F28" s="151"/>
      <c r="G28" s="151"/>
      <c r="H28" s="151"/>
      <c r="I28" s="151"/>
      <c r="J28" s="151"/>
      <c r="K28" s="151"/>
      <c r="L28" s="157"/>
      <c r="M28" s="150" t="s">
        <v>183</v>
      </c>
      <c r="N28" s="280">
        <v>5.6818181818181816E-2</v>
      </c>
      <c r="O28" s="157">
        <v>4</v>
      </c>
      <c r="P28" s="204"/>
      <c r="Q28" s="204"/>
      <c r="R28" s="213"/>
      <c r="S28" s="206"/>
      <c r="T28" s="206"/>
      <c r="U28" s="177"/>
      <c r="V28" s="177"/>
      <c r="W28" s="177"/>
      <c r="X28" s="151"/>
      <c r="Y28" s="151"/>
      <c r="Z28" s="149"/>
      <c r="AA28" s="151"/>
      <c r="AB28" s="151"/>
      <c r="AE28" s="149"/>
      <c r="AF28" s="149"/>
      <c r="AG28" s="149"/>
      <c r="AH28" s="149"/>
    </row>
    <row r="29" spans="1:34" s="150" customFormat="1" ht="22.5" customHeight="1" thickBot="1">
      <c r="A29" s="151"/>
      <c r="B29" s="151"/>
      <c r="C29" s="151"/>
      <c r="D29" s="151"/>
      <c r="E29" s="151"/>
      <c r="F29" s="151"/>
      <c r="G29" s="151"/>
      <c r="H29" s="214" t="s">
        <v>91</v>
      </c>
      <c r="I29" s="215" t="s">
        <v>92</v>
      </c>
      <c r="J29" s="216" t="str">
        <f>J10</f>
        <v>원진운수</v>
      </c>
      <c r="K29" s="217" t="s">
        <v>116</v>
      </c>
      <c r="L29" s="157"/>
      <c r="M29" s="150" t="s">
        <v>184</v>
      </c>
      <c r="N29" s="280">
        <v>0.23863636363636365</v>
      </c>
      <c r="O29" s="157">
        <v>21</v>
      </c>
      <c r="P29" s="177"/>
      <c r="Q29" s="177"/>
      <c r="R29" s="177"/>
      <c r="S29" s="177"/>
      <c r="T29" s="177"/>
      <c r="U29" s="177"/>
      <c r="V29" s="177"/>
      <c r="W29" s="177"/>
      <c r="X29" s="151"/>
      <c r="Y29" s="151"/>
      <c r="Z29" s="149"/>
      <c r="AA29" s="151"/>
      <c r="AB29" s="151"/>
      <c r="AE29" s="149"/>
      <c r="AF29" s="149"/>
      <c r="AG29" s="149"/>
      <c r="AH29" s="149"/>
    </row>
    <row r="30" spans="1:34" s="150" customFormat="1" ht="22.5" customHeight="1" thickTop="1">
      <c r="A30" s="151"/>
      <c r="B30" s="151"/>
      <c r="C30" s="151"/>
      <c r="D30" s="151"/>
      <c r="E30" s="151"/>
      <c r="F30" s="151"/>
      <c r="G30" s="151"/>
      <c r="H30" s="218" t="s">
        <v>110</v>
      </c>
      <c r="I30" s="219" t="s">
        <v>69</v>
      </c>
      <c r="J30" s="220" t="s">
        <v>70</v>
      </c>
      <c r="K30" s="221"/>
      <c r="L30" s="157"/>
      <c r="M30" s="150" t="s">
        <v>76</v>
      </c>
      <c r="N30" s="280">
        <v>0.68181818181818177</v>
      </c>
      <c r="O30" s="157">
        <v>56</v>
      </c>
      <c r="P30" s="177"/>
      <c r="Q30" s="177"/>
      <c r="R30" s="177"/>
      <c r="S30" s="177"/>
      <c r="T30" s="177"/>
      <c r="U30" s="177"/>
      <c r="V30" s="177"/>
      <c r="W30" s="177"/>
      <c r="X30" s="151"/>
      <c r="Y30" s="177"/>
      <c r="Z30" s="148"/>
      <c r="AA30" s="177"/>
      <c r="AB30" s="177"/>
      <c r="AE30" s="149"/>
      <c r="AF30" s="149"/>
      <c r="AG30" s="149"/>
      <c r="AH30" s="149"/>
    </row>
    <row r="31" spans="1:34" s="150" customFormat="1" ht="21" customHeight="1">
      <c r="A31" s="151"/>
      <c r="B31" s="151"/>
      <c r="C31" s="151"/>
      <c r="D31" s="151"/>
      <c r="E31" s="151"/>
      <c r="F31" s="151"/>
      <c r="G31" s="151"/>
      <c r="H31" s="222" t="s">
        <v>94</v>
      </c>
      <c r="I31" s="223">
        <v>4.5564191905655319E-2</v>
      </c>
      <c r="J31" s="224" t="s">
        <v>408</v>
      </c>
      <c r="K31" s="225">
        <v>-4.5564191905655319E-2</v>
      </c>
      <c r="L31" s="157"/>
      <c r="N31" s="157"/>
      <c r="O31" s="157"/>
      <c r="P31" s="177"/>
      <c r="Q31" s="177"/>
      <c r="R31" s="177"/>
      <c r="S31" s="177"/>
      <c r="T31" s="177"/>
      <c r="U31" s="177"/>
      <c r="V31" s="177"/>
      <c r="W31" s="177"/>
      <c r="X31" s="151"/>
      <c r="Y31" s="177"/>
      <c r="Z31" s="148"/>
      <c r="AA31" s="177"/>
      <c r="AB31" s="177"/>
      <c r="AE31" s="149"/>
      <c r="AF31" s="149"/>
      <c r="AG31" s="149"/>
      <c r="AH31" s="149"/>
    </row>
    <row r="32" spans="1:34" s="150" customFormat="1" ht="21" customHeight="1">
      <c r="A32" s="151"/>
      <c r="B32" s="151"/>
      <c r="C32" s="151"/>
      <c r="D32" s="151"/>
      <c r="E32" s="151"/>
      <c r="F32" s="151"/>
      <c r="G32" s="151"/>
      <c r="H32" s="226" t="s">
        <v>95</v>
      </c>
      <c r="I32" s="227">
        <v>6.968641114982578E-2</v>
      </c>
      <c r="J32" s="228" t="s">
        <v>408</v>
      </c>
      <c r="K32" s="229">
        <v>-6.968641114982578E-2</v>
      </c>
      <c r="L32" s="151"/>
      <c r="N32" s="157"/>
      <c r="O32" s="157"/>
      <c r="P32" s="177"/>
      <c r="Q32" s="177"/>
      <c r="R32" s="177"/>
      <c r="S32" s="177"/>
      <c r="T32" s="177"/>
      <c r="U32" s="177"/>
      <c r="V32" s="177"/>
      <c r="W32" s="177"/>
      <c r="X32" s="151"/>
      <c r="Y32" s="177"/>
      <c r="Z32" s="148"/>
      <c r="AA32" s="177"/>
      <c r="AB32" s="177"/>
      <c r="AE32" s="149"/>
      <c r="AF32" s="149"/>
      <c r="AG32" s="149"/>
      <c r="AH32" s="149"/>
    </row>
    <row r="33" spans="1:34" s="150" customFormat="1" ht="21" customHeight="1">
      <c r="A33" s="151"/>
      <c r="B33" s="151"/>
      <c r="C33" s="151"/>
      <c r="D33" s="151"/>
      <c r="E33" s="151"/>
      <c r="F33" s="151"/>
      <c r="G33" s="151"/>
      <c r="H33" s="230" t="s">
        <v>96</v>
      </c>
      <c r="I33" s="227">
        <v>0.13669257571696597</v>
      </c>
      <c r="J33" s="228" t="s">
        <v>413</v>
      </c>
      <c r="K33" s="229">
        <v>-0.11396530298969323</v>
      </c>
      <c r="L33" s="151"/>
      <c r="N33" s="157"/>
      <c r="O33" s="157"/>
      <c r="P33" s="177"/>
      <c r="Q33" s="177"/>
      <c r="R33" s="177"/>
      <c r="S33" s="177"/>
      <c r="T33" s="177"/>
      <c r="U33" s="177"/>
      <c r="V33" s="177"/>
      <c r="W33" s="177"/>
      <c r="X33" s="151"/>
      <c r="Y33" s="177"/>
      <c r="Z33" s="148"/>
      <c r="AA33" s="177"/>
      <c r="AB33" s="177"/>
      <c r="AE33" s="149"/>
      <c r="AF33" s="149"/>
      <c r="AG33" s="149"/>
      <c r="AH33" s="149"/>
    </row>
    <row r="34" spans="1:34" s="150" customFormat="1" ht="21" customHeight="1">
      <c r="A34" s="151"/>
      <c r="B34" s="151"/>
      <c r="C34" s="151"/>
      <c r="D34" s="151"/>
      <c r="E34" s="151"/>
      <c r="F34" s="151"/>
      <c r="G34" s="151"/>
      <c r="H34" s="230" t="s">
        <v>99</v>
      </c>
      <c r="I34" s="227">
        <v>0.22728491021173949</v>
      </c>
      <c r="J34" s="228" t="s">
        <v>414</v>
      </c>
      <c r="K34" s="229">
        <v>-0.17046672839355767</v>
      </c>
      <c r="L34" s="151"/>
      <c r="N34" s="157"/>
      <c r="O34" s="157"/>
      <c r="P34" s="177"/>
      <c r="Q34" s="177"/>
      <c r="R34" s="177"/>
      <c r="S34" s="177"/>
      <c r="T34" s="177"/>
      <c r="U34" s="177"/>
      <c r="V34" s="177"/>
      <c r="W34" s="177"/>
      <c r="X34" s="151"/>
      <c r="Y34" s="177"/>
      <c r="Z34" s="148"/>
      <c r="AA34" s="177"/>
      <c r="AB34" s="177"/>
      <c r="AE34" s="149"/>
      <c r="AF34" s="149"/>
      <c r="AG34" s="149"/>
      <c r="AH34" s="149"/>
    </row>
    <row r="35" spans="1:34" s="150" customFormat="1" ht="21" customHeight="1">
      <c r="A35" s="151"/>
      <c r="B35" s="151"/>
      <c r="C35" s="151"/>
      <c r="D35" s="151"/>
      <c r="E35" s="151"/>
      <c r="F35" s="151"/>
      <c r="G35" s="151"/>
      <c r="H35" s="231" t="s">
        <v>97</v>
      </c>
      <c r="I35" s="227">
        <v>0.24658268560707586</v>
      </c>
      <c r="J35" s="228" t="s">
        <v>415</v>
      </c>
      <c r="K35" s="229">
        <v>-7.9463219707122112E-3</v>
      </c>
      <c r="L35" s="151"/>
      <c r="N35" s="157"/>
      <c r="O35" s="157"/>
      <c r="P35" s="177"/>
      <c r="Q35" s="177"/>
      <c r="R35" s="177"/>
      <c r="S35" s="177"/>
      <c r="T35" s="177"/>
      <c r="U35" s="177"/>
      <c r="V35" s="177"/>
      <c r="W35" s="177"/>
      <c r="X35" s="151"/>
      <c r="Y35" s="177"/>
      <c r="Z35" s="148"/>
      <c r="AA35" s="177"/>
      <c r="AB35" s="177"/>
      <c r="AE35" s="149"/>
      <c r="AF35" s="149"/>
      <c r="AG35" s="149"/>
      <c r="AH35" s="149"/>
    </row>
    <row r="36" spans="1:34" s="150" customFormat="1" ht="21" customHeight="1">
      <c r="A36" s="151"/>
      <c r="B36" s="151"/>
      <c r="C36" s="151"/>
      <c r="D36" s="151"/>
      <c r="E36" s="151"/>
      <c r="F36" s="151"/>
      <c r="G36" s="151"/>
      <c r="H36" s="232" t="s">
        <v>98</v>
      </c>
      <c r="I36" s="233">
        <v>0.27418922540873758</v>
      </c>
      <c r="J36" s="234" t="s">
        <v>416</v>
      </c>
      <c r="K36" s="235">
        <v>0.40762895640944419</v>
      </c>
      <c r="L36" s="151"/>
      <c r="N36" s="157"/>
      <c r="O36" s="157"/>
      <c r="P36" s="177"/>
      <c r="Q36" s="177"/>
      <c r="R36" s="177"/>
      <c r="S36" s="177"/>
      <c r="T36" s="177"/>
      <c r="U36" s="177"/>
      <c r="V36" s="177"/>
      <c r="W36" s="177"/>
      <c r="X36" s="151"/>
      <c r="Y36" s="177"/>
      <c r="Z36" s="148"/>
      <c r="AA36" s="177"/>
      <c r="AB36" s="177"/>
      <c r="AE36" s="149"/>
      <c r="AF36" s="149"/>
      <c r="AG36" s="149"/>
      <c r="AH36" s="149"/>
    </row>
    <row r="37" spans="1:34" s="150" customFormat="1" ht="22.5" customHeight="1">
      <c r="A37" s="151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N37" s="157"/>
      <c r="O37" s="157"/>
      <c r="P37" s="177"/>
      <c r="Q37" s="177"/>
      <c r="R37" s="177"/>
      <c r="S37" s="177"/>
      <c r="T37" s="177"/>
      <c r="U37" s="177"/>
      <c r="V37" s="177"/>
      <c r="W37" s="177"/>
      <c r="X37" s="151"/>
      <c r="Y37" s="177"/>
      <c r="Z37" s="148"/>
      <c r="AA37" s="177"/>
      <c r="AB37" s="177"/>
      <c r="AE37" s="149"/>
      <c r="AF37" s="149"/>
      <c r="AG37" s="149"/>
      <c r="AH37" s="149"/>
    </row>
    <row r="38" spans="1:34" s="150" customFormat="1" ht="18" customHeight="1">
      <c r="A38" s="151"/>
      <c r="B38" s="168" t="s">
        <v>129</v>
      </c>
      <c r="C38" s="168"/>
      <c r="D38" s="169"/>
      <c r="E38" s="169"/>
      <c r="F38" s="169"/>
      <c r="G38" s="169"/>
      <c r="H38" s="169"/>
      <c r="I38" s="169"/>
      <c r="J38" s="169"/>
      <c r="K38" s="169"/>
      <c r="L38" s="151"/>
      <c r="N38" s="157"/>
      <c r="O38" s="157"/>
      <c r="P38" s="177"/>
      <c r="Q38" s="177"/>
      <c r="R38" s="177"/>
      <c r="S38" s="177"/>
      <c r="T38" s="177"/>
      <c r="U38" s="177"/>
      <c r="V38" s="177"/>
      <c r="W38" s="177"/>
      <c r="X38" s="151"/>
      <c r="Y38" s="177"/>
      <c r="Z38" s="148"/>
      <c r="AA38" s="177"/>
      <c r="AB38" s="177"/>
      <c r="AE38" s="149"/>
      <c r="AF38" s="149"/>
      <c r="AG38" s="149"/>
      <c r="AH38" s="149"/>
    </row>
    <row r="39" spans="1:34" s="150" customFormat="1" ht="30.75" customHeight="1">
      <c r="A39" s="151"/>
      <c r="B39" s="194" t="s">
        <v>62</v>
      </c>
      <c r="C39" s="194" t="s">
        <v>101</v>
      </c>
      <c r="D39" s="194" t="s">
        <v>102</v>
      </c>
      <c r="E39" s="194" t="s">
        <v>103</v>
      </c>
      <c r="F39" s="194" t="s">
        <v>104</v>
      </c>
      <c r="G39" s="194" t="s">
        <v>105</v>
      </c>
      <c r="H39" s="194" t="s">
        <v>6</v>
      </c>
      <c r="I39" s="194" t="s">
        <v>7</v>
      </c>
      <c r="J39" s="194" t="s">
        <v>106</v>
      </c>
      <c r="K39" s="194" t="s">
        <v>72</v>
      </c>
      <c r="L39" s="151"/>
      <c r="N39" s="157" t="s">
        <v>122</v>
      </c>
      <c r="O39" s="157"/>
      <c r="P39" s="177"/>
      <c r="Q39" s="177"/>
      <c r="R39" s="177"/>
      <c r="S39" s="177"/>
      <c r="T39" s="177"/>
      <c r="U39" s="177"/>
      <c r="V39" s="177"/>
      <c r="W39" s="177"/>
      <c r="X39" s="151"/>
      <c r="Y39" s="177"/>
      <c r="Z39" s="148"/>
      <c r="AA39" s="177"/>
      <c r="AB39" s="177"/>
      <c r="AE39" s="149"/>
      <c r="AF39" s="149"/>
      <c r="AG39" s="149"/>
      <c r="AH39" s="149"/>
    </row>
    <row r="40" spans="1:34" s="150" customFormat="1" ht="22.5" customHeight="1">
      <c r="A40" s="151"/>
      <c r="B40" s="236" t="s">
        <v>118</v>
      </c>
      <c r="C40" s="196">
        <v>1</v>
      </c>
      <c r="D40" s="197">
        <v>1.6218760408971647E-2</v>
      </c>
      <c r="E40" s="197">
        <v>0.34176808950325083</v>
      </c>
      <c r="F40" s="197">
        <v>0.1386054918686796</v>
      </c>
      <c r="G40" s="198">
        <v>9.9104999999999972</v>
      </c>
      <c r="H40" s="199">
        <v>0.17612208627618822</v>
      </c>
      <c r="I40" s="199">
        <v>3.9944748170507545</v>
      </c>
      <c r="J40" s="200">
        <v>2.3439006339503594</v>
      </c>
      <c r="K40" s="237" t="s">
        <v>70</v>
      </c>
      <c r="L40" s="151"/>
      <c r="N40" s="157">
        <v>1</v>
      </c>
      <c r="O40" s="157"/>
      <c r="P40" s="177"/>
      <c r="Q40" s="177"/>
      <c r="R40" s="177"/>
      <c r="S40" s="177"/>
      <c r="T40" s="177"/>
      <c r="U40" s="177"/>
      <c r="V40" s="177"/>
      <c r="W40" s="177"/>
      <c r="X40" s="151"/>
      <c r="Y40" s="177"/>
      <c r="Z40" s="148"/>
      <c r="AA40" s="177"/>
      <c r="AB40" s="177"/>
      <c r="AE40" s="149"/>
      <c r="AF40" s="149"/>
      <c r="AG40" s="149"/>
      <c r="AH40" s="149"/>
    </row>
    <row r="41" spans="1:34" s="150" customFormat="1" ht="22.5" customHeight="1">
      <c r="A41" s="151"/>
      <c r="B41" s="202" t="s">
        <v>118</v>
      </c>
      <c r="C41" s="203">
        <v>2</v>
      </c>
      <c r="D41" s="204">
        <v>1.1345997777477839E-2</v>
      </c>
      <c r="E41" s="204">
        <v>0.32296221338782916</v>
      </c>
      <c r="F41" s="204">
        <v>0.14135459723446997</v>
      </c>
      <c r="G41" s="213">
        <v>7.787454545454545</v>
      </c>
      <c r="H41" s="206">
        <v>9.6651080260511585E-2</v>
      </c>
      <c r="I41" s="206">
        <v>1.1655546114584465</v>
      </c>
      <c r="J41" s="207">
        <v>2.597167951107326</v>
      </c>
      <c r="K41" s="208" t="s">
        <v>69</v>
      </c>
      <c r="L41" s="157"/>
      <c r="N41" s="157">
        <v>3</v>
      </c>
      <c r="O41" s="157"/>
      <c r="P41" s="177"/>
      <c r="Q41" s="177"/>
      <c r="R41" s="177"/>
      <c r="S41" s="177"/>
      <c r="T41" s="177"/>
      <c r="U41" s="177"/>
      <c r="V41" s="177"/>
      <c r="W41" s="177"/>
      <c r="X41" s="151"/>
      <c r="Y41" s="177"/>
      <c r="Z41" s="148"/>
      <c r="AA41" s="177"/>
      <c r="AB41" s="177"/>
      <c r="AE41" s="149"/>
      <c r="AF41" s="149"/>
      <c r="AG41" s="149"/>
      <c r="AH41" s="149"/>
    </row>
    <row r="42" spans="1:34" s="150" customFormat="1" ht="22.5" customHeight="1">
      <c r="A42" s="151"/>
      <c r="B42" s="202" t="s">
        <v>118</v>
      </c>
      <c r="C42" s="203">
        <v>3</v>
      </c>
      <c r="D42" s="204">
        <v>4.56314678294884E-3</v>
      </c>
      <c r="E42" s="204">
        <v>0.33712298928401779</v>
      </c>
      <c r="F42" s="204">
        <v>0.15553034914814259</v>
      </c>
      <c r="G42" s="213">
        <v>8.5152000000000001</v>
      </c>
      <c r="H42" s="206">
        <v>0.15565449076654536</v>
      </c>
      <c r="I42" s="206">
        <v>1.5415842510887099</v>
      </c>
      <c r="J42" s="207">
        <v>2.5287460958845465</v>
      </c>
      <c r="K42" s="208" t="s">
        <v>67</v>
      </c>
      <c r="L42" s="157"/>
      <c r="N42" s="157">
        <v>2</v>
      </c>
      <c r="O42" s="157"/>
      <c r="P42" s="177"/>
      <c r="Q42" s="177"/>
      <c r="R42" s="177"/>
      <c r="S42" s="177"/>
      <c r="T42" s="177"/>
      <c r="U42" s="177"/>
      <c r="V42" s="177"/>
      <c r="W42" s="177"/>
      <c r="X42" s="151"/>
      <c r="Y42" s="177"/>
      <c r="Z42" s="148"/>
      <c r="AA42" s="177"/>
      <c r="AB42" s="177"/>
      <c r="AE42" s="149"/>
      <c r="AF42" s="149"/>
      <c r="AG42" s="149"/>
      <c r="AH42" s="149"/>
    </row>
    <row r="43" spans="1:34" s="150" customFormat="1" ht="22.5" customHeight="1">
      <c r="A43" s="151"/>
      <c r="B43" s="202" t="s">
        <v>118</v>
      </c>
      <c r="C43" s="203">
        <v>4</v>
      </c>
      <c r="D43" s="204">
        <v>4.7850504111230799E-3</v>
      </c>
      <c r="E43" s="204">
        <v>0.34598683482436654</v>
      </c>
      <c r="F43" s="204">
        <v>0.16255618716716966</v>
      </c>
      <c r="G43" s="213">
        <v>9.3644000000000034</v>
      </c>
      <c r="H43" s="206">
        <v>0.11300011256522254</v>
      </c>
      <c r="I43" s="206">
        <v>1.5474242544026215</v>
      </c>
      <c r="J43" s="207">
        <v>2.4106264081394464</v>
      </c>
      <c r="K43" s="208" t="s">
        <v>70</v>
      </c>
      <c r="L43" s="157"/>
      <c r="N43" s="157">
        <v>1</v>
      </c>
      <c r="O43" s="157"/>
      <c r="P43" s="177"/>
      <c r="Q43" s="177"/>
      <c r="R43" s="177"/>
      <c r="S43" s="177"/>
      <c r="T43" s="177"/>
      <c r="U43" s="177"/>
      <c r="V43" s="177"/>
      <c r="W43" s="177"/>
      <c r="X43" s="151"/>
      <c r="Y43" s="177"/>
      <c r="Z43" s="148"/>
      <c r="AA43" s="177"/>
      <c r="AB43" s="177"/>
      <c r="AE43" s="149"/>
      <c r="AF43" s="149"/>
      <c r="AG43" s="149"/>
      <c r="AH43" s="149"/>
    </row>
    <row r="44" spans="1:34" s="150" customFormat="1" ht="22.5" customHeight="1">
      <c r="A44" s="151"/>
      <c r="B44" s="202" t="s">
        <v>118</v>
      </c>
      <c r="C44" s="203">
        <v>5</v>
      </c>
      <c r="D44" s="204">
        <v>4.7224162974405888E-3</v>
      </c>
      <c r="E44" s="204">
        <v>0.3502456853457076</v>
      </c>
      <c r="F44" s="204">
        <v>0.15676476901756825</v>
      </c>
      <c r="G44" s="213">
        <v>10.062422222222224</v>
      </c>
      <c r="H44" s="206">
        <v>0.13040210736665014</v>
      </c>
      <c r="I44" s="206">
        <v>1.8584979795104493</v>
      </c>
      <c r="J44" s="207">
        <v>2.3147924986133543</v>
      </c>
      <c r="K44" s="208" t="s">
        <v>70</v>
      </c>
      <c r="L44" s="157"/>
      <c r="N44" s="157">
        <v>1</v>
      </c>
      <c r="O44" s="157"/>
      <c r="P44" s="177"/>
      <c r="Q44" s="177"/>
      <c r="R44" s="177"/>
      <c r="S44" s="177"/>
      <c r="T44" s="177"/>
      <c r="U44" s="177"/>
      <c r="V44" s="177"/>
      <c r="W44" s="177"/>
      <c r="X44" s="151"/>
      <c r="Y44" s="177"/>
      <c r="Z44" s="148"/>
      <c r="AA44" s="177"/>
      <c r="AB44" s="177"/>
      <c r="AE44" s="149"/>
      <c r="AF44" s="149"/>
      <c r="AG44" s="149"/>
      <c r="AH44" s="149"/>
    </row>
    <row r="45" spans="1:34" s="150" customFormat="1" ht="22.5" customHeight="1">
      <c r="A45" s="151"/>
      <c r="B45" s="202" t="s">
        <v>118</v>
      </c>
      <c r="C45" s="203">
        <v>6</v>
      </c>
      <c r="D45" s="204">
        <v>5.0350509765237118E-3</v>
      </c>
      <c r="E45" s="204">
        <v>0.34737901160125922</v>
      </c>
      <c r="F45" s="204">
        <v>0.15041515523463997</v>
      </c>
      <c r="G45" s="213">
        <v>11.171659090909094</v>
      </c>
      <c r="H45" s="206">
        <v>0.11958802094626853</v>
      </c>
      <c r="I45" s="206">
        <v>1.8011634382872197</v>
      </c>
      <c r="J45" s="207">
        <v>2.17</v>
      </c>
      <c r="K45" s="208" t="s">
        <v>67</v>
      </c>
      <c r="L45" s="157"/>
      <c r="N45" s="157">
        <v>2</v>
      </c>
      <c r="O45" s="157"/>
      <c r="P45" s="177"/>
      <c r="Q45" s="177"/>
      <c r="R45" s="177"/>
      <c r="S45" s="177"/>
      <c r="T45" s="177"/>
      <c r="U45" s="177"/>
      <c r="V45" s="177"/>
      <c r="W45" s="177"/>
      <c r="X45" s="151"/>
      <c r="Y45" s="177"/>
      <c r="Z45" s="148"/>
      <c r="AA45" s="177"/>
      <c r="AB45" s="177"/>
      <c r="AE45" s="149"/>
      <c r="AF45" s="149"/>
      <c r="AG45" s="149"/>
      <c r="AH45" s="149"/>
    </row>
    <row r="46" spans="1:34" s="150" customFormat="1" ht="22.5" customHeight="1">
      <c r="A46" s="151"/>
      <c r="B46" s="202" t="s">
        <v>118</v>
      </c>
      <c r="C46" s="203">
        <v>7</v>
      </c>
      <c r="D46" s="204">
        <v>5.3167580656470915E-3</v>
      </c>
      <c r="E46" s="204">
        <v>0.34836410837977783</v>
      </c>
      <c r="F46" s="204">
        <v>0.14415753817761251</v>
      </c>
      <c r="G46" s="213">
        <v>11.950974358974362</v>
      </c>
      <c r="H46" s="206">
        <v>7.7106422559797105E-2</v>
      </c>
      <c r="I46" s="206">
        <v>2.0980028138336628</v>
      </c>
      <c r="J46" s="207">
        <v>2.1010206625441468</v>
      </c>
      <c r="K46" s="208" t="s">
        <v>70</v>
      </c>
      <c r="L46" s="157"/>
      <c r="N46" s="157">
        <v>3</v>
      </c>
      <c r="O46" s="157"/>
      <c r="P46" s="177"/>
      <c r="Q46" s="177"/>
      <c r="R46" s="177"/>
      <c r="S46" s="177"/>
      <c r="T46" s="177"/>
      <c r="U46" s="177"/>
      <c r="V46" s="177"/>
      <c r="W46" s="177"/>
      <c r="X46" s="151"/>
      <c r="Y46" s="177"/>
      <c r="Z46" s="148"/>
      <c r="AA46" s="177"/>
      <c r="AB46" s="177"/>
      <c r="AE46" s="149"/>
      <c r="AF46" s="149"/>
      <c r="AG46" s="149"/>
      <c r="AH46" s="149"/>
    </row>
    <row r="47" spans="1:34" s="150" customFormat="1" ht="25.5" customHeight="1">
      <c r="A47" s="151"/>
      <c r="B47" s="209" t="s">
        <v>107</v>
      </c>
      <c r="C47" s="209"/>
      <c r="D47" s="210" cm="1">
        <f t="array" aca="1" ref="D47" ca="1">(INDIRECT(ADDRESS(ROW()-1,COLUMN()))/INDIRECT(ADDRESS(ROW()-2,COLUMN())))-1</f>
        <v>5.5949202984609148E-2</v>
      </c>
      <c r="E47" s="210" cm="1">
        <f t="array" aca="1" ref="E47" ca="1">(INDIRECT(ADDRESS(ROW()-1,COLUMN()))/INDIRECT(ADDRESS(ROW()-2,COLUMN())))-1</f>
        <v>2.8357982077782395E-3</v>
      </c>
      <c r="F47" s="210" cm="1">
        <f t="array" aca="1" ref="F47" ca="1">(INDIRECT(ADDRESS(ROW()-1,COLUMN()))/INDIRECT(ADDRESS(ROW()-2,COLUMN())))-1</f>
        <v>-4.1602304284205194E-2</v>
      </c>
      <c r="G47" s="210" cm="1">
        <f t="array" aca="1" ref="G47" ca="1">(INDIRECT(ADDRESS(ROW()-1,COLUMN()))/INDIRECT(ADDRESS(ROW()-2,COLUMN())))-1</f>
        <v>6.9758239284211099E-2</v>
      </c>
      <c r="H47" s="210" cm="1">
        <f t="array" aca="1" ref="H47" ca="1">(INDIRECT(ADDRESS(ROW()-1,COLUMN()))/INDIRECT(ADDRESS(ROW()-2,COLUMN())))-1</f>
        <v>-0.35523289080566534</v>
      </c>
      <c r="I47" s="210" cm="1">
        <f t="array" aca="1" ref="I47" ca="1">(INDIRECT(ADDRESS(ROW()-1,COLUMN()))/INDIRECT(ADDRESS(ROW()-2,COLUMN())))-1</f>
        <v>0.16480424221175438</v>
      </c>
      <c r="J47" s="210" cm="1">
        <f t="array" aca="1" ref="J47" ca="1">(INDIRECT(ADDRESS(ROW()-1,COLUMN()))/INDIRECT(ADDRESS(ROW()-2,COLUMN())))-1</f>
        <v>-3.1787713113296423E-2</v>
      </c>
      <c r="K47" s="238" t="str" cm="1">
        <f t="array" aca="1" ref="K47" ca="1">_xlfn.IFS(N47=0,"등급유지",N47&gt;0,N47&amp;"등급 상승",N47&lt;0,N47&amp;"등급 하락")</f>
        <v>1등급 상승</v>
      </c>
      <c r="L47" s="157"/>
      <c r="M47" s="281"/>
      <c r="N47" s="157" cm="1">
        <f t="array" aca="1" ref="N47" ca="1">(INDIRECT(ADDRESS(ROW()-1,COLUMN()))-INDIRECT(ADDRESS(ROW()-2,COLUMN())))</f>
        <v>1</v>
      </c>
      <c r="O47" s="157" t="s">
        <v>123</v>
      </c>
      <c r="P47" s="177"/>
      <c r="Q47" s="177"/>
      <c r="R47" s="177"/>
      <c r="S47" s="177"/>
      <c r="T47" s="177"/>
      <c r="U47" s="177"/>
      <c r="V47" s="177"/>
      <c r="W47" s="177"/>
      <c r="X47" s="288"/>
      <c r="Y47" s="177"/>
      <c r="Z47" s="239"/>
      <c r="AA47" s="177"/>
      <c r="AB47" s="177"/>
      <c r="AE47" s="149"/>
      <c r="AF47" s="149"/>
      <c r="AG47" s="149"/>
      <c r="AH47" s="149"/>
    </row>
    <row r="48" spans="1:34" s="150" customFormat="1" ht="25.5" customHeight="1">
      <c r="A48" s="151"/>
      <c r="B48" s="240"/>
      <c r="C48" s="240"/>
      <c r="D48" s="241"/>
      <c r="E48" s="241"/>
      <c r="F48" s="241"/>
      <c r="G48" s="241"/>
      <c r="H48" s="241"/>
      <c r="I48" s="241"/>
      <c r="J48" s="241"/>
      <c r="K48" s="241"/>
      <c r="L48" s="157"/>
      <c r="M48" s="281"/>
      <c r="P48" s="177"/>
      <c r="Q48" s="177"/>
      <c r="R48" s="177"/>
      <c r="S48" s="177"/>
      <c r="T48" s="177"/>
      <c r="U48" s="177"/>
      <c r="V48" s="177"/>
      <c r="W48" s="177"/>
      <c r="X48" s="288"/>
      <c r="Y48" s="177"/>
      <c r="Z48" s="239"/>
      <c r="AA48" s="177"/>
      <c r="AB48" s="177"/>
      <c r="AE48" s="149"/>
      <c r="AF48" s="149"/>
      <c r="AG48" s="149"/>
      <c r="AH48" s="149"/>
    </row>
    <row r="49" spans="1:34" s="150" customFormat="1" ht="18" customHeight="1">
      <c r="A49" s="151"/>
      <c r="B49" s="168" t="s">
        <v>130</v>
      </c>
      <c r="C49" s="168"/>
      <c r="D49" s="169"/>
      <c r="E49" s="169"/>
      <c r="F49" s="169"/>
      <c r="G49" s="169"/>
      <c r="H49" s="169"/>
      <c r="I49" s="169"/>
      <c r="J49" s="169"/>
      <c r="K49" s="169"/>
      <c r="L49" s="157"/>
      <c r="M49" s="281"/>
      <c r="N49" s="157"/>
      <c r="O49" s="157"/>
      <c r="P49" s="177"/>
      <c r="Q49" s="177"/>
      <c r="R49" s="177"/>
      <c r="S49" s="177"/>
      <c r="T49" s="177"/>
      <c r="U49" s="177"/>
      <c r="V49" s="177"/>
      <c r="W49" s="177"/>
      <c r="X49" s="288"/>
      <c r="Y49" s="177"/>
      <c r="Z49" s="239"/>
      <c r="AA49" s="177"/>
      <c r="AB49" s="177"/>
      <c r="AE49" s="149"/>
      <c r="AF49" s="149"/>
      <c r="AG49" s="149"/>
      <c r="AH49" s="149"/>
    </row>
    <row r="50" spans="1:34" s="150" customFormat="1" ht="21" customHeight="1">
      <c r="A50" s="151"/>
      <c r="B50" s="240"/>
      <c r="C50" s="240"/>
      <c r="D50" s="241"/>
      <c r="E50" s="241"/>
      <c r="F50" s="241"/>
      <c r="G50" s="241"/>
      <c r="H50" s="241"/>
      <c r="I50" s="241"/>
      <c r="J50" s="241"/>
      <c r="K50" s="241"/>
      <c r="L50" s="157"/>
      <c r="M50" s="281"/>
      <c r="N50" s="157"/>
      <c r="O50" s="157"/>
      <c r="P50" s="177"/>
      <c r="Q50" s="177"/>
      <c r="R50" s="177"/>
      <c r="S50" s="177"/>
      <c r="T50" s="177"/>
      <c r="U50" s="177"/>
      <c r="V50" s="177"/>
      <c r="W50" s="177"/>
      <c r="X50" s="288"/>
      <c r="Y50" s="177"/>
      <c r="Z50" s="239"/>
      <c r="AA50" s="177"/>
      <c r="AB50" s="177"/>
      <c r="AE50" s="149"/>
      <c r="AF50" s="149"/>
      <c r="AG50" s="149"/>
      <c r="AH50" s="149"/>
    </row>
    <row r="51" spans="1:34" s="150" customFormat="1" ht="25.5" customHeight="1">
      <c r="A51" s="151"/>
      <c r="B51" s="240"/>
      <c r="C51" s="240"/>
      <c r="D51" s="241"/>
      <c r="E51" s="241"/>
      <c r="F51" s="241"/>
      <c r="G51" s="241"/>
      <c r="H51" s="241"/>
      <c r="I51" s="241"/>
      <c r="J51" s="241"/>
      <c r="K51" s="241"/>
      <c r="L51" s="157"/>
      <c r="M51" s="281"/>
      <c r="N51" s="282"/>
      <c r="O51" s="157"/>
      <c r="P51" s="289"/>
      <c r="Q51" s="177"/>
      <c r="R51" s="177"/>
      <c r="S51" s="177"/>
      <c r="T51" s="177"/>
      <c r="U51" s="177"/>
      <c r="V51" s="177"/>
      <c r="W51" s="177"/>
      <c r="X51" s="177"/>
      <c r="Y51" s="177"/>
      <c r="Z51" s="149"/>
      <c r="AA51" s="242"/>
      <c r="AE51" s="149"/>
      <c r="AF51" s="149"/>
      <c r="AG51" s="149"/>
      <c r="AH51" s="149"/>
    </row>
    <row r="52" spans="1:34" s="150" customFormat="1" ht="25.5" customHeight="1">
      <c r="A52" s="151"/>
      <c r="B52" s="240"/>
      <c r="C52" s="240"/>
      <c r="D52" s="241"/>
      <c r="E52" s="151"/>
      <c r="F52" s="151"/>
      <c r="G52" s="151"/>
      <c r="H52" s="151"/>
      <c r="I52" s="151"/>
      <c r="J52" s="151"/>
      <c r="K52" s="151"/>
      <c r="L52" s="157"/>
      <c r="M52" s="281"/>
      <c r="N52" s="282"/>
      <c r="O52" s="157"/>
      <c r="P52" s="289"/>
      <c r="Q52" s="177"/>
      <c r="R52" s="177"/>
      <c r="S52" s="177"/>
      <c r="T52" s="177"/>
      <c r="U52" s="177"/>
      <c r="V52" s="177"/>
      <c r="W52" s="177"/>
      <c r="X52" s="177"/>
      <c r="Y52" s="177"/>
      <c r="Z52" s="149"/>
      <c r="AA52" s="242"/>
      <c r="AE52" s="149"/>
      <c r="AF52" s="149"/>
      <c r="AG52" s="149"/>
      <c r="AH52" s="149"/>
    </row>
    <row r="53" spans="1:34" s="150" customFormat="1" ht="25.5" customHeight="1">
      <c r="A53" s="151"/>
      <c r="B53" s="240"/>
      <c r="C53" s="240"/>
      <c r="D53" s="241"/>
      <c r="E53" s="151"/>
      <c r="F53" s="151"/>
      <c r="G53" s="151"/>
      <c r="H53" s="151"/>
      <c r="I53" s="151"/>
      <c r="J53" s="151"/>
      <c r="K53" s="151"/>
      <c r="L53" s="157"/>
      <c r="M53" s="281"/>
      <c r="N53" s="282"/>
      <c r="O53" s="157"/>
      <c r="P53" s="289"/>
      <c r="Q53" s="177"/>
      <c r="R53" s="177"/>
      <c r="S53" s="177"/>
      <c r="T53" s="177"/>
      <c r="U53" s="177"/>
      <c r="V53" s="177"/>
      <c r="W53" s="177"/>
      <c r="X53" s="177"/>
      <c r="Y53" s="177"/>
      <c r="Z53" s="149"/>
      <c r="AA53" s="242"/>
      <c r="AE53" s="149"/>
      <c r="AF53" s="149"/>
      <c r="AG53" s="149"/>
      <c r="AH53" s="149"/>
    </row>
    <row r="54" spans="1:34" s="150" customFormat="1" ht="25.5" customHeight="1">
      <c r="A54" s="151"/>
      <c r="B54" s="240"/>
      <c r="C54" s="240"/>
      <c r="D54" s="241"/>
      <c r="E54" s="151"/>
      <c r="F54" s="151"/>
      <c r="G54" s="151"/>
      <c r="H54" s="151"/>
      <c r="I54" s="151"/>
      <c r="J54" s="151"/>
      <c r="K54" s="151"/>
      <c r="L54" s="157"/>
      <c r="M54" s="281"/>
      <c r="N54" s="282"/>
      <c r="O54" s="157"/>
      <c r="P54" s="289"/>
      <c r="Q54" s="177"/>
      <c r="R54" s="177"/>
      <c r="S54" s="177"/>
      <c r="T54" s="177"/>
      <c r="U54" s="177"/>
      <c r="V54" s="177"/>
      <c r="W54" s="177"/>
      <c r="X54" s="177"/>
      <c r="Y54" s="177"/>
      <c r="Z54" s="149"/>
      <c r="AA54" s="242"/>
      <c r="AE54" s="149"/>
      <c r="AF54" s="149"/>
      <c r="AG54" s="149"/>
      <c r="AH54" s="149"/>
    </row>
    <row r="55" spans="1:34" s="150" customFormat="1" ht="25.5" customHeight="1">
      <c r="A55" s="151"/>
      <c r="B55" s="240"/>
      <c r="C55" s="240"/>
      <c r="D55" s="241"/>
      <c r="E55" s="151"/>
      <c r="F55" s="151"/>
      <c r="G55" s="151"/>
      <c r="H55" s="151"/>
      <c r="I55" s="151"/>
      <c r="J55" s="151"/>
      <c r="K55" s="151"/>
      <c r="L55" s="157"/>
      <c r="M55" s="281"/>
      <c r="N55" s="282"/>
      <c r="O55" s="157"/>
      <c r="P55" s="289"/>
      <c r="Q55" s="177"/>
      <c r="R55" s="177"/>
      <c r="S55" s="177"/>
      <c r="T55" s="177"/>
      <c r="U55" s="177"/>
      <c r="V55" s="177"/>
      <c r="W55" s="177"/>
      <c r="X55" s="177"/>
      <c r="Y55" s="177"/>
      <c r="Z55" s="149"/>
      <c r="AA55" s="242"/>
      <c r="AE55" s="149"/>
      <c r="AF55" s="149"/>
      <c r="AG55" s="149"/>
      <c r="AH55" s="149"/>
    </row>
    <row r="56" spans="1:34" s="150" customFormat="1" ht="25.5" customHeight="1">
      <c r="A56" s="151"/>
      <c r="B56" s="240"/>
      <c r="C56" s="240"/>
      <c r="D56" s="241"/>
      <c r="E56" s="151"/>
      <c r="F56" s="151"/>
      <c r="G56" s="151"/>
      <c r="H56" s="151"/>
      <c r="I56" s="151"/>
      <c r="J56" s="151"/>
      <c r="K56" s="151"/>
      <c r="L56" s="157"/>
      <c r="M56" s="281"/>
      <c r="N56" s="282"/>
      <c r="O56" s="157"/>
      <c r="P56" s="289"/>
      <c r="Q56" s="177"/>
      <c r="R56" s="177"/>
      <c r="S56" s="177"/>
      <c r="T56" s="177"/>
      <c r="U56" s="177"/>
      <c r="V56" s="177"/>
      <c r="W56" s="177"/>
      <c r="X56" s="177"/>
      <c r="Y56" s="177"/>
      <c r="Z56" s="149"/>
      <c r="AA56" s="242"/>
      <c r="AE56" s="149"/>
      <c r="AF56" s="149"/>
      <c r="AG56" s="149"/>
      <c r="AH56" s="149"/>
    </row>
    <row r="57" spans="1:34" s="150" customFormat="1" ht="25.5" customHeight="1">
      <c r="A57" s="151"/>
      <c r="B57" s="240"/>
      <c r="C57" s="240"/>
      <c r="D57" s="241"/>
      <c r="E57" s="151"/>
      <c r="F57" s="151"/>
      <c r="G57" s="151"/>
      <c r="H57" s="151"/>
      <c r="I57" s="151"/>
      <c r="J57" s="151"/>
      <c r="K57" s="151"/>
      <c r="L57" s="157"/>
      <c r="M57" s="281"/>
      <c r="N57" s="282"/>
      <c r="O57" s="157"/>
      <c r="P57" s="289"/>
      <c r="Q57" s="177"/>
      <c r="R57" s="177"/>
      <c r="S57" s="177"/>
      <c r="T57" s="177"/>
      <c r="U57" s="177"/>
      <c r="V57" s="177"/>
      <c r="W57" s="177"/>
      <c r="X57" s="177"/>
      <c r="Y57" s="177"/>
      <c r="Z57" s="149"/>
      <c r="AA57" s="242"/>
      <c r="AE57" s="149"/>
      <c r="AF57" s="149"/>
      <c r="AG57" s="149"/>
      <c r="AH57" s="149"/>
    </row>
    <row r="58" spans="1:34" s="150" customFormat="1" ht="25.5" customHeight="1">
      <c r="A58" s="151"/>
      <c r="B58" s="240"/>
      <c r="C58" s="240"/>
      <c r="D58" s="241"/>
      <c r="E58" s="241"/>
      <c r="F58" s="241"/>
      <c r="G58" s="241"/>
      <c r="H58" s="241"/>
      <c r="I58" s="241"/>
      <c r="J58" s="241"/>
      <c r="K58" s="241"/>
      <c r="L58" s="157"/>
      <c r="M58" s="281"/>
      <c r="N58" s="282"/>
      <c r="O58" s="157"/>
      <c r="P58" s="289"/>
      <c r="Q58" s="177"/>
      <c r="R58" s="177"/>
      <c r="S58" s="177"/>
      <c r="T58" s="177"/>
      <c r="U58" s="177"/>
      <c r="V58" s="177"/>
      <c r="W58" s="177"/>
      <c r="X58" s="177"/>
      <c r="Y58" s="177"/>
      <c r="Z58" s="149"/>
      <c r="AA58" s="242"/>
      <c r="AE58" s="149"/>
      <c r="AF58" s="149"/>
      <c r="AG58" s="149"/>
      <c r="AH58" s="149"/>
    </row>
    <row r="59" spans="1:34" s="150" customFormat="1" ht="25.5" customHeight="1">
      <c r="A59" s="151"/>
      <c r="B59" s="240"/>
      <c r="C59" s="240"/>
      <c r="D59" s="241"/>
      <c r="E59" s="241"/>
      <c r="F59" s="241"/>
      <c r="G59" s="241"/>
      <c r="H59" s="241"/>
      <c r="I59" s="241"/>
      <c r="J59" s="241"/>
      <c r="K59" s="241"/>
      <c r="L59" s="157"/>
      <c r="M59" s="281"/>
      <c r="N59" s="282"/>
      <c r="O59" s="157"/>
      <c r="P59" s="289"/>
      <c r="Q59" s="177"/>
      <c r="R59" s="177"/>
      <c r="S59" s="177"/>
      <c r="T59" s="177"/>
      <c r="U59" s="177"/>
      <c r="V59" s="177"/>
      <c r="W59" s="177"/>
      <c r="X59" s="177"/>
      <c r="Y59" s="177"/>
      <c r="Z59" s="149"/>
      <c r="AA59" s="242"/>
      <c r="AE59" s="149"/>
      <c r="AF59" s="149"/>
      <c r="AG59" s="149"/>
      <c r="AH59" s="149"/>
    </row>
    <row r="60" spans="1:34" s="150" customFormat="1" ht="25.5" customHeight="1" thickBot="1">
      <c r="A60" s="151"/>
      <c r="B60" s="243" t="s">
        <v>91</v>
      </c>
      <c r="C60" s="244" t="s">
        <v>119</v>
      </c>
      <c r="D60" s="244" t="s">
        <v>120</v>
      </c>
      <c r="E60" s="244" t="s">
        <v>121</v>
      </c>
      <c r="F60" s="244" t="s">
        <v>173</v>
      </c>
      <c r="G60" s="244" t="s">
        <v>173</v>
      </c>
      <c r="H60" s="244" t="s">
        <v>173</v>
      </c>
      <c r="I60" s="244" t="s">
        <v>173</v>
      </c>
      <c r="J60" s="244" t="s">
        <v>173</v>
      </c>
      <c r="K60" s="245" t="s">
        <v>173</v>
      </c>
      <c r="L60" s="157"/>
      <c r="M60" s="283">
        <v>1</v>
      </c>
      <c r="N60" s="284">
        <v>2</v>
      </c>
      <c r="O60" s="284">
        <v>3</v>
      </c>
      <c r="P60" s="290"/>
      <c r="Q60" s="291"/>
      <c r="R60" s="291"/>
      <c r="S60" s="290"/>
      <c r="T60" s="291"/>
      <c r="U60" s="291"/>
      <c r="V60" s="291"/>
      <c r="W60" s="291"/>
      <c r="X60" s="291"/>
      <c r="Y60" s="177"/>
      <c r="Z60" s="149"/>
      <c r="AA60" s="242"/>
      <c r="AE60" s="149"/>
      <c r="AF60" s="149"/>
      <c r="AG60" s="149"/>
      <c r="AH60" s="149"/>
    </row>
    <row r="61" spans="1:34" s="150" customFormat="1" ht="25.5" customHeight="1" thickTop="1">
      <c r="A61" s="151"/>
      <c r="B61" s="246" t="s">
        <v>110</v>
      </c>
      <c r="C61" s="247" t="s">
        <v>67</v>
      </c>
      <c r="D61" s="248" t="s">
        <v>70</v>
      </c>
      <c r="E61" s="248" t="s">
        <v>70</v>
      </c>
      <c r="F61" s="248" t="s">
        <v>173</v>
      </c>
      <c r="G61" s="248" t="s">
        <v>173</v>
      </c>
      <c r="H61" s="248" t="s">
        <v>173</v>
      </c>
      <c r="I61" s="248" t="s">
        <v>173</v>
      </c>
      <c r="J61" s="248" t="s">
        <v>173</v>
      </c>
      <c r="K61" s="248" t="s">
        <v>173</v>
      </c>
      <c r="L61" s="157"/>
      <c r="M61" s="283" t="s">
        <v>119</v>
      </c>
      <c r="N61" s="283" t="s">
        <v>120</v>
      </c>
      <c r="O61" s="283" t="s">
        <v>121</v>
      </c>
      <c r="P61" s="290"/>
      <c r="Q61" s="290"/>
      <c r="R61" s="290"/>
      <c r="S61" s="290"/>
      <c r="T61" s="290"/>
      <c r="U61" s="292"/>
      <c r="V61" s="177"/>
      <c r="W61" s="177"/>
      <c r="X61" s="177"/>
      <c r="Y61" s="177"/>
      <c r="Z61" s="149"/>
      <c r="AA61" s="242"/>
      <c r="AE61" s="149"/>
      <c r="AF61" s="149"/>
      <c r="AG61" s="149"/>
      <c r="AH61" s="149"/>
    </row>
    <row r="62" spans="1:34" s="150" customFormat="1" ht="25.5" customHeight="1">
      <c r="A62" s="151"/>
      <c r="B62" s="249" t="s">
        <v>94</v>
      </c>
      <c r="C62" s="250" t="s">
        <v>408</v>
      </c>
      <c r="D62" s="250" t="s">
        <v>408</v>
      </c>
      <c r="E62" s="250" t="s">
        <v>408</v>
      </c>
      <c r="F62" s="250" t="s">
        <v>173</v>
      </c>
      <c r="G62" s="250" t="s">
        <v>173</v>
      </c>
      <c r="H62" s="250" t="s">
        <v>173</v>
      </c>
      <c r="I62" s="223" t="s">
        <v>173</v>
      </c>
      <c r="J62" s="223" t="s">
        <v>173</v>
      </c>
      <c r="K62" s="251" t="s">
        <v>173</v>
      </c>
      <c r="L62" s="157"/>
      <c r="M62" s="281"/>
      <c r="N62" s="282"/>
      <c r="O62" s="157"/>
      <c r="P62" s="289"/>
      <c r="Q62" s="177"/>
      <c r="R62" s="177"/>
      <c r="S62" s="177"/>
      <c r="T62" s="177"/>
      <c r="U62" s="177"/>
      <c r="V62" s="177"/>
      <c r="W62" s="177"/>
      <c r="X62" s="177"/>
      <c r="Y62" s="177"/>
      <c r="Z62" s="149"/>
      <c r="AA62" s="242"/>
      <c r="AE62" s="149"/>
      <c r="AF62" s="149"/>
      <c r="AG62" s="149"/>
      <c r="AH62" s="149"/>
    </row>
    <row r="63" spans="1:34" s="150" customFormat="1" ht="25.5" customHeight="1">
      <c r="A63" s="151"/>
      <c r="B63" s="252" t="s">
        <v>95</v>
      </c>
      <c r="C63" s="250" t="s">
        <v>408</v>
      </c>
      <c r="D63" s="250" t="s">
        <v>408</v>
      </c>
      <c r="E63" s="250" t="s">
        <v>408</v>
      </c>
      <c r="F63" s="250" t="s">
        <v>173</v>
      </c>
      <c r="G63" s="250" t="s">
        <v>173</v>
      </c>
      <c r="H63" s="250" t="s">
        <v>173</v>
      </c>
      <c r="I63" s="250" t="s">
        <v>173</v>
      </c>
      <c r="J63" s="250" t="s">
        <v>173</v>
      </c>
      <c r="K63" s="253" t="s">
        <v>173</v>
      </c>
      <c r="L63" s="157"/>
      <c r="M63" s="285">
        <v>0</v>
      </c>
      <c r="N63" s="285">
        <v>0</v>
      </c>
      <c r="O63" s="285">
        <v>0</v>
      </c>
      <c r="P63" s="293"/>
      <c r="Q63" s="293"/>
      <c r="R63" s="293"/>
      <c r="S63" s="293"/>
      <c r="T63" s="293"/>
      <c r="U63" s="293"/>
      <c r="V63" s="293"/>
      <c r="W63" s="293"/>
      <c r="X63" s="293"/>
      <c r="Y63" s="177"/>
      <c r="Z63" s="149"/>
      <c r="AA63" s="242"/>
      <c r="AE63" s="149"/>
      <c r="AF63" s="149"/>
      <c r="AG63" s="149"/>
      <c r="AH63" s="149"/>
    </row>
    <row r="64" spans="1:34" s="150" customFormat="1" ht="25.5" customHeight="1">
      <c r="A64" s="151"/>
      <c r="B64" s="254" t="s">
        <v>96</v>
      </c>
      <c r="C64" s="250" t="s">
        <v>408</v>
      </c>
      <c r="D64" s="250" t="s">
        <v>408</v>
      </c>
      <c r="E64" s="250" t="s">
        <v>408</v>
      </c>
      <c r="F64" s="250" t="s">
        <v>173</v>
      </c>
      <c r="G64" s="250" t="s">
        <v>173</v>
      </c>
      <c r="H64" s="250" t="s">
        <v>173</v>
      </c>
      <c r="I64" s="250" t="s">
        <v>173</v>
      </c>
      <c r="J64" s="250" t="s">
        <v>173</v>
      </c>
      <c r="K64" s="253" t="s">
        <v>173</v>
      </c>
      <c r="L64" s="157"/>
      <c r="M64" s="285">
        <v>0</v>
      </c>
      <c r="N64" s="285">
        <v>0</v>
      </c>
      <c r="O64" s="285">
        <v>0</v>
      </c>
      <c r="P64" s="293"/>
      <c r="Q64" s="293"/>
      <c r="R64" s="293"/>
      <c r="S64" s="293"/>
      <c r="T64" s="293"/>
      <c r="U64" s="293"/>
      <c r="V64" s="293"/>
      <c r="W64" s="293"/>
      <c r="X64" s="293"/>
      <c r="Y64" s="177"/>
      <c r="Z64" s="149"/>
      <c r="AA64" s="242"/>
      <c r="AE64" s="149"/>
      <c r="AF64" s="149"/>
      <c r="AG64" s="149"/>
      <c r="AH64" s="149"/>
    </row>
    <row r="65" spans="1:34" s="150" customFormat="1" ht="25.5" customHeight="1">
      <c r="A65" s="151"/>
      <c r="B65" s="254" t="s">
        <v>99</v>
      </c>
      <c r="C65" s="250" t="s">
        <v>417</v>
      </c>
      <c r="D65" s="250" t="s">
        <v>418</v>
      </c>
      <c r="E65" s="250" t="s">
        <v>408</v>
      </c>
      <c r="F65" s="250" t="s">
        <v>173</v>
      </c>
      <c r="G65" s="250" t="s">
        <v>173</v>
      </c>
      <c r="H65" s="250" t="s">
        <v>173</v>
      </c>
      <c r="I65" s="250" t="s">
        <v>173</v>
      </c>
      <c r="J65" s="250" t="s">
        <v>173</v>
      </c>
      <c r="K65" s="253" t="s">
        <v>173</v>
      </c>
      <c r="L65" s="157"/>
      <c r="M65" s="285">
        <v>0</v>
      </c>
      <c r="N65" s="285">
        <v>0</v>
      </c>
      <c r="O65" s="285">
        <v>0</v>
      </c>
      <c r="P65" s="293"/>
      <c r="Q65" s="293"/>
      <c r="R65" s="293"/>
      <c r="S65" s="293"/>
      <c r="T65" s="293"/>
      <c r="U65" s="293"/>
      <c r="V65" s="293"/>
      <c r="W65" s="293"/>
      <c r="X65" s="293"/>
      <c r="Y65" s="177"/>
      <c r="Z65" s="149"/>
      <c r="AA65" s="242"/>
      <c r="AE65" s="149"/>
      <c r="AF65" s="149"/>
      <c r="AG65" s="149"/>
      <c r="AH65" s="149"/>
    </row>
    <row r="66" spans="1:34" s="150" customFormat="1" ht="25.5" customHeight="1">
      <c r="A66" s="151"/>
      <c r="B66" s="255" t="s">
        <v>97</v>
      </c>
      <c r="C66" s="250" t="s">
        <v>417</v>
      </c>
      <c r="D66" s="250" t="s">
        <v>419</v>
      </c>
      <c r="E66" s="250" t="s">
        <v>420</v>
      </c>
      <c r="F66" s="250" t="s">
        <v>173</v>
      </c>
      <c r="G66" s="250" t="s">
        <v>173</v>
      </c>
      <c r="H66" s="250" t="s">
        <v>173</v>
      </c>
      <c r="I66" s="250" t="s">
        <v>173</v>
      </c>
      <c r="J66" s="250" t="s">
        <v>173</v>
      </c>
      <c r="K66" s="253" t="s">
        <v>173</v>
      </c>
      <c r="L66" s="157"/>
      <c r="M66" s="285">
        <v>0.25</v>
      </c>
      <c r="N66" s="285">
        <v>5.8823529411764705E-2</v>
      </c>
      <c r="O66" s="285">
        <v>0</v>
      </c>
      <c r="P66" s="293"/>
      <c r="Q66" s="293"/>
      <c r="R66" s="293"/>
      <c r="S66" s="293"/>
      <c r="T66" s="293"/>
      <c r="U66" s="293"/>
      <c r="V66" s="293"/>
      <c r="W66" s="293"/>
      <c r="X66" s="293"/>
      <c r="Y66" s="177"/>
      <c r="Z66" s="149"/>
      <c r="AA66" s="242"/>
      <c r="AE66" s="149"/>
      <c r="AF66" s="149"/>
      <c r="AG66" s="149"/>
      <c r="AH66" s="149"/>
    </row>
    <row r="67" spans="1:34" s="150" customFormat="1" ht="25.5" customHeight="1">
      <c r="A67" s="151"/>
      <c r="B67" s="256" t="s">
        <v>98</v>
      </c>
      <c r="C67" s="257" t="s">
        <v>421</v>
      </c>
      <c r="D67" s="257" t="s">
        <v>422</v>
      </c>
      <c r="E67" s="257" t="s">
        <v>423</v>
      </c>
      <c r="F67" s="257" t="s">
        <v>173</v>
      </c>
      <c r="G67" s="257" t="s">
        <v>173</v>
      </c>
      <c r="H67" s="257" t="s">
        <v>173</v>
      </c>
      <c r="I67" s="257" t="s">
        <v>173</v>
      </c>
      <c r="J67" s="257" t="s">
        <v>173</v>
      </c>
      <c r="K67" s="258" t="s">
        <v>173</v>
      </c>
      <c r="L67" s="157"/>
      <c r="M67" s="285">
        <v>0.25</v>
      </c>
      <c r="N67" s="285">
        <v>0.11764705882352941</v>
      </c>
      <c r="O67" s="285">
        <v>0.1111111111111111</v>
      </c>
      <c r="P67" s="293"/>
      <c r="Q67" s="293"/>
      <c r="R67" s="293"/>
      <c r="S67" s="293"/>
      <c r="T67" s="293"/>
      <c r="U67" s="293"/>
      <c r="V67" s="293"/>
      <c r="W67" s="293"/>
      <c r="X67" s="293"/>
      <c r="Y67" s="177"/>
      <c r="Z67" s="149"/>
      <c r="AA67" s="242"/>
      <c r="AE67" s="149"/>
      <c r="AF67" s="149"/>
      <c r="AG67" s="149"/>
      <c r="AH67" s="149"/>
    </row>
    <row r="68" spans="1:34" s="150" customFormat="1" ht="15.75" customHeight="1">
      <c r="A68" s="151"/>
      <c r="B68" s="240"/>
      <c r="C68" s="240"/>
      <c r="D68" s="241"/>
      <c r="E68" s="241"/>
      <c r="F68" s="241"/>
      <c r="G68" s="241"/>
      <c r="H68" s="241"/>
      <c r="I68" s="241"/>
      <c r="J68" s="241"/>
      <c r="K68" s="241"/>
      <c r="L68" s="157"/>
      <c r="M68" s="285">
        <v>0.5</v>
      </c>
      <c r="N68" s="285">
        <v>0.82352941176470584</v>
      </c>
      <c r="O68" s="285">
        <v>0.88888888888888884</v>
      </c>
      <c r="P68" s="293"/>
      <c r="Q68" s="293"/>
      <c r="R68" s="293"/>
      <c r="S68" s="293"/>
      <c r="T68" s="293"/>
      <c r="U68" s="293"/>
      <c r="V68" s="293"/>
      <c r="W68" s="293"/>
      <c r="X68" s="293"/>
      <c r="Y68" s="177"/>
      <c r="Z68" s="149"/>
      <c r="AA68" s="242"/>
      <c r="AE68" s="149"/>
      <c r="AF68" s="149"/>
      <c r="AG68" s="149"/>
      <c r="AH68" s="149"/>
    </row>
    <row r="69" spans="1:34" s="150" customFormat="1" ht="17.25" customHeight="1">
      <c r="A69" s="151"/>
      <c r="B69" s="168" t="s">
        <v>131</v>
      </c>
      <c r="C69" s="168"/>
      <c r="D69" s="169"/>
      <c r="E69" s="169"/>
      <c r="F69" s="169"/>
      <c r="G69" s="169"/>
      <c r="H69" s="169"/>
      <c r="I69" s="169"/>
      <c r="J69" s="169"/>
      <c r="K69" s="169"/>
      <c r="L69" s="157"/>
      <c r="M69" s="281"/>
      <c r="N69" s="282"/>
      <c r="O69" s="157"/>
      <c r="P69" s="289"/>
      <c r="Q69" s="177"/>
      <c r="R69" s="177"/>
      <c r="S69" s="177"/>
      <c r="T69" s="177"/>
      <c r="U69" s="177"/>
      <c r="V69" s="177"/>
      <c r="W69" s="177"/>
      <c r="X69" s="177"/>
      <c r="Y69" s="177"/>
      <c r="Z69" s="149"/>
      <c r="AA69" s="242"/>
      <c r="AE69" s="149"/>
      <c r="AF69" s="149"/>
      <c r="AG69" s="149"/>
      <c r="AH69" s="149"/>
    </row>
    <row r="70" spans="1:34" s="150" customFormat="1" ht="30.75" customHeight="1">
      <c r="A70" s="151"/>
      <c r="B70" s="194" t="s">
        <v>75</v>
      </c>
      <c r="C70" s="194" t="s">
        <v>101</v>
      </c>
      <c r="D70" s="194" t="s">
        <v>102</v>
      </c>
      <c r="E70" s="194" t="s">
        <v>103</v>
      </c>
      <c r="F70" s="194" t="s">
        <v>104</v>
      </c>
      <c r="G70" s="194" t="s">
        <v>105</v>
      </c>
      <c r="H70" s="194" t="s">
        <v>6</v>
      </c>
      <c r="I70" s="194" t="s">
        <v>7</v>
      </c>
      <c r="J70" s="194" t="s">
        <v>106</v>
      </c>
      <c r="K70" s="194" t="s">
        <v>109</v>
      </c>
      <c r="L70" s="157"/>
      <c r="M70" s="281"/>
      <c r="N70" s="282"/>
      <c r="O70" s="157"/>
      <c r="P70" s="289"/>
      <c r="Q70" s="177"/>
      <c r="R70" s="177"/>
      <c r="S70" s="177"/>
      <c r="T70" s="177"/>
      <c r="U70" s="177"/>
      <c r="V70" s="177"/>
      <c r="W70" s="177"/>
      <c r="X70" s="177"/>
      <c r="Y70" s="177"/>
      <c r="Z70" s="149"/>
      <c r="AA70" s="242"/>
      <c r="AE70" s="149"/>
      <c r="AF70" s="149"/>
      <c r="AG70" s="149"/>
      <c r="AH70" s="149"/>
    </row>
    <row r="71" spans="1:34" s="150" customFormat="1" ht="27" customHeight="1">
      <c r="A71" s="151"/>
      <c r="B71" s="33" t="s">
        <v>119</v>
      </c>
      <c r="C71" s="31">
        <v>1</v>
      </c>
      <c r="D71" s="34">
        <v>1.5528901319996494E-2</v>
      </c>
      <c r="E71" s="34">
        <v>0.25859138326924103</v>
      </c>
      <c r="F71" s="34">
        <v>0.12184779578726</v>
      </c>
      <c r="G71" s="35">
        <v>18.048999999999999</v>
      </c>
      <c r="H71" s="36">
        <v>0.12497209824334359</v>
      </c>
      <c r="I71" s="36">
        <v>5.9014601948245584</v>
      </c>
      <c r="J71" s="37">
        <v>2.4818214846922597</v>
      </c>
      <c r="K71" s="32"/>
      <c r="L71" s="157"/>
      <c r="M71" s="281"/>
      <c r="N71" s="282"/>
      <c r="O71" s="157"/>
      <c r="P71" s="289"/>
      <c r="Q71" s="177"/>
      <c r="R71" s="177"/>
      <c r="S71" s="177"/>
      <c r="T71" s="177"/>
      <c r="U71" s="177"/>
      <c r="V71" s="177"/>
      <c r="W71" s="177"/>
      <c r="X71" s="177"/>
      <c r="Y71" s="177"/>
      <c r="Z71" s="149"/>
      <c r="AA71" s="242"/>
      <c r="AE71" s="149"/>
      <c r="AF71" s="149"/>
      <c r="AG71" s="149"/>
      <c r="AH71" s="149"/>
    </row>
    <row r="72" spans="1:34" s="150" customFormat="1" ht="20.25" customHeight="1">
      <c r="A72" s="151"/>
      <c r="B72" s="33" t="s">
        <v>119</v>
      </c>
      <c r="C72" s="31">
        <v>2</v>
      </c>
      <c r="D72" s="34">
        <v>1.1087069400400851E-2</v>
      </c>
      <c r="E72" s="34">
        <v>0.22515099983967532</v>
      </c>
      <c r="F72" s="34">
        <v>0.10927162494547069</v>
      </c>
      <c r="G72" s="35">
        <v>13.304000000000002</v>
      </c>
      <c r="H72" s="36">
        <v>2.8404373523647176E-3</v>
      </c>
      <c r="I72" s="36">
        <v>1.2526328723928404</v>
      </c>
      <c r="J72" s="37">
        <v>2.876662886498623</v>
      </c>
      <c r="K72" s="32"/>
      <c r="L72" s="157"/>
      <c r="M72" s="281"/>
      <c r="N72" s="282"/>
      <c r="O72" s="157"/>
      <c r="P72" s="289"/>
      <c r="Q72" s="177"/>
      <c r="R72" s="177"/>
      <c r="S72" s="177"/>
      <c r="T72" s="177"/>
      <c r="U72" s="177"/>
      <c r="V72" s="177"/>
      <c r="W72" s="177"/>
      <c r="X72" s="177"/>
      <c r="Y72" s="177"/>
      <c r="Z72" s="149"/>
      <c r="AA72" s="242"/>
      <c r="AE72" s="149"/>
      <c r="AF72" s="149"/>
      <c r="AG72" s="149"/>
      <c r="AH72" s="149"/>
    </row>
    <row r="73" spans="1:34" s="150" customFormat="1" ht="20.25" customHeight="1">
      <c r="A73" s="151"/>
      <c r="B73" s="33" t="s">
        <v>119</v>
      </c>
      <c r="C73" s="31">
        <v>3</v>
      </c>
      <c r="D73" s="34">
        <v>5.4490910606208353E-3</v>
      </c>
      <c r="E73" s="34">
        <v>0.2354170085091096</v>
      </c>
      <c r="F73" s="34">
        <v>0.11337531228913623</v>
      </c>
      <c r="G73" s="35">
        <v>14.124500000000001</v>
      </c>
      <c r="H73" s="36">
        <v>4.1755200948296406E-2</v>
      </c>
      <c r="I73" s="36">
        <v>1.7219049533916517</v>
      </c>
      <c r="J73" s="37">
        <v>2.850086630657358</v>
      </c>
      <c r="K73" s="32"/>
      <c r="L73" s="157"/>
      <c r="M73" s="281"/>
      <c r="N73" s="282"/>
      <c r="O73" s="157"/>
      <c r="P73" s="289"/>
      <c r="Q73" s="177"/>
      <c r="R73" s="177"/>
      <c r="S73" s="177"/>
      <c r="T73" s="177"/>
      <c r="U73" s="177"/>
      <c r="V73" s="177"/>
      <c r="W73" s="177"/>
      <c r="X73" s="177"/>
      <c r="Y73" s="177"/>
      <c r="Z73" s="149"/>
      <c r="AA73" s="242"/>
      <c r="AE73" s="149"/>
      <c r="AF73" s="149"/>
      <c r="AG73" s="149"/>
      <c r="AH73" s="149"/>
    </row>
    <row r="74" spans="1:34" s="150" customFormat="1" ht="20.25" customHeight="1">
      <c r="A74" s="151"/>
      <c r="B74" s="33" t="s">
        <v>119</v>
      </c>
      <c r="C74" s="31">
        <v>4</v>
      </c>
      <c r="D74" s="34">
        <v>5.6710027471047328E-3</v>
      </c>
      <c r="E74" s="34">
        <v>0.24306761730915286</v>
      </c>
      <c r="F74" s="34">
        <v>0.12587610955508305</v>
      </c>
      <c r="G74" s="35">
        <v>14.72625</v>
      </c>
      <c r="H74" s="36">
        <v>3.1553545815061104E-2</v>
      </c>
      <c r="I74" s="36">
        <v>1.2621418326024443</v>
      </c>
      <c r="J74" s="37">
        <v>2.7817124553808075</v>
      </c>
      <c r="K74" s="32"/>
      <c r="L74" s="157"/>
      <c r="M74" s="281"/>
      <c r="N74" s="282"/>
      <c r="O74" s="157"/>
      <c r="P74" s="289"/>
      <c r="Q74" s="177"/>
      <c r="R74" s="177"/>
      <c r="S74" s="177"/>
      <c r="T74" s="177"/>
      <c r="U74" s="177"/>
      <c r="V74" s="177"/>
      <c r="W74" s="177"/>
      <c r="X74" s="177"/>
      <c r="Y74" s="177"/>
      <c r="Z74" s="149"/>
      <c r="AA74" s="242"/>
      <c r="AE74" s="149"/>
      <c r="AF74" s="149"/>
      <c r="AG74" s="149"/>
      <c r="AH74" s="149"/>
    </row>
    <row r="75" spans="1:34" s="150" customFormat="1" ht="20.25" customHeight="1">
      <c r="A75" s="151"/>
      <c r="B75" s="33" t="s">
        <v>119</v>
      </c>
      <c r="C75" s="31">
        <v>5</v>
      </c>
      <c r="D75" s="34">
        <v>4.9349162232035617E-3</v>
      </c>
      <c r="E75" s="34">
        <v>0.24247623510312574</v>
      </c>
      <c r="F75" s="34">
        <v>0.12419404104872431</v>
      </c>
      <c r="G75" s="35">
        <v>15.62</v>
      </c>
      <c r="H75" s="36">
        <v>2.1796076000127115E-2</v>
      </c>
      <c r="I75" s="36">
        <v>1.3186625980076905</v>
      </c>
      <c r="J75" s="37">
        <v>2.6838484738066639</v>
      </c>
      <c r="K75" s="32"/>
      <c r="L75" s="157"/>
      <c r="M75" s="281"/>
      <c r="N75" s="282"/>
      <c r="O75" s="157"/>
      <c r="P75" s="289"/>
      <c r="Q75" s="177"/>
      <c r="R75" s="177"/>
      <c r="S75" s="177"/>
      <c r="T75" s="177"/>
      <c r="U75" s="177"/>
      <c r="V75" s="177"/>
      <c r="W75" s="177"/>
      <c r="X75" s="177"/>
      <c r="Y75" s="177"/>
      <c r="Z75" s="149"/>
      <c r="AA75" s="242"/>
      <c r="AE75" s="149"/>
      <c r="AF75" s="149"/>
      <c r="AG75" s="149"/>
      <c r="AH75" s="149"/>
    </row>
    <row r="76" spans="1:34" s="150" customFormat="1" ht="20.25" customHeight="1">
      <c r="A76" s="151"/>
      <c r="B76" s="33" t="s">
        <v>119</v>
      </c>
      <c r="C76" s="31">
        <v>6</v>
      </c>
      <c r="D76" s="34">
        <v>5.6314882021852629E-3</v>
      </c>
      <c r="E76" s="34">
        <v>0.24650895493048522</v>
      </c>
      <c r="F76" s="34">
        <v>0.12203432160760483</v>
      </c>
      <c r="G76" s="35">
        <v>17.13175</v>
      </c>
      <c r="H76" s="36">
        <v>2.6752886693066826E-2</v>
      </c>
      <c r="I76" s="36">
        <v>1.3952659367614852</v>
      </c>
      <c r="J76" s="37">
        <v>2.5469997847312897</v>
      </c>
      <c r="K76" s="32"/>
      <c r="L76" s="157"/>
      <c r="M76" s="281"/>
      <c r="N76" s="282"/>
      <c r="O76" s="157"/>
      <c r="P76" s="289"/>
      <c r="Q76" s="177"/>
      <c r="R76" s="177"/>
      <c r="S76" s="177"/>
      <c r="T76" s="177"/>
      <c r="U76" s="177"/>
      <c r="V76" s="177"/>
      <c r="W76" s="177"/>
      <c r="X76" s="177"/>
      <c r="Y76" s="177"/>
      <c r="Z76" s="149"/>
      <c r="AA76" s="242"/>
      <c r="AE76" s="149"/>
      <c r="AF76" s="149"/>
      <c r="AG76" s="149"/>
      <c r="AH76" s="149"/>
    </row>
    <row r="77" spans="1:34" s="150" customFormat="1" ht="20.25" customHeight="1">
      <c r="A77" s="151"/>
      <c r="B77" s="33" t="s">
        <v>119</v>
      </c>
      <c r="C77" s="31">
        <v>7</v>
      </c>
      <c r="D77" s="34">
        <v>5.3734186365603934E-3</v>
      </c>
      <c r="E77" s="34">
        <v>0.25273321294530787</v>
      </c>
      <c r="F77" s="34">
        <v>0.12359911565156309</v>
      </c>
      <c r="G77" s="35">
        <v>19.3475</v>
      </c>
      <c r="H77" s="36">
        <v>4.6511447316524068E-2</v>
      </c>
      <c r="I77" s="36">
        <v>2.5925076286862545</v>
      </c>
      <c r="J77" s="37">
        <v>2.3527027977928547</v>
      </c>
      <c r="K77" s="32" t="s">
        <v>67</v>
      </c>
      <c r="L77" s="157"/>
      <c r="M77" s="281"/>
      <c r="N77" s="282"/>
      <c r="O77" s="157"/>
      <c r="P77" s="289"/>
      <c r="Q77" s="177"/>
      <c r="R77" s="177"/>
      <c r="S77" s="177"/>
      <c r="T77" s="177"/>
      <c r="U77" s="177"/>
      <c r="V77" s="177"/>
      <c r="W77" s="177"/>
      <c r="X77" s="177"/>
      <c r="Y77" s="177"/>
      <c r="Z77" s="149"/>
      <c r="AA77" s="242"/>
      <c r="AE77" s="149"/>
      <c r="AF77" s="149"/>
      <c r="AG77" s="149"/>
      <c r="AH77" s="149"/>
    </row>
    <row r="78" spans="1:34" s="150" customFormat="1" ht="20.25" customHeight="1">
      <c r="A78" s="151"/>
      <c r="B78" s="33" t="s">
        <v>120</v>
      </c>
      <c r="C78" s="31">
        <v>1</v>
      </c>
      <c r="D78" s="34">
        <v>1.4821971044832991E-2</v>
      </c>
      <c r="E78" s="34">
        <v>0.35695831050432547</v>
      </c>
      <c r="F78" s="34">
        <v>0.15827285132676608</v>
      </c>
      <c r="G78" s="35">
        <v>9.3113499999999991</v>
      </c>
      <c r="H78" s="36">
        <v>0.28944592987812928</v>
      </c>
      <c r="I78" s="36">
        <v>4.0681466408145859</v>
      </c>
      <c r="J78" s="37">
        <v>2.1871131062806697</v>
      </c>
      <c r="K78" s="32"/>
      <c r="L78" s="157"/>
      <c r="M78" s="157"/>
      <c r="N78" s="157"/>
      <c r="O78" s="15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49"/>
      <c r="AE78" s="149"/>
      <c r="AF78" s="149"/>
      <c r="AG78" s="149"/>
      <c r="AH78" s="149"/>
    </row>
    <row r="79" spans="1:34" s="150" customFormat="1" ht="20.25" customHeight="1">
      <c r="A79" s="151"/>
      <c r="B79" s="33" t="s">
        <v>120</v>
      </c>
      <c r="C79" s="31">
        <v>2</v>
      </c>
      <c r="D79" s="34">
        <v>1.0998592065204288E-2</v>
      </c>
      <c r="E79" s="34">
        <v>0.34093178342953923</v>
      </c>
      <c r="F79" s="34">
        <v>0.16400485207922924</v>
      </c>
      <c r="G79" s="35">
        <v>7.6568500000000013</v>
      </c>
      <c r="H79" s="36">
        <v>0.20233479117065986</v>
      </c>
      <c r="I79" s="36">
        <v>1.4788627152417331</v>
      </c>
      <c r="J79" s="37">
        <v>2.385603536115358</v>
      </c>
      <c r="K79" s="32"/>
      <c r="L79" s="157"/>
      <c r="M79" s="157"/>
      <c r="N79" s="157"/>
      <c r="O79" s="15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49"/>
      <c r="AE79" s="149"/>
      <c r="AF79" s="149"/>
      <c r="AG79" s="149"/>
      <c r="AH79" s="149"/>
    </row>
    <row r="80" spans="1:34" s="150" customFormat="1" ht="20.25" customHeight="1">
      <c r="A80" s="151"/>
      <c r="B80" s="33" t="s">
        <v>120</v>
      </c>
      <c r="C80" s="31">
        <v>3</v>
      </c>
      <c r="D80" s="34">
        <v>4.9464550015341996E-3</v>
      </c>
      <c r="E80" s="34">
        <v>0.35195477093318522</v>
      </c>
      <c r="F80" s="34">
        <v>0.17758417092019621</v>
      </c>
      <c r="G80" s="35">
        <v>8.2412500000000026</v>
      </c>
      <c r="H80" s="36">
        <v>0.3117469734186451</v>
      </c>
      <c r="I80" s="36">
        <v>1.7387892049627054</v>
      </c>
      <c r="J80" s="37">
        <v>2.328049016353138</v>
      </c>
      <c r="K80" s="32"/>
      <c r="L80" s="157"/>
      <c r="M80" s="157"/>
      <c r="N80" s="157"/>
      <c r="O80" s="15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49"/>
      <c r="AE80" s="149"/>
      <c r="AF80" s="149"/>
      <c r="AG80" s="149"/>
      <c r="AH80" s="149"/>
    </row>
    <row r="81" spans="1:34" s="150" customFormat="1" ht="20.25" customHeight="1">
      <c r="A81" s="151"/>
      <c r="B81" s="33" t="s">
        <v>120</v>
      </c>
      <c r="C81" s="31">
        <v>4</v>
      </c>
      <c r="D81" s="34">
        <v>5.0692214298607048E-3</v>
      </c>
      <c r="E81" s="34">
        <v>0.36189034839560363</v>
      </c>
      <c r="F81" s="34">
        <v>0.1831537463798536</v>
      </c>
      <c r="G81" s="35">
        <v>9.2281000000000013</v>
      </c>
      <c r="H81" s="36">
        <v>0.22470345864135507</v>
      </c>
      <c r="I81" s="36">
        <v>1.7812855994114694</v>
      </c>
      <c r="J81" s="37">
        <v>2.2111768360320769</v>
      </c>
      <c r="K81" s="32"/>
      <c r="L81" s="157"/>
      <c r="M81" s="157"/>
      <c r="N81" s="157"/>
      <c r="O81" s="15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49"/>
      <c r="AE81" s="149"/>
      <c r="AF81" s="149"/>
      <c r="AG81" s="149"/>
      <c r="AH81" s="149"/>
    </row>
    <row r="82" spans="1:34" s="150" customFormat="1" ht="20.25" customHeight="1">
      <c r="A82" s="151"/>
      <c r="B82" s="33" t="s">
        <v>120</v>
      </c>
      <c r="C82" s="31">
        <v>5</v>
      </c>
      <c r="D82" s="34">
        <v>5.4008780539514748E-3</v>
      </c>
      <c r="E82" s="34">
        <v>0.36629464760548031</v>
      </c>
      <c r="F82" s="34">
        <v>0.17685795275352631</v>
      </c>
      <c r="G82" s="35">
        <v>9.8764500000000002</v>
      </c>
      <c r="H82" s="36">
        <v>0.28928374546395363</v>
      </c>
      <c r="I82" s="36">
        <v>2.2146945498427311</v>
      </c>
      <c r="J82" s="37">
        <v>2.1247689868184918</v>
      </c>
      <c r="K82" s="32"/>
      <c r="L82" s="157"/>
      <c r="M82" s="157"/>
      <c r="N82" s="157"/>
      <c r="O82" s="15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49"/>
      <c r="AE82" s="149"/>
      <c r="AF82" s="149"/>
      <c r="AG82" s="149"/>
      <c r="AH82" s="149"/>
    </row>
    <row r="83" spans="1:34" s="150" customFormat="1" ht="20.25" customHeight="1">
      <c r="A83" s="151"/>
      <c r="B83" s="33" t="s">
        <v>120</v>
      </c>
      <c r="C83" s="31">
        <v>6</v>
      </c>
      <c r="D83" s="34">
        <v>5.8447393142030462E-3</v>
      </c>
      <c r="E83" s="34">
        <v>0.36303860475930771</v>
      </c>
      <c r="F83" s="34">
        <v>0.16666704098505392</v>
      </c>
      <c r="G83" s="35">
        <v>10.96</v>
      </c>
      <c r="H83" s="36">
        <v>0.26472707232344472</v>
      </c>
      <c r="I83" s="36">
        <v>1.9828911675323828</v>
      </c>
      <c r="J83" s="37">
        <v>2.0088687581076203</v>
      </c>
      <c r="K83" s="32"/>
      <c r="L83" s="157"/>
      <c r="M83" s="157"/>
      <c r="N83" s="157"/>
      <c r="O83" s="15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49"/>
      <c r="AE83" s="149"/>
      <c r="AF83" s="149"/>
      <c r="AG83" s="149"/>
      <c r="AH83" s="149"/>
    </row>
    <row r="84" spans="1:34" s="150" customFormat="1" ht="20.25" customHeight="1">
      <c r="A84" s="151"/>
      <c r="B84" s="33" t="s">
        <v>120</v>
      </c>
      <c r="C84" s="31">
        <v>7</v>
      </c>
      <c r="D84" s="34">
        <v>5.9520013681403239E-3</v>
      </c>
      <c r="E84" s="34">
        <v>0.3673481745050437</v>
      </c>
      <c r="F84" s="34">
        <v>0.15915554282726321</v>
      </c>
      <c r="G84" s="35">
        <v>11.228941176470588</v>
      </c>
      <c r="H84" s="36">
        <v>0.15997029838425131</v>
      </c>
      <c r="I84" s="36">
        <v>1.9971447189586655</v>
      </c>
      <c r="J84" s="37">
        <v>1.9464541434680314</v>
      </c>
      <c r="K84" s="32" t="s">
        <v>70</v>
      </c>
      <c r="L84" s="157"/>
      <c r="M84" s="157"/>
      <c r="N84" s="157"/>
      <c r="O84" s="15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49"/>
      <c r="AE84" s="149"/>
      <c r="AF84" s="149"/>
      <c r="AG84" s="149"/>
      <c r="AH84" s="149"/>
    </row>
    <row r="85" spans="1:34" s="157" customFormat="1" ht="20.25" customHeight="1">
      <c r="A85" s="151"/>
      <c r="B85" s="33" t="s">
        <v>121</v>
      </c>
      <c r="C85" s="31">
        <v>1</v>
      </c>
      <c r="D85" s="34">
        <v>1.7860828607643538E-2</v>
      </c>
      <c r="E85" s="34">
        <v>0.34507577113443183</v>
      </c>
      <c r="F85" s="34">
        <v>0.1265912769718181</v>
      </c>
      <c r="G85" s="35">
        <v>8.7676666666666652</v>
      </c>
      <c r="H85" s="36">
        <v>8.6051472261809883E-2</v>
      </c>
      <c r="I85" s="36">
        <v>3.045265990598494</v>
      </c>
      <c r="J85" s="37">
        <v>2.4715565249786642</v>
      </c>
      <c r="K85" s="32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49"/>
      <c r="AA85" s="150"/>
      <c r="AB85" s="150"/>
      <c r="AC85" s="150"/>
      <c r="AD85" s="150"/>
      <c r="AE85" s="149"/>
      <c r="AF85" s="149"/>
      <c r="AG85" s="149"/>
      <c r="AH85" s="149"/>
    </row>
    <row r="86" spans="1:34" s="157" customFormat="1" ht="20.25" customHeight="1">
      <c r="A86" s="151"/>
      <c r="B86" s="33" t="s">
        <v>121</v>
      </c>
      <c r="C86" s="31">
        <v>2</v>
      </c>
      <c r="D86" s="34">
        <v>9.518401425678686E-3</v>
      </c>
      <c r="E86" s="34">
        <v>0.3249748215430972</v>
      </c>
      <c r="F86" s="34">
        <v>0.131771550478607</v>
      </c>
      <c r="G86" s="35">
        <v>6.7794736842105268</v>
      </c>
      <c r="H86" s="36">
        <v>2.7130477674406597E-2</v>
      </c>
      <c r="I86" s="36">
        <v>0.80447764234544772</v>
      </c>
      <c r="J86" s="37">
        <v>2.7471367083708307</v>
      </c>
      <c r="K86" s="32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49"/>
      <c r="AA86" s="150"/>
      <c r="AB86" s="150"/>
      <c r="AC86" s="150"/>
      <c r="AD86" s="150"/>
      <c r="AE86" s="149"/>
      <c r="AF86" s="149"/>
      <c r="AG86" s="149"/>
      <c r="AH86" s="149"/>
    </row>
    <row r="87" spans="1:34" s="157" customFormat="1" ht="20.25" customHeight="1">
      <c r="A87" s="151"/>
      <c r="B87" s="33" t="s">
        <v>121</v>
      </c>
      <c r="C87" s="31">
        <v>3</v>
      </c>
      <c r="D87" s="34">
        <v>3.9720739870427518E-3</v>
      </c>
      <c r="E87" s="34">
        <v>0.34121968371786354</v>
      </c>
      <c r="F87" s="34">
        <v>0.14890309066684623</v>
      </c>
      <c r="G87" s="35">
        <v>7.6639999999999988</v>
      </c>
      <c r="H87" s="36">
        <v>3.7981359282219546E-2</v>
      </c>
      <c r="I87" s="36">
        <v>1.2646984526951828</v>
      </c>
      <c r="J87" s="37">
        <v>2.6386862099106052</v>
      </c>
      <c r="K87" s="32"/>
      <c r="P87" s="177"/>
      <c r="Q87" s="177"/>
      <c r="R87" s="177"/>
      <c r="S87" s="177"/>
      <c r="T87" s="177"/>
      <c r="U87" s="177"/>
      <c r="V87" s="177"/>
      <c r="W87" s="177"/>
      <c r="X87" s="177"/>
      <c r="Y87" s="177"/>
      <c r="Z87" s="149"/>
      <c r="AA87" s="150"/>
      <c r="AB87" s="150"/>
      <c r="AC87" s="150"/>
      <c r="AD87" s="150"/>
      <c r="AE87" s="149"/>
      <c r="AF87" s="149"/>
      <c r="AG87" s="149"/>
      <c r="AH87" s="149"/>
    </row>
    <row r="88" spans="1:34" s="157" customFormat="1" ht="20.25" customHeight="1">
      <c r="A88" s="151"/>
      <c r="B88" s="33" t="s">
        <v>121</v>
      </c>
      <c r="C88" s="31">
        <v>4</v>
      </c>
      <c r="D88" s="34">
        <v>3.9063774219340961E-3</v>
      </c>
      <c r="E88" s="34">
        <v>0.34887499264124278</v>
      </c>
      <c r="F88" s="34">
        <v>0.15467580718918225</v>
      </c>
      <c r="G88" s="35">
        <v>8.4455263157894738</v>
      </c>
      <c r="H88" s="36">
        <v>2.3439826233716491E-2</v>
      </c>
      <c r="I88" s="36">
        <v>1.3892604702368121</v>
      </c>
      <c r="J88" s="37">
        <v>2.520418987928009</v>
      </c>
      <c r="K88" s="32"/>
      <c r="P88" s="177"/>
      <c r="Q88" s="177"/>
      <c r="R88" s="177"/>
      <c r="S88" s="177"/>
      <c r="T88" s="177"/>
      <c r="U88" s="177"/>
      <c r="V88" s="177"/>
      <c r="W88" s="177"/>
      <c r="X88" s="177"/>
      <c r="Y88" s="177"/>
      <c r="Z88" s="149"/>
      <c r="AA88" s="150"/>
      <c r="AB88" s="150"/>
      <c r="AC88" s="150"/>
      <c r="AD88" s="150"/>
      <c r="AE88" s="149"/>
      <c r="AF88" s="149"/>
      <c r="AG88" s="149"/>
      <c r="AH88" s="149"/>
    </row>
    <row r="89" spans="1:34" s="157" customFormat="1" ht="20.25" customHeight="1">
      <c r="A89" s="151"/>
      <c r="B89" s="33" t="s">
        <v>121</v>
      </c>
      <c r="C89" s="31">
        <v>5</v>
      </c>
      <c r="D89" s="34">
        <v>3.9529122276304625E-3</v>
      </c>
      <c r="E89" s="34">
        <v>0.35481408191338426</v>
      </c>
      <c r="F89" s="34">
        <v>0.1498295586965594</v>
      </c>
      <c r="G89" s="35">
        <v>9.1438947368421051</v>
      </c>
      <c r="H89" s="36">
        <v>1.5763236054346069E-2</v>
      </c>
      <c r="I89" s="36">
        <v>1.7190684652600741</v>
      </c>
      <c r="J89" s="37">
        <v>2.3968877083052451</v>
      </c>
      <c r="K89" s="32"/>
      <c r="P89" s="177"/>
      <c r="Q89" s="177"/>
      <c r="R89" s="177"/>
      <c r="S89" s="177"/>
      <c r="T89" s="177"/>
      <c r="U89" s="177"/>
      <c r="V89" s="177"/>
      <c r="W89" s="177"/>
      <c r="X89" s="177"/>
      <c r="Y89" s="177"/>
      <c r="Z89" s="149"/>
      <c r="AA89" s="150"/>
      <c r="AB89" s="150"/>
      <c r="AC89" s="150"/>
      <c r="AD89" s="150"/>
      <c r="AE89" s="149"/>
      <c r="AF89" s="149"/>
      <c r="AG89" s="149"/>
      <c r="AH89" s="149"/>
    </row>
    <row r="90" spans="1:34" s="157" customFormat="1" ht="20.25" customHeight="1">
      <c r="A90" s="151"/>
      <c r="B90" s="33" t="s">
        <v>121</v>
      </c>
      <c r="C90" s="31">
        <v>6</v>
      </c>
      <c r="D90" s="34">
        <v>3.9914006200906004E-3</v>
      </c>
      <c r="E90" s="34">
        <v>0.35185944035888389</v>
      </c>
      <c r="F90" s="34">
        <v>0.14672167244487214</v>
      </c>
      <c r="G90" s="35">
        <v>10.26815789473684</v>
      </c>
      <c r="H90" s="36">
        <v>1.5676322811228695E-2</v>
      </c>
      <c r="I90" s="36">
        <v>1.779262639074457</v>
      </c>
      <c r="J90" s="37">
        <v>2.238419798229061</v>
      </c>
      <c r="K90" s="32"/>
      <c r="P90" s="177"/>
      <c r="Q90" s="177"/>
      <c r="R90" s="177"/>
      <c r="S90" s="177"/>
      <c r="T90" s="177"/>
      <c r="U90" s="177"/>
      <c r="V90" s="177"/>
      <c r="W90" s="177"/>
      <c r="X90" s="177"/>
      <c r="Y90" s="177"/>
      <c r="Z90" s="149"/>
      <c r="AA90" s="150"/>
      <c r="AB90" s="150"/>
      <c r="AC90" s="150"/>
      <c r="AD90" s="150"/>
      <c r="AE90" s="149"/>
      <c r="AF90" s="149"/>
      <c r="AG90" s="149"/>
      <c r="AH90" s="149"/>
    </row>
    <row r="91" spans="1:34" s="157" customFormat="1" ht="20.25" customHeight="1">
      <c r="A91" s="151"/>
      <c r="B91" s="33" t="s">
        <v>121</v>
      </c>
      <c r="C91" s="31">
        <v>7</v>
      </c>
      <c r="D91" s="34">
        <v>4.647743942350872E-3</v>
      </c>
      <c r="E91" s="34">
        <v>0.35177039906022317</v>
      </c>
      <c r="F91" s="34">
        <v>0.13942328959712921</v>
      </c>
      <c r="G91" s="35">
        <v>10.989222222222221</v>
      </c>
      <c r="H91" s="36">
        <v>1.152734928459109E-2</v>
      </c>
      <c r="I91" s="36">
        <v>1.9606099908208678</v>
      </c>
      <c r="J91" s="37">
        <v>2.1570089160087025</v>
      </c>
      <c r="K91" s="32" t="s">
        <v>70</v>
      </c>
      <c r="P91" s="177"/>
      <c r="Q91" s="177"/>
      <c r="R91" s="177"/>
      <c r="S91" s="177"/>
      <c r="T91" s="177"/>
      <c r="U91" s="177"/>
      <c r="V91" s="177"/>
      <c r="W91" s="177"/>
      <c r="X91" s="177"/>
      <c r="Y91" s="177"/>
      <c r="Z91" s="149"/>
      <c r="AA91" s="150"/>
      <c r="AB91" s="150"/>
      <c r="AC91" s="150"/>
      <c r="AD91" s="150"/>
      <c r="AE91" s="149"/>
      <c r="AF91" s="149"/>
      <c r="AG91" s="149"/>
      <c r="AH91" s="149"/>
    </row>
    <row r="92" spans="1:34" s="157" customFormat="1" ht="20.25" customHeight="1">
      <c r="A92" s="151"/>
      <c r="B92" s="259" t="s">
        <v>125</v>
      </c>
      <c r="C92" s="260"/>
      <c r="D92" s="259"/>
      <c r="E92" s="259"/>
      <c r="F92" s="259"/>
      <c r="G92" s="259"/>
      <c r="H92" s="259"/>
      <c r="I92" s="259"/>
      <c r="J92" s="259"/>
      <c r="K92" s="260"/>
      <c r="P92" s="177"/>
      <c r="Q92" s="177"/>
      <c r="R92" s="177"/>
      <c r="S92" s="177"/>
      <c r="T92" s="177"/>
      <c r="U92" s="177"/>
      <c r="V92" s="177"/>
      <c r="W92" s="177"/>
      <c r="X92" s="177"/>
      <c r="Y92" s="177"/>
      <c r="Z92" s="149"/>
      <c r="AA92" s="150"/>
      <c r="AB92" s="150"/>
      <c r="AC92" s="150"/>
      <c r="AD92" s="150"/>
      <c r="AE92" s="149"/>
      <c r="AF92" s="149"/>
      <c r="AG92" s="149"/>
      <c r="AH92" s="149"/>
    </row>
    <row r="93" spans="1:34" s="157" customFormat="1" ht="20.25" customHeight="1">
      <c r="A93" s="151"/>
      <c r="B93" s="261" t="str">
        <f>C60</f>
        <v>320</v>
      </c>
      <c r="C93" s="262"/>
      <c r="D93" s="210">
        <f t="shared" ref="D93:J95" si="1">(SUMIFS(D$71:D$91,$B$71:$B$91,$B93,$C$71:$C$91,MAX($C$71:$C$91))/SUMIFS(D$71:D$91,$B$71:$B$91,$B93,$C$71:$C$91,MAX($C$71:$C$91)-1))-1</f>
        <v>-4.5826175312722373E-2</v>
      </c>
      <c r="E93" s="210">
        <f t="shared" si="1"/>
        <v>2.5249622337565336E-2</v>
      </c>
      <c r="F93" s="210">
        <f t="shared" si="1"/>
        <v>1.2822573382181623E-2</v>
      </c>
      <c r="G93" s="210">
        <f t="shared" si="1"/>
        <v>0.1293358822070132</v>
      </c>
      <c r="H93" s="210">
        <f t="shared" si="1"/>
        <v>0.73855807973715959</v>
      </c>
      <c r="I93" s="210">
        <f t="shared" si="1"/>
        <v>0.85807419243936756</v>
      </c>
      <c r="J93" s="263">
        <f t="shared" si="1"/>
        <v>-7.6284649925454695E-2</v>
      </c>
      <c r="K93" s="264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49"/>
      <c r="AA93" s="150"/>
      <c r="AB93" s="150"/>
      <c r="AC93" s="150"/>
      <c r="AD93" s="150"/>
      <c r="AE93" s="149"/>
      <c r="AF93" s="149"/>
      <c r="AG93" s="149"/>
      <c r="AH93" s="149"/>
    </row>
    <row r="94" spans="1:34" s="157" customFormat="1" ht="20.25" customHeight="1">
      <c r="A94" s="151"/>
      <c r="B94" s="265" t="str">
        <f>D60</f>
        <v>22</v>
      </c>
      <c r="C94" s="262"/>
      <c r="D94" s="210">
        <f t="shared" si="1"/>
        <v>1.835189700875528E-2</v>
      </c>
      <c r="E94" s="210">
        <f t="shared" si="1"/>
        <v>1.1870830510141595E-2</v>
      </c>
      <c r="F94" s="210">
        <f t="shared" si="1"/>
        <v>-4.5068887726063989E-2</v>
      </c>
      <c r="G94" s="210">
        <f t="shared" si="1"/>
        <v>2.4538428510090027E-2</v>
      </c>
      <c r="H94" s="210">
        <f t="shared" si="1"/>
        <v>-0.39571613518696391</v>
      </c>
      <c r="I94" s="210">
        <f t="shared" si="1"/>
        <v>7.1882671422762723E-3</v>
      </c>
      <c r="J94" s="263">
        <f t="shared" si="1"/>
        <v>-3.1069533232417013E-2</v>
      </c>
      <c r="K94" s="264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49"/>
      <c r="AA94" s="150"/>
      <c r="AB94" s="150"/>
      <c r="AC94" s="150"/>
      <c r="AD94" s="150"/>
      <c r="AE94" s="149"/>
      <c r="AF94" s="149"/>
      <c r="AG94" s="149"/>
      <c r="AH94" s="149"/>
    </row>
    <row r="95" spans="1:34" s="157" customFormat="1" ht="20.25" customHeight="1">
      <c r="A95" s="151"/>
      <c r="B95" s="265" t="str">
        <f>E60</f>
        <v>6</v>
      </c>
      <c r="C95" s="262"/>
      <c r="D95" s="210">
        <f t="shared" si="1"/>
        <v>0.16443934967504559</v>
      </c>
      <c r="E95" s="210">
        <f t="shared" si="1"/>
        <v>-2.5305928574748116E-4</v>
      </c>
      <c r="F95" s="210">
        <f t="shared" si="1"/>
        <v>-4.9743045632778982E-2</v>
      </c>
      <c r="G95" s="210">
        <f t="shared" si="1"/>
        <v>7.0223338487517495E-2</v>
      </c>
      <c r="H95" s="210">
        <f t="shared" si="1"/>
        <v>-0.26466497128177047</v>
      </c>
      <c r="I95" s="210">
        <f t="shared" si="1"/>
        <v>0.10192275595734679</v>
      </c>
      <c r="J95" s="263">
        <f t="shared" si="1"/>
        <v>-3.6369800823226828E-2</v>
      </c>
      <c r="K95" s="264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49"/>
      <c r="AA95" s="150"/>
      <c r="AB95" s="150"/>
      <c r="AC95" s="150"/>
      <c r="AD95" s="150"/>
      <c r="AE95" s="149"/>
      <c r="AF95" s="149"/>
      <c r="AG95" s="149"/>
      <c r="AH95" s="149"/>
    </row>
    <row r="96" spans="1:34" s="157" customFormat="1" ht="20.25" customHeight="1" thickBot="1">
      <c r="A96" s="151"/>
      <c r="B96" s="151"/>
      <c r="C96" s="151"/>
      <c r="D96" s="151"/>
      <c r="E96" s="151"/>
      <c r="F96" s="151"/>
      <c r="G96" s="151"/>
      <c r="H96" s="151"/>
      <c r="I96" s="151"/>
      <c r="J96" s="151"/>
      <c r="K96" s="151"/>
      <c r="P96" s="177"/>
      <c r="Q96" s="177"/>
      <c r="R96" s="177"/>
      <c r="S96" s="177"/>
      <c r="T96" s="177"/>
      <c r="U96" s="177"/>
      <c r="V96" s="177"/>
      <c r="W96" s="177"/>
      <c r="X96" s="177"/>
      <c r="Y96" s="177"/>
      <c r="Z96" s="149"/>
      <c r="AA96" s="150"/>
      <c r="AB96" s="150"/>
      <c r="AC96" s="150"/>
      <c r="AD96" s="150"/>
      <c r="AE96" s="149"/>
      <c r="AF96" s="149"/>
      <c r="AG96" s="149"/>
      <c r="AH96" s="149"/>
    </row>
    <row r="97" spans="1:34" s="157" customFormat="1" ht="17.25" thickTop="1">
      <c r="A97" s="151"/>
      <c r="B97" s="266" t="s">
        <v>51</v>
      </c>
      <c r="C97" s="266"/>
      <c r="D97" s="266"/>
      <c r="E97" s="266"/>
      <c r="F97" s="267" t="s">
        <v>77</v>
      </c>
      <c r="G97" s="268"/>
      <c r="H97" s="266"/>
      <c r="I97" s="266"/>
      <c r="J97" s="151"/>
      <c r="K97" s="151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49"/>
      <c r="AA97" s="150"/>
      <c r="AB97" s="150"/>
      <c r="AC97" s="150"/>
      <c r="AD97" s="150"/>
      <c r="AE97" s="149"/>
      <c r="AF97" s="149"/>
      <c r="AG97" s="149"/>
      <c r="AH97" s="149"/>
    </row>
    <row r="98" spans="1:34" s="157" customFormat="1">
      <c r="A98" s="151"/>
      <c r="B98" s="269" t="s">
        <v>33</v>
      </c>
      <c r="C98" s="269" t="s">
        <v>52</v>
      </c>
      <c r="D98" s="269"/>
      <c r="E98" s="269"/>
      <c r="F98" s="270" t="s">
        <v>78</v>
      </c>
      <c r="G98" s="271"/>
      <c r="H98" s="272" t="s">
        <v>81</v>
      </c>
      <c r="I98" s="272"/>
      <c r="J98" s="151"/>
      <c r="K98" s="151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49"/>
      <c r="AA98" s="150"/>
      <c r="AB98" s="150"/>
      <c r="AC98" s="150"/>
      <c r="AD98" s="150"/>
      <c r="AE98" s="149"/>
      <c r="AF98" s="149"/>
      <c r="AG98" s="149"/>
      <c r="AH98" s="149"/>
    </row>
    <row r="99" spans="1:34" s="157" customFormat="1">
      <c r="A99" s="151"/>
      <c r="B99" s="269" t="s">
        <v>34</v>
      </c>
      <c r="C99" s="269" t="s">
        <v>53</v>
      </c>
      <c r="D99" s="269"/>
      <c r="E99" s="269"/>
      <c r="F99" s="270" t="s">
        <v>79</v>
      </c>
      <c r="G99" s="271"/>
      <c r="H99" s="272" t="s">
        <v>82</v>
      </c>
      <c r="I99" s="272"/>
      <c r="J99" s="151"/>
      <c r="K99" s="151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49"/>
      <c r="AA99" s="150"/>
      <c r="AB99" s="150"/>
      <c r="AC99" s="150"/>
      <c r="AD99" s="150"/>
      <c r="AE99" s="149"/>
      <c r="AF99" s="149"/>
      <c r="AG99" s="149"/>
      <c r="AH99" s="149"/>
    </row>
    <row r="100" spans="1:34" s="157" customFormat="1">
      <c r="A100" s="151"/>
      <c r="B100" s="269" t="s">
        <v>4</v>
      </c>
      <c r="C100" s="269" t="s">
        <v>54</v>
      </c>
      <c r="D100" s="269"/>
      <c r="E100" s="269"/>
      <c r="F100" s="270" t="s">
        <v>80</v>
      </c>
      <c r="G100" s="271"/>
      <c r="H100" s="272" t="s">
        <v>83</v>
      </c>
      <c r="I100" s="272"/>
      <c r="J100" s="151"/>
      <c r="K100" s="151"/>
      <c r="P100" s="177"/>
      <c r="Q100" s="177"/>
      <c r="R100" s="177"/>
      <c r="S100" s="177"/>
      <c r="T100" s="177"/>
      <c r="U100" s="177"/>
      <c r="V100" s="177"/>
      <c r="W100" s="177"/>
      <c r="X100" s="177"/>
      <c r="Y100" s="177"/>
      <c r="Z100" s="149"/>
      <c r="AA100" s="150"/>
      <c r="AB100" s="150"/>
      <c r="AC100" s="150"/>
      <c r="AD100" s="150"/>
      <c r="AE100" s="149"/>
      <c r="AF100" s="149"/>
      <c r="AG100" s="149"/>
      <c r="AH100" s="149"/>
    </row>
    <row r="101" spans="1:34" s="157" customFormat="1">
      <c r="A101" s="151"/>
      <c r="B101" s="269" t="s">
        <v>5</v>
      </c>
      <c r="C101" s="269" t="s">
        <v>55</v>
      </c>
      <c r="D101" s="269"/>
      <c r="E101" s="269"/>
      <c r="F101" s="270" t="s">
        <v>87</v>
      </c>
      <c r="G101" s="271"/>
      <c r="H101" s="272" t="s">
        <v>84</v>
      </c>
      <c r="I101" s="272"/>
      <c r="J101" s="151"/>
      <c r="K101" s="151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49"/>
      <c r="AA101" s="150"/>
      <c r="AB101" s="150"/>
      <c r="AC101" s="150"/>
      <c r="AD101" s="150"/>
      <c r="AE101" s="149"/>
      <c r="AF101" s="149"/>
      <c r="AG101" s="149"/>
      <c r="AH101" s="149"/>
    </row>
    <row r="102" spans="1:34" s="157" customFormat="1">
      <c r="A102" s="151"/>
      <c r="B102" s="269" t="s">
        <v>56</v>
      </c>
      <c r="C102" s="269" t="s">
        <v>57</v>
      </c>
      <c r="D102" s="269"/>
      <c r="E102" s="269"/>
      <c r="F102" s="270" t="s">
        <v>88</v>
      </c>
      <c r="G102" s="271"/>
      <c r="H102" s="272" t="s">
        <v>85</v>
      </c>
      <c r="I102" s="272"/>
      <c r="J102" s="151"/>
      <c r="K102" s="151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49"/>
      <c r="AA102" s="150"/>
      <c r="AB102" s="150"/>
      <c r="AC102" s="150"/>
      <c r="AD102" s="150"/>
      <c r="AE102" s="149"/>
      <c r="AF102" s="149"/>
      <c r="AG102" s="149"/>
      <c r="AH102" s="149"/>
    </row>
    <row r="103" spans="1:34" s="157" customFormat="1" ht="17.25" thickBot="1">
      <c r="A103" s="151"/>
      <c r="B103" s="273" t="s">
        <v>58</v>
      </c>
      <c r="C103" s="273" t="s">
        <v>59</v>
      </c>
      <c r="D103" s="273"/>
      <c r="E103" s="273"/>
      <c r="F103" s="274" t="s">
        <v>89</v>
      </c>
      <c r="G103" s="275"/>
      <c r="H103" s="276" t="s">
        <v>86</v>
      </c>
      <c r="I103" s="276"/>
      <c r="J103" s="151"/>
      <c r="K103" s="151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49"/>
      <c r="AA103" s="150"/>
      <c r="AB103" s="150"/>
      <c r="AC103" s="150"/>
      <c r="AD103" s="150"/>
      <c r="AE103" s="149"/>
      <c r="AF103" s="149"/>
      <c r="AG103" s="149"/>
      <c r="AH103" s="149"/>
    </row>
    <row r="104" spans="1:34" s="157" customFormat="1" ht="17.25" thickTop="1">
      <c r="A104" s="151"/>
      <c r="B104" s="151"/>
      <c r="C104" s="151"/>
      <c r="D104" s="151"/>
      <c r="E104" s="151"/>
      <c r="F104" s="151"/>
      <c r="G104" s="151"/>
      <c r="H104" s="151"/>
      <c r="I104" s="151"/>
      <c r="J104" s="151"/>
      <c r="K104" s="151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49"/>
      <c r="AA104" s="150"/>
      <c r="AB104" s="150"/>
      <c r="AC104" s="150"/>
      <c r="AD104" s="150"/>
      <c r="AE104" s="149"/>
      <c r="AF104" s="149"/>
      <c r="AG104" s="149"/>
      <c r="AH104" s="149"/>
    </row>
    <row r="105" spans="1:34" s="157" customFormat="1" ht="6.75" customHeight="1">
      <c r="A105" s="151"/>
      <c r="B105" s="151"/>
      <c r="C105" s="151"/>
      <c r="D105" s="151"/>
      <c r="E105" s="151"/>
      <c r="F105" s="151"/>
      <c r="G105" s="151"/>
      <c r="H105" s="151"/>
      <c r="I105" s="151"/>
      <c r="J105" s="151"/>
      <c r="K105" s="151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49"/>
      <c r="AA105" s="150"/>
      <c r="AB105" s="150"/>
      <c r="AC105" s="150"/>
      <c r="AD105" s="150"/>
      <c r="AE105" s="149"/>
      <c r="AF105" s="149"/>
      <c r="AG105" s="149"/>
      <c r="AH105" s="149"/>
    </row>
  </sheetData>
  <mergeCells count="4">
    <mergeCell ref="C4:D4"/>
    <mergeCell ref="C5:D5"/>
    <mergeCell ref="O9:P9"/>
    <mergeCell ref="J19:K19"/>
  </mergeCells>
  <phoneticPr fontId="3" type="noConversion"/>
  <conditionalFormatting sqref="B71:K90">
    <cfRule type="expression" dxfId="37" priority="1">
      <formula>$B71&lt;&gt;$B72</formula>
    </cfRule>
  </conditionalFormatting>
  <conditionalFormatting sqref="B91:K91">
    <cfRule type="expression" dxfId="36" priority="27">
      <formula>$B91&lt;&gt;#REF!</formula>
    </cfRule>
  </conditionalFormatting>
  <conditionalFormatting sqref="C61:K61">
    <cfRule type="containsText" dxfId="35" priority="7" operator="containsText" text="F">
      <formula>NOT(ISERROR(SEARCH("F",C61)))</formula>
    </cfRule>
    <cfRule type="containsText" dxfId="34" priority="8" operator="containsText" text="D">
      <formula>NOT(ISERROR(SEARCH("D",C61)))</formula>
    </cfRule>
    <cfRule type="containsText" dxfId="33" priority="9" operator="containsText" text="S">
      <formula>NOT(ISERROR(SEARCH("S",C61)))</formula>
    </cfRule>
    <cfRule type="containsText" dxfId="32" priority="10" operator="containsText" text="A">
      <formula>NOT(ISERROR(SEARCH("A",C61)))</formula>
    </cfRule>
  </conditionalFormatting>
  <conditionalFormatting sqref="D48:K48 D50:K51 D52:D57 D58:K59 D68:K68 D92:K92 K93:K95">
    <cfRule type="containsText" dxfId="31" priority="24" operator="containsText" text="악화">
      <formula>NOT(ISERROR(SEARCH("악화",D48)))</formula>
    </cfRule>
  </conditionalFormatting>
  <conditionalFormatting sqref="D48:K48 D50:K51 D58:K59 D68:K68 D92:K92 K93:K95 D52:D57">
    <cfRule type="containsText" dxfId="30" priority="23" operator="containsText" text="개선">
      <formula>NOT(ISERROR(SEARCH("개선",D48)))</formula>
    </cfRule>
  </conditionalFormatting>
  <conditionalFormatting sqref="G4:G5">
    <cfRule type="containsText" dxfId="29" priority="13" operator="containsText" text="S">
      <formula>NOT(ISERROR(SEARCH("S",G4)))</formula>
    </cfRule>
    <cfRule type="containsText" dxfId="28" priority="14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18 J19 K21:K25 K27:K60">
    <cfRule type="containsText" dxfId="25" priority="15" operator="containsText" text="D">
      <formula>NOT(ISERROR(SEARCH("D",J1)))</formula>
    </cfRule>
    <cfRule type="containsText" dxfId="24" priority="16" operator="containsText" text="F">
      <formula>NOT(ISERROR(SEARCH("F",J1)))</formula>
    </cfRule>
    <cfRule type="containsText" dxfId="23" priority="17" operator="containsText" text="S">
      <formula>NOT(ISERROR(SEARCH("S",J1)))</formula>
    </cfRule>
    <cfRule type="containsText" dxfId="22" priority="18" operator="containsText" text="A">
      <formula>NOT(ISERROR(SEARCH("A",J1)))</formula>
    </cfRule>
  </conditionalFormatting>
  <conditionalFormatting sqref="K62:K1048576">
    <cfRule type="containsText" dxfId="21" priority="2" operator="containsText" text="D">
      <formula>NOT(ISERROR(SEARCH("D",K62)))</formula>
    </cfRule>
    <cfRule type="containsText" dxfId="20" priority="3" operator="containsText" text="F">
      <formula>NOT(ISERROR(SEARCH("F",K62)))</formula>
    </cfRule>
    <cfRule type="containsText" dxfId="19" priority="4" operator="containsText" text="S">
      <formula>NOT(ISERROR(SEARCH("S",K62)))</formula>
    </cfRule>
    <cfRule type="containsText" dxfId="18" priority="5" operator="containsText" text="A">
      <formula>NOT(ISERROR(SEARCH("A",K62)))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9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28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D93:J95</xm:sqref>
        </x14:conditionalFormatting>
        <x14:conditionalFormatting xmlns:xm="http://schemas.microsoft.com/office/excel/2006/main">
          <x14:cfRule type="iconSet" priority="21" id="{8BBE6302-9C85-4210-AB13-030B111AF11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2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>
      <c r="A3" s="30" t="s">
        <v>154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8" t="s">
        <v>38</v>
      </c>
      <c r="B4" s="78" t="s">
        <v>140</v>
      </c>
      <c r="C4" s="78" t="s">
        <v>1</v>
      </c>
      <c r="D4" s="78" t="s">
        <v>10</v>
      </c>
      <c r="E4" s="79" t="s">
        <v>139</v>
      </c>
      <c r="F4" s="65" t="s">
        <v>45</v>
      </c>
      <c r="G4" s="89" t="s">
        <v>144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5" t="s">
        <v>6</v>
      </c>
      <c r="O4" s="125" t="s">
        <v>7</v>
      </c>
      <c r="P4" s="125" t="s">
        <v>26</v>
      </c>
      <c r="Q4" s="125" t="s">
        <v>14</v>
      </c>
      <c r="R4" s="125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90</v>
      </c>
      <c r="AZ4" s="38" t="s">
        <v>65</v>
      </c>
      <c r="BA4" s="38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90</v>
      </c>
      <c r="BH4" t="s">
        <v>134</v>
      </c>
      <c r="BI4" t="s">
        <v>135</v>
      </c>
      <c r="BJ4" t="s">
        <v>90</v>
      </c>
      <c r="BL4" t="s">
        <v>136</v>
      </c>
      <c r="BM4" t="s">
        <v>137</v>
      </c>
      <c r="BN4" t="s">
        <v>138</v>
      </c>
    </row>
    <row r="5" spans="1:66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D</v>
      </c>
      <c r="F5" s="91">
        <f>G5/H5</f>
        <v>0.78079999999999994</v>
      </c>
      <c r="G5" s="92">
        <f>AE5</f>
        <v>1.952</v>
      </c>
      <c r="H5" s="93">
        <f>AF5</f>
        <v>2.5</v>
      </c>
      <c r="I5" s="94">
        <f>AC5</f>
        <v>7343.99</v>
      </c>
      <c r="J5" s="95">
        <f>AI5/AH5</f>
        <v>4.6468401250699667E-3</v>
      </c>
      <c r="K5" s="95">
        <f>AJ5/AH5</f>
        <v>0.37722483988252209</v>
      </c>
      <c r="L5" s="95">
        <f>AK5/AC5</f>
        <v>0.12813198275052118</v>
      </c>
      <c r="M5" s="96">
        <f>AG5</f>
        <v>10.859</v>
      </c>
      <c r="N5" s="97">
        <f>IF(AW5=0,AT5,"속도계이상")</f>
        <v>0.16300000000000001</v>
      </c>
      <c r="O5" s="97">
        <f>IF(AW5=0,AU5,"속도계이상")</f>
        <v>1.865</v>
      </c>
      <c r="P5" s="98">
        <f>AQ5/60</f>
        <v>0</v>
      </c>
      <c r="Q5" s="99">
        <f>AN5</f>
        <v>60</v>
      </c>
      <c r="R5" s="100">
        <f>AC5/(AH5-AI5-AJ5)</f>
        <v>23.23625811155414</v>
      </c>
      <c r="S5" s="85">
        <f>IF(AW5=0,AL5,"속도계이상")</f>
        <v>12</v>
      </c>
      <c r="T5" s="85">
        <f>IF(AW5=0,AM5,"속도계이상")</f>
        <v>137</v>
      </c>
      <c r="U5" t="s">
        <v>118</v>
      </c>
      <c r="V5" s="5" t="s">
        <v>120</v>
      </c>
      <c r="W5" t="s">
        <v>118</v>
      </c>
      <c r="X5" s="5" t="s">
        <v>120</v>
      </c>
      <c r="Y5" t="s">
        <v>194</v>
      </c>
      <c r="Z5" t="s">
        <v>190</v>
      </c>
      <c r="AA5" t="s">
        <v>48</v>
      </c>
      <c r="AB5">
        <v>527</v>
      </c>
      <c r="AC5" s="1">
        <v>7343.99</v>
      </c>
      <c r="AD5" s="1">
        <v>3763.1819999999998</v>
      </c>
      <c r="AE5" s="21">
        <v>1.952</v>
      </c>
      <c r="AF5">
        <v>2.5</v>
      </c>
      <c r="AG5">
        <v>10.859</v>
      </c>
      <c r="AH5">
        <v>511.31348100000002</v>
      </c>
      <c r="AI5">
        <v>2.3759920000000001</v>
      </c>
      <c r="AJ5">
        <v>192.880146</v>
      </c>
      <c r="AK5">
        <v>941</v>
      </c>
      <c r="AL5">
        <v>12</v>
      </c>
      <c r="AM5">
        <v>137</v>
      </c>
      <c r="AN5">
        <v>60</v>
      </c>
      <c r="AO5">
        <v>14.362989000000001</v>
      </c>
      <c r="AP5">
        <v>0</v>
      </c>
      <c r="AQ5">
        <v>0</v>
      </c>
      <c r="AR5">
        <v>2</v>
      </c>
      <c r="AS5">
        <v>253</v>
      </c>
      <c r="AT5">
        <v>0.16300000000000001</v>
      </c>
      <c r="AU5">
        <v>1.865</v>
      </c>
      <c r="AV5">
        <v>61617</v>
      </c>
      <c r="AW5">
        <v>0</v>
      </c>
      <c r="AX5" s="22">
        <v>0.5</v>
      </c>
      <c r="AY5">
        <v>0.81703703703703701</v>
      </c>
      <c r="AZ5" t="s">
        <v>67</v>
      </c>
      <c r="BA5" t="s">
        <v>424</v>
      </c>
      <c r="BB5">
        <v>2</v>
      </c>
      <c r="BC5" t="s">
        <v>425</v>
      </c>
      <c r="BD5">
        <v>10</v>
      </c>
      <c r="BE5">
        <v>165214.891</v>
      </c>
      <c r="BF5">
        <v>6.4968163190568584E-2</v>
      </c>
      <c r="BG5">
        <v>5.3081395554960852E-2</v>
      </c>
      <c r="BH5">
        <v>312580.71499999997</v>
      </c>
      <c r="BI5">
        <v>3.4338996249336756E-2</v>
      </c>
      <c r="BJ5">
        <v>2.805623175038403E-2</v>
      </c>
      <c r="BK5">
        <v>1</v>
      </c>
      <c r="BL5" t="s">
        <v>69</v>
      </c>
      <c r="BM5">
        <v>-1</v>
      </c>
      <c r="BN5" t="s">
        <v>426</v>
      </c>
    </row>
    <row r="6" spans="1:66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C</v>
      </c>
      <c r="F6" s="101">
        <f>G6/H6</f>
        <v>0.78360000000000007</v>
      </c>
      <c r="G6" s="102">
        <f>AE6</f>
        <v>1.9590000000000001</v>
      </c>
      <c r="H6" s="103">
        <f>AF6</f>
        <v>2.5</v>
      </c>
      <c r="I6" s="104">
        <f t="shared" ref="I6:I7" si="4">AC6</f>
        <v>7609.01</v>
      </c>
      <c r="J6" s="105">
        <f t="shared" ref="J6:J7" si="5">AI6/AH6</f>
        <v>6.6597860158827283E-3</v>
      </c>
      <c r="K6" s="105">
        <f t="shared" ref="K6:K7" si="6">AJ6/AH6</f>
        <v>0.37431942810076108</v>
      </c>
      <c r="L6" s="105">
        <f t="shared" ref="L6:L7" si="7">AK6/AC6</f>
        <v>0.15389649901892624</v>
      </c>
      <c r="M6" s="106">
        <f t="shared" ref="M6:M7" si="8">AG6</f>
        <v>11.609</v>
      </c>
      <c r="N6" s="107">
        <f t="shared" ref="N6:N7" si="9">IF(AW6=0,AT6,"속도계이상")</f>
        <v>0.13100000000000001</v>
      </c>
      <c r="O6" s="107">
        <f t="shared" ref="O6:O7" si="10">IF(AW6=0,AU6,"속도계이상")</f>
        <v>0.85399999999999998</v>
      </c>
      <c r="P6" s="108">
        <f t="shared" ref="P6:P7" si="11">AQ6/60</f>
        <v>0</v>
      </c>
      <c r="Q6" s="109">
        <f t="shared" ref="Q6:Q7" si="12">AN6</f>
        <v>70</v>
      </c>
      <c r="R6" s="110">
        <f t="shared" ref="R6:R7" si="13">AC6/(AH6-AI6-AJ6)</f>
        <v>23.364122102479591</v>
      </c>
      <c r="S6" s="82">
        <f t="shared" ref="S6:S7" si="14">IF(AW6=0,AL6,"속도계이상")</f>
        <v>10</v>
      </c>
      <c r="T6" s="82">
        <f t="shared" ref="T6:T7" si="15">IF(AW6=0,AM6,"속도계이상")</f>
        <v>65</v>
      </c>
      <c r="U6" t="s">
        <v>118</v>
      </c>
      <c r="V6" s="5" t="s">
        <v>120</v>
      </c>
      <c r="W6" t="s">
        <v>118</v>
      </c>
      <c r="X6" s="5" t="s">
        <v>120</v>
      </c>
      <c r="Y6" t="s">
        <v>196</v>
      </c>
      <c r="Z6" t="s">
        <v>190</v>
      </c>
      <c r="AA6" t="s">
        <v>48</v>
      </c>
      <c r="AB6">
        <v>527</v>
      </c>
      <c r="AC6" s="1">
        <v>7609.01</v>
      </c>
      <c r="AD6" s="1">
        <v>3884.9009999999998</v>
      </c>
      <c r="AE6" s="21">
        <v>1.9590000000000001</v>
      </c>
      <c r="AF6">
        <v>2.5</v>
      </c>
      <c r="AG6">
        <v>11.609</v>
      </c>
      <c r="AH6">
        <v>526.10624299999995</v>
      </c>
      <c r="AI6">
        <v>3.503755</v>
      </c>
      <c r="AJ6">
        <v>196.93178800000001</v>
      </c>
      <c r="AK6">
        <v>1171</v>
      </c>
      <c r="AL6">
        <v>10</v>
      </c>
      <c r="AM6">
        <v>65</v>
      </c>
      <c r="AN6">
        <v>70</v>
      </c>
      <c r="AO6">
        <v>14.462877000000001</v>
      </c>
      <c r="AP6">
        <v>20.6</v>
      </c>
      <c r="AQ6">
        <v>0</v>
      </c>
      <c r="AR6">
        <v>1</v>
      </c>
      <c r="AS6">
        <v>145</v>
      </c>
      <c r="AT6">
        <v>0.13100000000000001</v>
      </c>
      <c r="AU6">
        <v>0.85399999999999998</v>
      </c>
      <c r="AV6">
        <v>63153</v>
      </c>
      <c r="AW6">
        <v>0</v>
      </c>
      <c r="AX6" s="22">
        <v>0.52</v>
      </c>
      <c r="AY6">
        <v>0.89428571428571435</v>
      </c>
      <c r="AZ6" t="s">
        <v>69</v>
      </c>
      <c r="BA6" t="s">
        <v>424</v>
      </c>
      <c r="BB6">
        <v>1</v>
      </c>
      <c r="BC6" t="s">
        <v>427</v>
      </c>
      <c r="BD6">
        <v>11</v>
      </c>
      <c r="BE6">
        <v>165214.891</v>
      </c>
      <c r="BF6">
        <v>6.5858222186521917E-2</v>
      </c>
      <c r="BG6">
        <v>5.8896067269661033E-2</v>
      </c>
      <c r="BH6">
        <v>312580.71499999997</v>
      </c>
      <c r="BI6">
        <v>3.4809437939893384E-2</v>
      </c>
      <c r="BJ6">
        <v>3.11295830719618E-2</v>
      </c>
      <c r="BK6">
        <v>1</v>
      </c>
      <c r="BL6" t="s">
        <v>69</v>
      </c>
      <c r="BM6">
        <v>0</v>
      </c>
      <c r="BN6" t="s">
        <v>428</v>
      </c>
    </row>
    <row r="7" spans="1:66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43" si="16">AZ7</f>
        <v>A</v>
      </c>
      <c r="F7" s="91">
        <f t="shared" ref="F7:F43" si="17">G7/H7</f>
        <v>0.73840000000000006</v>
      </c>
      <c r="G7" s="92">
        <f t="shared" ref="G7:G43" si="18">AE7</f>
        <v>1.8460000000000001</v>
      </c>
      <c r="H7" s="93">
        <f t="shared" ref="H7:H43" si="19">AF7</f>
        <v>2.5</v>
      </c>
      <c r="I7" s="94">
        <f t="shared" si="4"/>
        <v>5211.5219999999999</v>
      </c>
      <c r="J7" s="95">
        <f t="shared" si="5"/>
        <v>5.5960632773421606E-3</v>
      </c>
      <c r="K7" s="95">
        <f t="shared" si="6"/>
        <v>0.36724581087150215</v>
      </c>
      <c r="L7" s="95">
        <f t="shared" si="7"/>
        <v>0.1830559287670665</v>
      </c>
      <c r="M7" s="96">
        <f t="shared" si="8"/>
        <v>11.576000000000001</v>
      </c>
      <c r="N7" s="97">
        <f t="shared" si="9"/>
        <v>0.13400000000000001</v>
      </c>
      <c r="O7" s="97">
        <f t="shared" si="10"/>
        <v>1.42</v>
      </c>
      <c r="P7" s="98">
        <f t="shared" si="11"/>
        <v>0</v>
      </c>
      <c r="Q7" s="99">
        <f t="shared" si="12"/>
        <v>58</v>
      </c>
      <c r="R7" s="100">
        <f t="shared" si="13"/>
        <v>23.814172864612377</v>
      </c>
      <c r="S7" s="85">
        <f t="shared" si="14"/>
        <v>7</v>
      </c>
      <c r="T7" s="85">
        <f t="shared" si="15"/>
        <v>74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429</v>
      </c>
      <c r="Z7" s="4" t="s">
        <v>190</v>
      </c>
      <c r="AA7" s="4" t="s">
        <v>48</v>
      </c>
      <c r="AB7" s="4">
        <v>527</v>
      </c>
      <c r="AC7" s="4">
        <v>5211.5219999999999</v>
      </c>
      <c r="AD7" s="4">
        <v>2823.1889999999999</v>
      </c>
      <c r="AE7" s="4">
        <v>1.8460000000000001</v>
      </c>
      <c r="AF7" s="4">
        <v>2.5</v>
      </c>
      <c r="AG7" s="4">
        <v>11.576000000000001</v>
      </c>
      <c r="AH7" s="4">
        <v>348.94101499999999</v>
      </c>
      <c r="AI7" s="4">
        <v>1.952696</v>
      </c>
      <c r="AJ7" s="4">
        <v>128.14712599999999</v>
      </c>
      <c r="AK7" s="4">
        <v>954</v>
      </c>
      <c r="AL7" s="4">
        <v>7</v>
      </c>
      <c r="AM7" s="4">
        <v>74</v>
      </c>
      <c r="AN7" s="4">
        <v>58</v>
      </c>
      <c r="AO7" s="4">
        <v>14.935252</v>
      </c>
      <c r="AP7" s="4">
        <v>0</v>
      </c>
      <c r="AQ7" s="4">
        <v>0</v>
      </c>
      <c r="AR7" s="4">
        <v>0</v>
      </c>
      <c r="AS7" s="4">
        <v>0</v>
      </c>
      <c r="AT7" s="4">
        <v>0.13400000000000001</v>
      </c>
      <c r="AU7" s="4">
        <v>1.42</v>
      </c>
      <c r="AV7" s="4">
        <v>41606</v>
      </c>
      <c r="AW7" s="4">
        <v>0</v>
      </c>
      <c r="AX7" s="23">
        <v>0.48</v>
      </c>
      <c r="AY7">
        <v>0.97928571428571431</v>
      </c>
      <c r="AZ7" t="s">
        <v>66</v>
      </c>
      <c r="BA7" t="s">
        <v>424</v>
      </c>
      <c r="BB7">
        <v>1</v>
      </c>
      <c r="BC7" t="s">
        <v>430</v>
      </c>
      <c r="BD7">
        <v>13</v>
      </c>
      <c r="BE7">
        <v>165214.891</v>
      </c>
      <c r="BF7">
        <v>7.1736197193024209E-2</v>
      </c>
      <c r="BG7">
        <v>7.0250233108311563E-2</v>
      </c>
      <c r="BH7">
        <v>312580.71499999997</v>
      </c>
      <c r="BI7">
        <v>3.7916248288062178E-2</v>
      </c>
      <c r="BJ7">
        <v>3.7130840287809462E-2</v>
      </c>
      <c r="BK7">
        <v>1</v>
      </c>
      <c r="BL7" t="s">
        <v>68</v>
      </c>
      <c r="BM7">
        <v>1</v>
      </c>
      <c r="BN7" t="s">
        <v>431</v>
      </c>
    </row>
    <row r="8" spans="1:66">
      <c r="A8" s="80" t="str">
        <f t="shared" ref="A8:A43" si="20">W8</f>
        <v>원진운수</v>
      </c>
      <c r="B8" s="80" t="str">
        <f t="shared" ref="B8:B43" si="21">V8</f>
        <v>22</v>
      </c>
      <c r="C8" s="81" t="str">
        <f t="shared" ref="C8:C43" si="22">Y8</f>
        <v>70바3618</v>
      </c>
      <c r="D8" s="55" t="str">
        <f t="shared" ref="D8:D43" si="23">Z8</f>
        <v>대형</v>
      </c>
      <c r="E8" s="51" t="str">
        <f t="shared" si="16"/>
        <v>A</v>
      </c>
      <c r="F8" s="101">
        <f t="shared" si="17"/>
        <v>0.748</v>
      </c>
      <c r="G8" s="102">
        <f t="shared" si="18"/>
        <v>1.87</v>
      </c>
      <c r="H8" s="103">
        <f t="shared" si="19"/>
        <v>2.5</v>
      </c>
      <c r="I8" s="104">
        <f t="shared" ref="I8:I43" si="24">AC8</f>
        <v>6889.0110000000004</v>
      </c>
      <c r="J8" s="105">
        <f t="shared" ref="J8:J43" si="25">AI8/AH8</f>
        <v>8.6258691959717679E-3</v>
      </c>
      <c r="K8" s="105">
        <f t="shared" ref="K8:K43" si="26">AJ8/AH8</f>
        <v>0.36564852628472544</v>
      </c>
      <c r="L8" s="105">
        <f t="shared" ref="L8:L43" si="27">AK8/AC8</f>
        <v>0.17970649197685995</v>
      </c>
      <c r="M8" s="106">
        <f t="shared" ref="M8:M43" si="28">AG8</f>
        <v>11.5</v>
      </c>
      <c r="N8" s="107">
        <f t="shared" ref="N8:N43" si="29">IF(AW8=0,AT8,"속도계이상")</f>
        <v>0.189</v>
      </c>
      <c r="O8" s="107">
        <f t="shared" ref="O8:O43" si="30">IF(AW8=0,AU8,"속도계이상")</f>
        <v>3.3530000000000002</v>
      </c>
      <c r="P8" s="108">
        <f t="shared" ref="P8:P43" si="31">AQ8/60</f>
        <v>0</v>
      </c>
      <c r="Q8" s="109">
        <f t="shared" ref="Q8:Q43" si="32">AN8</f>
        <v>63</v>
      </c>
      <c r="R8" s="110">
        <f t="shared" ref="R8:R43" si="33">AC8/(AH8-AI8-AJ8)</f>
        <v>23.058819292264744</v>
      </c>
      <c r="S8" s="82">
        <f t="shared" ref="S8:S43" si="34">IF(AW8=0,AL8,"속도계이상")</f>
        <v>13</v>
      </c>
      <c r="T8" s="82">
        <f t="shared" ref="T8:T43" si="35">IF(AW8=0,AM8,"속도계이상")</f>
        <v>231</v>
      </c>
      <c r="U8" t="s">
        <v>118</v>
      </c>
      <c r="V8" s="5" t="s">
        <v>120</v>
      </c>
      <c r="W8" t="s">
        <v>118</v>
      </c>
      <c r="X8" s="5" t="s">
        <v>120</v>
      </c>
      <c r="Y8" t="s">
        <v>198</v>
      </c>
      <c r="Z8" t="s">
        <v>190</v>
      </c>
      <c r="AA8" t="s">
        <v>48</v>
      </c>
      <c r="AB8">
        <v>527</v>
      </c>
      <c r="AC8" s="1">
        <v>6889.0110000000004</v>
      </c>
      <c r="AD8" s="1">
        <v>3684.9290000000001</v>
      </c>
      <c r="AE8" s="21">
        <v>1.87</v>
      </c>
      <c r="AF8">
        <v>2.5</v>
      </c>
      <c r="AG8">
        <v>11.5</v>
      </c>
      <c r="AH8">
        <v>477.45878199999999</v>
      </c>
      <c r="AI8">
        <v>4.1184969999999996</v>
      </c>
      <c r="AJ8">
        <v>174.5821</v>
      </c>
      <c r="AK8">
        <v>1238</v>
      </c>
      <c r="AL8">
        <v>13</v>
      </c>
      <c r="AM8">
        <v>231</v>
      </c>
      <c r="AN8">
        <v>63</v>
      </c>
      <c r="AO8">
        <v>14.428493</v>
      </c>
      <c r="AP8">
        <v>0</v>
      </c>
      <c r="AQ8">
        <v>0</v>
      </c>
      <c r="AR8">
        <v>0</v>
      </c>
      <c r="AS8">
        <v>0</v>
      </c>
      <c r="AT8">
        <v>0.189</v>
      </c>
      <c r="AU8">
        <v>3.3530000000000002</v>
      </c>
      <c r="AV8">
        <v>53594</v>
      </c>
      <c r="AW8">
        <v>0</v>
      </c>
      <c r="AX8" s="22">
        <v>0.5</v>
      </c>
      <c r="AY8">
        <v>0.95392857142857146</v>
      </c>
      <c r="AZ8" t="s">
        <v>66</v>
      </c>
      <c r="BA8" t="s">
        <v>424</v>
      </c>
      <c r="BB8">
        <v>4</v>
      </c>
      <c r="BC8" t="s">
        <v>432</v>
      </c>
      <c r="BD8">
        <v>14</v>
      </c>
      <c r="BE8">
        <v>165214.891</v>
      </c>
      <c r="BF8">
        <v>6.6658367979675628E-2</v>
      </c>
      <c r="BG8">
        <v>6.3587321740612004E-2</v>
      </c>
      <c r="BH8">
        <v>312580.71499999997</v>
      </c>
      <c r="BI8">
        <v>3.5232355905257945E-2</v>
      </c>
      <c r="BJ8">
        <v>3.3609150936765704E-2</v>
      </c>
      <c r="BK8">
        <v>1</v>
      </c>
      <c r="BL8" t="s">
        <v>66</v>
      </c>
      <c r="BM8">
        <v>0</v>
      </c>
      <c r="BN8" t="s">
        <v>428</v>
      </c>
    </row>
    <row r="9" spans="1:66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B</v>
      </c>
      <c r="F9" s="91">
        <f t="shared" si="17"/>
        <v>0.77625</v>
      </c>
      <c r="G9" s="92">
        <f t="shared" si="18"/>
        <v>1.863</v>
      </c>
      <c r="H9" s="93">
        <f t="shared" si="19"/>
        <v>2.4</v>
      </c>
      <c r="I9" s="94">
        <f t="shared" si="24"/>
        <v>6759.2550000000001</v>
      </c>
      <c r="J9" s="95">
        <f t="shared" si="25"/>
        <v>5.7968408523567999E-3</v>
      </c>
      <c r="K9" s="95">
        <f t="shared" si="26"/>
        <v>0.37088606642993349</v>
      </c>
      <c r="L9" s="95">
        <f t="shared" si="27"/>
        <v>0.15608229013404584</v>
      </c>
      <c r="M9" s="96">
        <f t="shared" si="28"/>
        <v>11.651</v>
      </c>
      <c r="N9" s="97">
        <f t="shared" si="29"/>
        <v>0.13300000000000001</v>
      </c>
      <c r="O9" s="97">
        <f t="shared" si="30"/>
        <v>3.758</v>
      </c>
      <c r="P9" s="98">
        <f t="shared" si="31"/>
        <v>0</v>
      </c>
      <c r="Q9" s="99">
        <f t="shared" si="32"/>
        <v>59</v>
      </c>
      <c r="R9" s="100">
        <f t="shared" si="33"/>
        <v>24.134583155504156</v>
      </c>
      <c r="S9" s="85">
        <f t="shared" si="34"/>
        <v>9</v>
      </c>
      <c r="T9" s="85">
        <f t="shared" si="35"/>
        <v>254</v>
      </c>
      <c r="U9" t="s">
        <v>118</v>
      </c>
      <c r="V9" s="5" t="s">
        <v>120</v>
      </c>
      <c r="W9" t="s">
        <v>118</v>
      </c>
      <c r="X9" s="5" t="s">
        <v>120</v>
      </c>
      <c r="Y9" t="s">
        <v>199</v>
      </c>
      <c r="Z9" t="s">
        <v>190</v>
      </c>
      <c r="AA9" t="s">
        <v>48</v>
      </c>
      <c r="AB9">
        <v>527</v>
      </c>
      <c r="AC9" s="1">
        <v>6759.2550000000001</v>
      </c>
      <c r="AD9" s="1">
        <v>3627.3470000000002</v>
      </c>
      <c r="AE9" s="21">
        <v>1.863</v>
      </c>
      <c r="AF9">
        <v>2.4</v>
      </c>
      <c r="AG9">
        <v>11.651</v>
      </c>
      <c r="AH9">
        <v>449.31404300000003</v>
      </c>
      <c r="AI9">
        <v>2.6046019999999999</v>
      </c>
      <c r="AJ9">
        <v>166.644318</v>
      </c>
      <c r="AK9">
        <v>1055</v>
      </c>
      <c r="AL9">
        <v>9</v>
      </c>
      <c r="AM9">
        <v>254</v>
      </c>
      <c r="AN9">
        <v>59</v>
      </c>
      <c r="AO9">
        <v>15.043498</v>
      </c>
      <c r="AP9">
        <v>0</v>
      </c>
      <c r="AQ9">
        <v>0</v>
      </c>
      <c r="AR9">
        <v>0</v>
      </c>
      <c r="AS9">
        <v>0</v>
      </c>
      <c r="AT9">
        <v>0.13300000000000001</v>
      </c>
      <c r="AU9">
        <v>3.758</v>
      </c>
      <c r="AV9">
        <v>58092</v>
      </c>
      <c r="AW9">
        <v>0</v>
      </c>
      <c r="AX9" s="22">
        <v>0.48</v>
      </c>
      <c r="AY9">
        <v>0.91035714285714286</v>
      </c>
      <c r="AZ9" t="s">
        <v>68</v>
      </c>
      <c r="BA9" t="s">
        <v>424</v>
      </c>
      <c r="BB9">
        <v>3</v>
      </c>
      <c r="BC9" t="s">
        <v>433</v>
      </c>
      <c r="BD9">
        <v>13</v>
      </c>
      <c r="BE9">
        <v>165214.891</v>
      </c>
      <c r="BF9">
        <v>7.0559015167706643E-2</v>
      </c>
      <c r="BG9">
        <v>6.4233903450887225E-2</v>
      </c>
      <c r="BH9">
        <v>312580.71499999997</v>
      </c>
      <c r="BI9">
        <v>3.7294047395086419E-2</v>
      </c>
      <c r="BJ9">
        <v>3.3950902432169743E-2</v>
      </c>
      <c r="BK9">
        <v>1</v>
      </c>
      <c r="BL9" t="s">
        <v>68</v>
      </c>
      <c r="BM9">
        <v>0</v>
      </c>
      <c r="BN9" t="s">
        <v>428</v>
      </c>
    </row>
    <row r="10" spans="1:66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A</v>
      </c>
      <c r="F10" s="101">
        <f t="shared" si="17"/>
        <v>0.77500000000000002</v>
      </c>
      <c r="G10" s="102">
        <f t="shared" si="18"/>
        <v>1.86</v>
      </c>
      <c r="H10" s="103">
        <f t="shared" si="19"/>
        <v>2.4</v>
      </c>
      <c r="I10" s="104">
        <f t="shared" si="24"/>
        <v>6210.7280000000001</v>
      </c>
      <c r="J10" s="105">
        <f t="shared" si="25"/>
        <v>4.3431727394098781E-3</v>
      </c>
      <c r="K10" s="105">
        <f t="shared" si="26"/>
        <v>0.36080926197310242</v>
      </c>
      <c r="L10" s="105">
        <f t="shared" si="27"/>
        <v>0.14861381789703235</v>
      </c>
      <c r="M10" s="106">
        <f t="shared" si="28"/>
        <v>10.852</v>
      </c>
      <c r="N10" s="107">
        <f t="shared" si="29"/>
        <v>0.193</v>
      </c>
      <c r="O10" s="107">
        <f t="shared" si="30"/>
        <v>1.7390000000000001</v>
      </c>
      <c r="P10" s="108">
        <f t="shared" si="31"/>
        <v>0</v>
      </c>
      <c r="Q10" s="109">
        <f t="shared" si="32"/>
        <v>62</v>
      </c>
      <c r="R10" s="110">
        <f t="shared" si="33"/>
        <v>23.055153345144678</v>
      </c>
      <c r="S10" s="82">
        <f t="shared" si="34"/>
        <v>12</v>
      </c>
      <c r="T10" s="82">
        <f t="shared" si="35"/>
        <v>108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201</v>
      </c>
      <c r="Z10" s="4" t="s">
        <v>190</v>
      </c>
      <c r="AA10" s="4" t="s">
        <v>48</v>
      </c>
      <c r="AB10" s="4">
        <v>527</v>
      </c>
      <c r="AC10" s="4">
        <v>6210.7280000000001</v>
      </c>
      <c r="AD10" s="4">
        <v>3339.5360000000001</v>
      </c>
      <c r="AE10" s="4">
        <v>1.86</v>
      </c>
      <c r="AF10" s="4">
        <v>2.4</v>
      </c>
      <c r="AG10" s="4">
        <v>10.852</v>
      </c>
      <c r="AH10" s="4">
        <v>424.33126900000002</v>
      </c>
      <c r="AI10" s="4">
        <v>1.8429439999999999</v>
      </c>
      <c r="AJ10" s="4">
        <v>153.10265200000001</v>
      </c>
      <c r="AK10" s="4">
        <v>923</v>
      </c>
      <c r="AL10" s="4">
        <v>12</v>
      </c>
      <c r="AM10" s="4">
        <v>108</v>
      </c>
      <c r="AN10" s="4">
        <v>62</v>
      </c>
      <c r="AO10" s="4">
        <v>14.636507</v>
      </c>
      <c r="AP10" s="4">
        <v>2.4</v>
      </c>
      <c r="AQ10" s="4">
        <v>0</v>
      </c>
      <c r="AR10" s="4">
        <v>0</v>
      </c>
      <c r="AS10" s="4">
        <v>0</v>
      </c>
      <c r="AT10" s="4">
        <v>0.193</v>
      </c>
      <c r="AU10" s="4">
        <v>1.7390000000000001</v>
      </c>
      <c r="AV10" s="4">
        <v>53091</v>
      </c>
      <c r="AW10" s="4">
        <v>0</v>
      </c>
      <c r="AX10" s="23">
        <v>0.48</v>
      </c>
      <c r="AY10">
        <v>0.96185185185185174</v>
      </c>
      <c r="AZ10" t="s">
        <v>66</v>
      </c>
      <c r="BA10" t="s">
        <v>424</v>
      </c>
      <c r="BB10">
        <v>3</v>
      </c>
      <c r="BC10" t="s">
        <v>434</v>
      </c>
      <c r="BD10">
        <v>11</v>
      </c>
      <c r="BE10">
        <v>165214.891</v>
      </c>
      <c r="BF10">
        <v>6.8225744857344603E-2</v>
      </c>
      <c r="BG10">
        <v>6.5623059035008854E-2</v>
      </c>
      <c r="BH10">
        <v>312580.71499999997</v>
      </c>
      <c r="BI10">
        <v>3.6060794729450923E-2</v>
      </c>
      <c r="BJ10">
        <v>3.4685142189771867E-2</v>
      </c>
      <c r="BK10">
        <v>1</v>
      </c>
      <c r="BL10" t="s">
        <v>66</v>
      </c>
      <c r="BM10">
        <v>0</v>
      </c>
      <c r="BN10" t="s">
        <v>428</v>
      </c>
    </row>
    <row r="11" spans="1:66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D</v>
      </c>
      <c r="F11" s="91">
        <f t="shared" si="17"/>
        <v>0.78500000000000003</v>
      </c>
      <c r="G11" s="92">
        <f t="shared" si="18"/>
        <v>1.8839999999999999</v>
      </c>
      <c r="H11" s="93">
        <f t="shared" si="19"/>
        <v>2.4</v>
      </c>
      <c r="I11" s="94">
        <f t="shared" si="24"/>
        <v>6696.7259999999997</v>
      </c>
      <c r="J11" s="95">
        <f t="shared" si="25"/>
        <v>6.3715135573746478E-3</v>
      </c>
      <c r="K11" s="95">
        <f t="shared" si="26"/>
        <v>0.35653892575460783</v>
      </c>
      <c r="L11" s="95">
        <f t="shared" si="27"/>
        <v>0.21234256859247341</v>
      </c>
      <c r="M11" s="96">
        <f t="shared" si="28"/>
        <v>10.124000000000001</v>
      </c>
      <c r="N11" s="97">
        <f t="shared" si="29"/>
        <v>0.29899999999999999</v>
      </c>
      <c r="O11" s="97">
        <f t="shared" si="30"/>
        <v>1.5980000000000001</v>
      </c>
      <c r="P11" s="98">
        <f t="shared" si="31"/>
        <v>0</v>
      </c>
      <c r="Q11" s="99">
        <f t="shared" si="32"/>
        <v>81</v>
      </c>
      <c r="R11" s="100">
        <f t="shared" si="33"/>
        <v>22.886955832030949</v>
      </c>
      <c r="S11" s="85">
        <f t="shared" si="34"/>
        <v>20</v>
      </c>
      <c r="T11" s="85">
        <f t="shared" si="35"/>
        <v>107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203</v>
      </c>
      <c r="Z11" t="s">
        <v>190</v>
      </c>
      <c r="AA11" t="s">
        <v>48</v>
      </c>
      <c r="AB11">
        <v>527</v>
      </c>
      <c r="AC11" s="1">
        <v>6696.7259999999997</v>
      </c>
      <c r="AD11" s="1">
        <v>3553.6350000000002</v>
      </c>
      <c r="AE11" s="21">
        <v>1.8839999999999999</v>
      </c>
      <c r="AF11">
        <v>2.4</v>
      </c>
      <c r="AG11">
        <v>10.124000000000001</v>
      </c>
      <c r="AH11">
        <v>459.276273</v>
      </c>
      <c r="AI11">
        <v>2.926285</v>
      </c>
      <c r="AJ11">
        <v>163.74986899999999</v>
      </c>
      <c r="AK11">
        <v>1422</v>
      </c>
      <c r="AL11">
        <v>20</v>
      </c>
      <c r="AM11">
        <v>107</v>
      </c>
      <c r="AN11">
        <v>81</v>
      </c>
      <c r="AO11">
        <v>14.58104</v>
      </c>
      <c r="AP11">
        <v>36.200000000000003</v>
      </c>
      <c r="AQ11">
        <v>0</v>
      </c>
      <c r="AR11">
        <v>2</v>
      </c>
      <c r="AS11">
        <v>636</v>
      </c>
      <c r="AT11">
        <v>0.29899999999999999</v>
      </c>
      <c r="AU11">
        <v>1.5980000000000001</v>
      </c>
      <c r="AV11">
        <v>59271</v>
      </c>
      <c r="AW11">
        <v>0</v>
      </c>
      <c r="AX11" s="22">
        <v>0.47</v>
      </c>
      <c r="AY11">
        <v>0.83961538461538454</v>
      </c>
      <c r="AZ11" t="s">
        <v>67</v>
      </c>
      <c r="BA11" t="s">
        <v>435</v>
      </c>
      <c r="BB11">
        <v>1</v>
      </c>
      <c r="BC11" t="s">
        <v>436</v>
      </c>
      <c r="BD11">
        <v>11</v>
      </c>
      <c r="BE11">
        <v>72240.38</v>
      </c>
      <c r="BF11">
        <v>0.10407827312093319</v>
      </c>
      <c r="BG11">
        <v>8.7385719316537366E-2</v>
      </c>
      <c r="BH11">
        <v>312580.71499999997</v>
      </c>
      <c r="BI11">
        <v>2.4053480074738461E-2</v>
      </c>
      <c r="BJ11">
        <v>2.0195671924290021E-2</v>
      </c>
      <c r="BK11">
        <v>1</v>
      </c>
      <c r="BL11" t="s">
        <v>71</v>
      </c>
      <c r="BM11">
        <v>-4</v>
      </c>
      <c r="BN11" t="s">
        <v>426</v>
      </c>
    </row>
    <row r="12" spans="1:66" s="2" customFormat="1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70바4324</v>
      </c>
      <c r="D12" s="55" t="str">
        <f t="shared" si="23"/>
        <v>대형</v>
      </c>
      <c r="E12" s="51" t="str">
        <f t="shared" si="16"/>
        <v>C</v>
      </c>
      <c r="F12" s="101">
        <f t="shared" si="17"/>
        <v>0.85399999999999987</v>
      </c>
      <c r="G12" s="102">
        <f t="shared" si="18"/>
        <v>2.1349999999999998</v>
      </c>
      <c r="H12" s="103">
        <f t="shared" si="19"/>
        <v>2.5</v>
      </c>
      <c r="I12" s="104">
        <f t="shared" si="24"/>
        <v>7105.1279999999997</v>
      </c>
      <c r="J12" s="105">
        <f t="shared" si="25"/>
        <v>5.748694313507571E-3</v>
      </c>
      <c r="K12" s="105">
        <f t="shared" si="26"/>
        <v>0.3594414941736182</v>
      </c>
      <c r="L12" s="105">
        <f t="shared" si="27"/>
        <v>0.17086250944388334</v>
      </c>
      <c r="M12" s="106">
        <f t="shared" si="28"/>
        <v>10.358000000000001</v>
      </c>
      <c r="N12" s="107">
        <f t="shared" si="29"/>
        <v>5.6000000000000001E-2</v>
      </c>
      <c r="O12" s="107">
        <f t="shared" si="30"/>
        <v>1.7170000000000001</v>
      </c>
      <c r="P12" s="108">
        <f t="shared" si="31"/>
        <v>0</v>
      </c>
      <c r="Q12" s="109">
        <f t="shared" si="32"/>
        <v>59</v>
      </c>
      <c r="R12" s="110">
        <f t="shared" si="33"/>
        <v>22.876667583638</v>
      </c>
      <c r="S12" s="82">
        <f t="shared" si="34"/>
        <v>4</v>
      </c>
      <c r="T12" s="82">
        <f t="shared" si="35"/>
        <v>122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205</v>
      </c>
      <c r="Z12" t="s">
        <v>190</v>
      </c>
      <c r="AA12" t="s">
        <v>48</v>
      </c>
      <c r="AB12">
        <v>527</v>
      </c>
      <c r="AC12" s="1">
        <v>7105.1279999999997</v>
      </c>
      <c r="AD12" s="1">
        <v>3328.0250000000001</v>
      </c>
      <c r="AE12" s="21">
        <v>2.1349999999999998</v>
      </c>
      <c r="AF12">
        <v>2.5</v>
      </c>
      <c r="AG12">
        <v>10.358000000000001</v>
      </c>
      <c r="AH12">
        <v>489.25527199999999</v>
      </c>
      <c r="AI12">
        <v>2.8125789999999999</v>
      </c>
      <c r="AJ12">
        <v>175.85864599999999</v>
      </c>
      <c r="AK12">
        <v>1214</v>
      </c>
      <c r="AL12">
        <v>4</v>
      </c>
      <c r="AM12">
        <v>122</v>
      </c>
      <c r="AN12">
        <v>59</v>
      </c>
      <c r="AO12">
        <v>14.522333</v>
      </c>
      <c r="AP12">
        <v>0</v>
      </c>
      <c r="AQ12">
        <v>0</v>
      </c>
      <c r="AR12">
        <v>0</v>
      </c>
      <c r="AS12">
        <v>0</v>
      </c>
      <c r="AT12">
        <v>5.6000000000000001E-2</v>
      </c>
      <c r="AU12">
        <v>1.7170000000000001</v>
      </c>
      <c r="AV12">
        <v>51515</v>
      </c>
      <c r="AW12">
        <v>0</v>
      </c>
      <c r="AX12" s="22">
        <v>0.54</v>
      </c>
      <c r="AY12" s="2">
        <v>0.87481481481481482</v>
      </c>
      <c r="AZ12" s="2" t="s">
        <v>69</v>
      </c>
      <c r="BA12" s="2" t="s">
        <v>435</v>
      </c>
      <c r="BB12" s="2">
        <v>1</v>
      </c>
      <c r="BC12" s="2" t="s">
        <v>437</v>
      </c>
      <c r="BD12" s="2">
        <v>8</v>
      </c>
      <c r="BE12" s="2">
        <v>72240.38</v>
      </c>
      <c r="BF12" s="2">
        <v>0.11807533404447762</v>
      </c>
      <c r="BG12" s="2">
        <v>0.1032940514863171</v>
      </c>
      <c r="BH12" s="2">
        <v>312580.71499999997</v>
      </c>
      <c r="BI12" s="2">
        <v>2.7288334150748876E-2</v>
      </c>
      <c r="BJ12" s="2">
        <v>2.3872238986692166E-2</v>
      </c>
      <c r="BK12" s="2">
        <v>1</v>
      </c>
      <c r="BL12" s="2" t="s">
        <v>67</v>
      </c>
      <c r="BM12" s="2">
        <v>1</v>
      </c>
      <c r="BN12" s="2" t="s">
        <v>431</v>
      </c>
    </row>
    <row r="13" spans="1:66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70바4325</v>
      </c>
      <c r="D13" s="72" t="str">
        <f t="shared" si="23"/>
        <v>대형</v>
      </c>
      <c r="E13" s="68" t="str">
        <f t="shared" si="16"/>
        <v>B</v>
      </c>
      <c r="F13" s="91">
        <f t="shared" si="17"/>
        <v>0.78800000000000003</v>
      </c>
      <c r="G13" s="92">
        <f t="shared" si="18"/>
        <v>1.97</v>
      </c>
      <c r="H13" s="93">
        <f t="shared" si="19"/>
        <v>2.5</v>
      </c>
      <c r="I13" s="94">
        <f t="shared" si="24"/>
        <v>6584.7470000000003</v>
      </c>
      <c r="J13" s="95">
        <f t="shared" si="25"/>
        <v>5.1334168739127434E-3</v>
      </c>
      <c r="K13" s="95">
        <f t="shared" si="26"/>
        <v>0.36667533403186409</v>
      </c>
      <c r="L13" s="95">
        <f t="shared" si="27"/>
        <v>0.11329212800431056</v>
      </c>
      <c r="M13" s="96">
        <f t="shared" si="28"/>
        <v>11.161</v>
      </c>
      <c r="N13" s="97">
        <f t="shared" si="29"/>
        <v>0.27300000000000002</v>
      </c>
      <c r="O13" s="97">
        <f t="shared" si="30"/>
        <v>1.7010000000000001</v>
      </c>
      <c r="P13" s="98">
        <f t="shared" si="31"/>
        <v>0</v>
      </c>
      <c r="Q13" s="99">
        <f t="shared" si="32"/>
        <v>60</v>
      </c>
      <c r="R13" s="100">
        <f t="shared" si="33"/>
        <v>22.9337274236293</v>
      </c>
      <c r="S13" s="85">
        <f t="shared" si="34"/>
        <v>18</v>
      </c>
      <c r="T13" s="85">
        <f t="shared" si="35"/>
        <v>112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207</v>
      </c>
      <c r="Z13" s="4" t="s">
        <v>190</v>
      </c>
      <c r="AA13" s="4" t="s">
        <v>48</v>
      </c>
      <c r="AB13" s="4">
        <v>527</v>
      </c>
      <c r="AC13" s="4">
        <v>6584.7470000000003</v>
      </c>
      <c r="AD13" s="4">
        <v>3342.569</v>
      </c>
      <c r="AE13" s="4">
        <v>1.97</v>
      </c>
      <c r="AF13" s="4">
        <v>2.5</v>
      </c>
      <c r="AG13" s="4">
        <v>11.161</v>
      </c>
      <c r="AH13" s="4">
        <v>457.05931500000003</v>
      </c>
      <c r="AI13" s="4">
        <v>2.346276</v>
      </c>
      <c r="AJ13" s="4">
        <v>167.592377</v>
      </c>
      <c r="AK13" s="4">
        <v>746</v>
      </c>
      <c r="AL13" s="4">
        <v>18</v>
      </c>
      <c r="AM13" s="4">
        <v>112</v>
      </c>
      <c r="AN13" s="4">
        <v>60</v>
      </c>
      <c r="AO13" s="4">
        <v>14.406765999999999</v>
      </c>
      <c r="AP13" s="4">
        <v>0</v>
      </c>
      <c r="AQ13" s="4">
        <v>0</v>
      </c>
      <c r="AR13" s="4">
        <v>0</v>
      </c>
      <c r="AS13" s="4">
        <v>0</v>
      </c>
      <c r="AT13" s="4">
        <v>0.27300000000000002</v>
      </c>
      <c r="AU13" s="4">
        <v>1.7010000000000001</v>
      </c>
      <c r="AV13" s="4">
        <v>58222</v>
      </c>
      <c r="AW13" s="4">
        <v>0</v>
      </c>
      <c r="AX13" s="23">
        <v>0.52</v>
      </c>
      <c r="AY13">
        <v>0.92680000000000007</v>
      </c>
      <c r="AZ13" t="s">
        <v>68</v>
      </c>
      <c r="BA13" t="s">
        <v>435</v>
      </c>
      <c r="BB13">
        <v>1</v>
      </c>
      <c r="BC13" t="s">
        <v>438</v>
      </c>
      <c r="BD13">
        <v>11</v>
      </c>
      <c r="BE13">
        <v>72240.38</v>
      </c>
      <c r="BF13">
        <v>0.1259427068351523</v>
      </c>
      <c r="BG13">
        <v>0.11672370069481916</v>
      </c>
      <c r="BH13">
        <v>312580.71499999997</v>
      </c>
      <c r="BI13">
        <v>2.9106558925108352E-2</v>
      </c>
      <c r="BJ13">
        <v>2.6975958811790424E-2</v>
      </c>
      <c r="BK13">
        <v>1</v>
      </c>
      <c r="BL13" t="s">
        <v>68</v>
      </c>
      <c r="BM13">
        <v>0</v>
      </c>
      <c r="BN13" t="s">
        <v>428</v>
      </c>
    </row>
    <row r="14" spans="1:66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70바4327</v>
      </c>
      <c r="D14" s="55" t="str">
        <f t="shared" si="23"/>
        <v>대형</v>
      </c>
      <c r="E14" s="51" t="str">
        <f t="shared" si="16"/>
        <v>B</v>
      </c>
      <c r="F14" s="101">
        <f t="shared" si="17"/>
        <v>0.78800000000000003</v>
      </c>
      <c r="G14" s="102">
        <f t="shared" si="18"/>
        <v>1.97</v>
      </c>
      <c r="H14" s="103">
        <f t="shared" si="19"/>
        <v>2.5</v>
      </c>
      <c r="I14" s="104">
        <f t="shared" si="24"/>
        <v>6525.08</v>
      </c>
      <c r="J14" s="105">
        <f t="shared" si="25"/>
        <v>6.3984872358676861E-3</v>
      </c>
      <c r="K14" s="105">
        <f t="shared" si="26"/>
        <v>0.36680269532631776</v>
      </c>
      <c r="L14" s="105">
        <f t="shared" si="27"/>
        <v>0.20428868305062928</v>
      </c>
      <c r="M14" s="106">
        <f t="shared" si="28"/>
        <v>11.260999999999999</v>
      </c>
      <c r="N14" s="107">
        <f t="shared" si="29"/>
        <v>6.0999999999999999E-2</v>
      </c>
      <c r="O14" s="107">
        <f t="shared" si="30"/>
        <v>1.4710000000000001</v>
      </c>
      <c r="P14" s="108">
        <f t="shared" si="31"/>
        <v>0</v>
      </c>
      <c r="Q14" s="109">
        <f t="shared" si="32"/>
        <v>60</v>
      </c>
      <c r="R14" s="110">
        <f t="shared" si="33"/>
        <v>23.057988249503488</v>
      </c>
      <c r="S14" s="82">
        <f t="shared" si="34"/>
        <v>4</v>
      </c>
      <c r="T14" s="82">
        <f t="shared" si="35"/>
        <v>96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209</v>
      </c>
      <c r="Z14" t="s">
        <v>190</v>
      </c>
      <c r="AA14" t="s">
        <v>48</v>
      </c>
      <c r="AB14">
        <v>527</v>
      </c>
      <c r="AC14" s="1">
        <v>6525.08</v>
      </c>
      <c r="AD14" s="1">
        <v>3312.5889999999999</v>
      </c>
      <c r="AE14" s="21">
        <v>1.97</v>
      </c>
      <c r="AF14">
        <v>2.5</v>
      </c>
      <c r="AG14">
        <v>11.260999999999999</v>
      </c>
      <c r="AH14">
        <v>451.47765299999998</v>
      </c>
      <c r="AI14">
        <v>2.8887740000000002</v>
      </c>
      <c r="AJ14">
        <v>165.60321999999999</v>
      </c>
      <c r="AK14">
        <v>1333</v>
      </c>
      <c r="AL14">
        <v>4</v>
      </c>
      <c r="AM14">
        <v>96</v>
      </c>
      <c r="AN14">
        <v>60</v>
      </c>
      <c r="AO14">
        <v>14.452719</v>
      </c>
      <c r="AP14">
        <v>0</v>
      </c>
      <c r="AQ14">
        <v>0</v>
      </c>
      <c r="AR14">
        <v>0</v>
      </c>
      <c r="AS14">
        <v>0</v>
      </c>
      <c r="AT14">
        <v>6.0999999999999999E-2</v>
      </c>
      <c r="AU14">
        <v>1.4710000000000001</v>
      </c>
      <c r="AV14">
        <v>54506</v>
      </c>
      <c r="AW14">
        <v>0</v>
      </c>
      <c r="AX14" s="22">
        <v>0.52</v>
      </c>
      <c r="AY14">
        <v>0.90461538461538449</v>
      </c>
      <c r="AZ14" t="s">
        <v>68</v>
      </c>
      <c r="BA14" t="s">
        <v>435</v>
      </c>
      <c r="BB14">
        <v>2</v>
      </c>
      <c r="BC14" t="s">
        <v>439</v>
      </c>
      <c r="BD14">
        <v>11</v>
      </c>
      <c r="BE14">
        <v>72240.38</v>
      </c>
      <c r="BF14">
        <v>0.13181330164653066</v>
      </c>
      <c r="BG14">
        <v>0.11924034056640002</v>
      </c>
      <c r="BH14">
        <v>312580.71499999997</v>
      </c>
      <c r="BI14">
        <v>3.0463309292769393E-2</v>
      </c>
      <c r="BJ14">
        <v>2.7557578252536002E-2</v>
      </c>
      <c r="BK14">
        <v>1</v>
      </c>
      <c r="BL14" t="s">
        <v>68</v>
      </c>
      <c r="BM14">
        <v>0</v>
      </c>
      <c r="BN14" t="s">
        <v>428</v>
      </c>
    </row>
    <row r="15" spans="1:66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70바4330</v>
      </c>
      <c r="D15" s="72" t="str">
        <f t="shared" si="23"/>
        <v>중형</v>
      </c>
      <c r="E15" s="68" t="str">
        <f t="shared" si="16"/>
        <v>D</v>
      </c>
      <c r="F15" s="91">
        <f t="shared" si="17"/>
        <v>0.72903225806451599</v>
      </c>
      <c r="G15" s="92">
        <f t="shared" si="18"/>
        <v>2.2599999999999998</v>
      </c>
      <c r="H15" s="93">
        <f t="shared" si="19"/>
        <v>3.1</v>
      </c>
      <c r="I15" s="94">
        <f t="shared" si="24"/>
        <v>3258.8620000000001</v>
      </c>
      <c r="J15" s="95">
        <f t="shared" si="25"/>
        <v>7.1275515189519337E-3</v>
      </c>
      <c r="K15" s="95">
        <f t="shared" si="26"/>
        <v>0.3671160194641877</v>
      </c>
      <c r="L15" s="95">
        <f t="shared" si="27"/>
        <v>0.17368026016443777</v>
      </c>
      <c r="M15" s="96">
        <f t="shared" si="28"/>
        <v>11.567</v>
      </c>
      <c r="N15" s="97">
        <f t="shared" si="29"/>
        <v>0.307</v>
      </c>
      <c r="O15" s="97">
        <f t="shared" si="30"/>
        <v>2.3319999999999999</v>
      </c>
      <c r="P15" s="98">
        <f t="shared" si="31"/>
        <v>0</v>
      </c>
      <c r="Q15" s="99">
        <f t="shared" si="32"/>
        <v>59</v>
      </c>
      <c r="R15" s="100">
        <f t="shared" si="33"/>
        <v>22.925865115732933</v>
      </c>
      <c r="S15" s="85">
        <f t="shared" si="34"/>
        <v>10</v>
      </c>
      <c r="T15" s="85">
        <f t="shared" si="35"/>
        <v>76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211</v>
      </c>
      <c r="Z15" t="s">
        <v>212</v>
      </c>
      <c r="AA15" t="s">
        <v>48</v>
      </c>
      <c r="AB15">
        <v>527</v>
      </c>
      <c r="AC15" s="1">
        <v>3258.8620000000001</v>
      </c>
      <c r="AD15" s="1">
        <v>1442.144</v>
      </c>
      <c r="AE15" s="21">
        <v>2.2599999999999998</v>
      </c>
      <c r="AF15">
        <v>3.1</v>
      </c>
      <c r="AG15">
        <v>11.567</v>
      </c>
      <c r="AH15">
        <v>227.161599</v>
      </c>
      <c r="AI15">
        <v>1.6191059999999999</v>
      </c>
      <c r="AJ15">
        <v>83.394661999999997</v>
      </c>
      <c r="AK15">
        <v>566</v>
      </c>
      <c r="AL15">
        <v>10</v>
      </c>
      <c r="AM15">
        <v>76</v>
      </c>
      <c r="AN15">
        <v>59</v>
      </c>
      <c r="AO15">
        <v>14.346007</v>
      </c>
      <c r="AP15">
        <v>0</v>
      </c>
      <c r="AQ15">
        <v>0</v>
      </c>
      <c r="AR15">
        <v>2</v>
      </c>
      <c r="AS15">
        <v>98</v>
      </c>
      <c r="AT15">
        <v>0.307</v>
      </c>
      <c r="AU15">
        <v>2.3319999999999999</v>
      </c>
      <c r="AV15">
        <v>28124</v>
      </c>
      <c r="AW15">
        <v>0</v>
      </c>
      <c r="AX15" s="22">
        <v>0.61</v>
      </c>
      <c r="AY15">
        <v>0.82153846153846155</v>
      </c>
      <c r="AZ15" t="s">
        <v>67</v>
      </c>
      <c r="BA15" t="s">
        <v>435</v>
      </c>
      <c r="BB15">
        <v>2</v>
      </c>
      <c r="BC15" t="s">
        <v>440</v>
      </c>
      <c r="BD15">
        <v>10</v>
      </c>
      <c r="BE15">
        <v>72240.38</v>
      </c>
      <c r="BF15">
        <v>0.133206898967032</v>
      </c>
      <c r="BG15">
        <v>0.10943459084368476</v>
      </c>
      <c r="BH15">
        <v>312580.71499999997</v>
      </c>
      <c r="BI15">
        <v>3.0785382905020229E-2</v>
      </c>
      <c r="BJ15">
        <v>2.5291376109662773E-2</v>
      </c>
      <c r="BK15">
        <v>1</v>
      </c>
      <c r="BL15" t="s">
        <v>67</v>
      </c>
      <c r="BM15">
        <v>0</v>
      </c>
      <c r="BN15" t="s">
        <v>428</v>
      </c>
    </row>
    <row r="16" spans="1:66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70바4340</v>
      </c>
      <c r="D16" s="55" t="str">
        <f t="shared" si="23"/>
        <v>대형</v>
      </c>
      <c r="E16" s="51" t="str">
        <f t="shared" si="16"/>
        <v>C</v>
      </c>
      <c r="F16" s="101">
        <f t="shared" si="17"/>
        <v>0.76839999999999997</v>
      </c>
      <c r="G16" s="102">
        <f t="shared" si="18"/>
        <v>1.921</v>
      </c>
      <c r="H16" s="103">
        <f t="shared" si="19"/>
        <v>2.5</v>
      </c>
      <c r="I16" s="104">
        <f t="shared" si="24"/>
        <v>452.68200000000002</v>
      </c>
      <c r="J16" s="105">
        <f t="shared" si="25"/>
        <v>6.1562922067077454E-3</v>
      </c>
      <c r="K16" s="105">
        <f t="shared" si="26"/>
        <v>0.3706748988056397</v>
      </c>
      <c r="L16" s="105">
        <f t="shared" si="27"/>
        <v>0.19439694973513416</v>
      </c>
      <c r="M16" s="106">
        <f t="shared" si="28"/>
        <v>12.53</v>
      </c>
      <c r="N16" s="107">
        <f t="shared" si="29"/>
        <v>0.221</v>
      </c>
      <c r="O16" s="107">
        <f t="shared" si="30"/>
        <v>1.7669999999999999</v>
      </c>
      <c r="P16" s="108">
        <f t="shared" si="31"/>
        <v>0</v>
      </c>
      <c r="Q16" s="109">
        <f t="shared" si="32"/>
        <v>56</v>
      </c>
      <c r="R16" s="110">
        <f t="shared" si="33"/>
        <v>22.739897372525675</v>
      </c>
      <c r="S16" s="82">
        <f t="shared" si="34"/>
        <v>1</v>
      </c>
      <c r="T16" s="82">
        <f t="shared" si="35"/>
        <v>8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215</v>
      </c>
      <c r="Z16" s="4" t="s">
        <v>190</v>
      </c>
      <c r="AA16" s="4" t="s">
        <v>48</v>
      </c>
      <c r="AB16" s="4">
        <v>527</v>
      </c>
      <c r="AC16" s="4">
        <v>452.68200000000002</v>
      </c>
      <c r="AD16" s="4">
        <v>235.66</v>
      </c>
      <c r="AE16" s="4">
        <v>1.921</v>
      </c>
      <c r="AF16" s="4">
        <v>2.5</v>
      </c>
      <c r="AG16" s="4">
        <v>12.53</v>
      </c>
      <c r="AH16" s="4">
        <v>31.944714999999999</v>
      </c>
      <c r="AI16" s="4">
        <v>0.196661</v>
      </c>
      <c r="AJ16" s="4">
        <v>11.841104</v>
      </c>
      <c r="AK16" s="4">
        <v>88</v>
      </c>
      <c r="AL16" s="4">
        <v>1</v>
      </c>
      <c r="AM16" s="4">
        <v>8</v>
      </c>
      <c r="AN16" s="4">
        <v>56</v>
      </c>
      <c r="AO16" s="4">
        <v>14.170794000000001</v>
      </c>
      <c r="AP16" s="4">
        <v>0</v>
      </c>
      <c r="AQ16" s="4">
        <v>0</v>
      </c>
      <c r="AR16" s="4">
        <v>0</v>
      </c>
      <c r="AS16" s="4">
        <v>0</v>
      </c>
      <c r="AT16" s="4">
        <v>0.221</v>
      </c>
      <c r="AU16" s="4">
        <v>1.7669999999999999</v>
      </c>
      <c r="AV16" s="4">
        <v>3857</v>
      </c>
      <c r="AW16" s="4">
        <v>0</v>
      </c>
      <c r="AX16" s="23">
        <v>0.55000000000000004</v>
      </c>
      <c r="AY16">
        <v>0.86153846153846159</v>
      </c>
      <c r="AZ16" t="s">
        <v>69</v>
      </c>
      <c r="BA16" t="s">
        <v>435</v>
      </c>
      <c r="BB16">
        <v>3</v>
      </c>
      <c r="BC16" t="s">
        <v>441</v>
      </c>
      <c r="BD16">
        <v>12</v>
      </c>
      <c r="BE16">
        <v>72240.38</v>
      </c>
      <c r="BF16">
        <v>0.12743485014890563</v>
      </c>
      <c r="BG16">
        <v>0.10979002474367254</v>
      </c>
      <c r="BH16">
        <v>312580.71499999997</v>
      </c>
      <c r="BI16">
        <v>2.9451407454871296E-2</v>
      </c>
      <c r="BJ16">
        <v>2.5373520268812195E-2</v>
      </c>
      <c r="BK16">
        <v>1</v>
      </c>
      <c r="BL16" t="s">
        <v>68</v>
      </c>
      <c r="BM16">
        <v>-1</v>
      </c>
      <c r="BN16" t="s">
        <v>426</v>
      </c>
    </row>
    <row r="17" spans="1:66">
      <c r="A17" s="83" t="str">
        <f t="shared" si="20"/>
        <v>원진운수</v>
      </c>
      <c r="B17" s="83" t="str">
        <f t="shared" si="21"/>
        <v>22</v>
      </c>
      <c r="C17" s="84" t="str">
        <f t="shared" si="22"/>
        <v>70바4341</v>
      </c>
      <c r="D17" s="72" t="str">
        <f t="shared" si="23"/>
        <v>대형</v>
      </c>
      <c r="E17" s="68" t="str">
        <f t="shared" si="16"/>
        <v>S</v>
      </c>
      <c r="F17" s="91">
        <f t="shared" si="17"/>
        <v>0.80079999999999996</v>
      </c>
      <c r="G17" s="92">
        <f t="shared" si="18"/>
        <v>2.0019999999999998</v>
      </c>
      <c r="H17" s="93">
        <f t="shared" si="19"/>
        <v>2.5</v>
      </c>
      <c r="I17" s="94">
        <f t="shared" si="24"/>
        <v>2201.4380000000001</v>
      </c>
      <c r="J17" s="95">
        <f t="shared" si="25"/>
        <v>7.1631244337590832E-3</v>
      </c>
      <c r="K17" s="95">
        <f t="shared" si="26"/>
        <v>0.37817116539462009</v>
      </c>
      <c r="L17" s="95">
        <f t="shared" si="27"/>
        <v>0.18624190188413209</v>
      </c>
      <c r="M17" s="96">
        <f t="shared" si="28"/>
        <v>11.154</v>
      </c>
      <c r="N17" s="97">
        <f t="shared" si="29"/>
        <v>9.0999999999999998E-2</v>
      </c>
      <c r="O17" s="97">
        <f t="shared" si="30"/>
        <v>1.3169999999999999</v>
      </c>
      <c r="P17" s="98">
        <f t="shared" si="31"/>
        <v>0</v>
      </c>
      <c r="Q17" s="99">
        <f t="shared" si="32"/>
        <v>58</v>
      </c>
      <c r="R17" s="100">
        <f t="shared" si="33"/>
        <v>23.29398670832974</v>
      </c>
      <c r="S17" s="85">
        <f t="shared" si="34"/>
        <v>2</v>
      </c>
      <c r="T17" s="85">
        <f t="shared" si="35"/>
        <v>29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217</v>
      </c>
      <c r="Z17" t="s">
        <v>190</v>
      </c>
      <c r="AA17" t="s">
        <v>48</v>
      </c>
      <c r="AB17">
        <v>527</v>
      </c>
      <c r="AC17" s="1">
        <v>2201.4380000000001</v>
      </c>
      <c r="AD17" s="1">
        <v>1099.875</v>
      </c>
      <c r="AE17" s="21">
        <v>2.0019999999999998</v>
      </c>
      <c r="AF17">
        <v>2.5</v>
      </c>
      <c r="AG17">
        <v>11.154</v>
      </c>
      <c r="AH17">
        <v>153.753018</v>
      </c>
      <c r="AI17">
        <v>1.1013520000000001</v>
      </c>
      <c r="AJ17">
        <v>58.144958000000003</v>
      </c>
      <c r="AK17">
        <v>410</v>
      </c>
      <c r="AL17">
        <v>2</v>
      </c>
      <c r="AM17">
        <v>29</v>
      </c>
      <c r="AN17">
        <v>58</v>
      </c>
      <c r="AO17">
        <v>14.318014</v>
      </c>
      <c r="AP17">
        <v>0</v>
      </c>
      <c r="AQ17">
        <v>0</v>
      </c>
      <c r="AR17">
        <v>0</v>
      </c>
      <c r="AS17">
        <v>0</v>
      </c>
      <c r="AT17">
        <v>9.0999999999999998E-2</v>
      </c>
      <c r="AU17">
        <v>1.3169999999999999</v>
      </c>
      <c r="AV17">
        <v>16834</v>
      </c>
      <c r="AW17">
        <v>0</v>
      </c>
      <c r="AX17" s="22">
        <v>0.52</v>
      </c>
      <c r="AY17">
        <v>1.0268000000000002</v>
      </c>
      <c r="AZ17" t="s">
        <v>71</v>
      </c>
      <c r="BA17" t="s">
        <v>435</v>
      </c>
      <c r="BB17">
        <v>1</v>
      </c>
      <c r="BC17" t="s">
        <v>442</v>
      </c>
      <c r="BD17">
        <v>9</v>
      </c>
      <c r="BE17">
        <v>72240.38</v>
      </c>
      <c r="BF17">
        <v>0.1287807456162329</v>
      </c>
      <c r="BG17">
        <v>0.13223206959874798</v>
      </c>
      <c r="BH17">
        <v>312580.71499999997</v>
      </c>
      <c r="BI17">
        <v>2.9762456714580107E-2</v>
      </c>
      <c r="BJ17">
        <v>3.0560090554530857E-2</v>
      </c>
      <c r="BK17">
        <v>1</v>
      </c>
      <c r="BL17" t="s">
        <v>71</v>
      </c>
      <c r="BM17">
        <v>0</v>
      </c>
      <c r="BN17" t="s">
        <v>428</v>
      </c>
    </row>
    <row r="18" spans="1:66">
      <c r="A18" s="80" t="str">
        <f t="shared" si="20"/>
        <v>원진운수</v>
      </c>
      <c r="B18" s="80" t="str">
        <f t="shared" si="21"/>
        <v>22</v>
      </c>
      <c r="C18" s="81" t="str">
        <f t="shared" si="22"/>
        <v>70바4345</v>
      </c>
      <c r="D18" s="55" t="str">
        <f t="shared" si="23"/>
        <v>대형</v>
      </c>
      <c r="E18" s="51" t="str">
        <f t="shared" si="16"/>
        <v>C</v>
      </c>
      <c r="F18" s="101">
        <f t="shared" si="17"/>
        <v>0.78039999999999998</v>
      </c>
      <c r="G18" s="102">
        <f t="shared" si="18"/>
        <v>1.9510000000000001</v>
      </c>
      <c r="H18" s="103">
        <f t="shared" si="19"/>
        <v>2.5</v>
      </c>
      <c r="I18" s="104">
        <f t="shared" si="24"/>
        <v>7060.7240000000002</v>
      </c>
      <c r="J18" s="105">
        <f t="shared" si="25"/>
        <v>5.1683348496327957E-3</v>
      </c>
      <c r="K18" s="105">
        <f t="shared" si="26"/>
        <v>0.36356643995474203</v>
      </c>
      <c r="L18" s="105">
        <f t="shared" si="27"/>
        <v>0.12420822567204157</v>
      </c>
      <c r="M18" s="106">
        <f t="shared" si="28"/>
        <v>11.894</v>
      </c>
      <c r="N18" s="107">
        <f t="shared" si="29"/>
        <v>0.24099999999999999</v>
      </c>
      <c r="O18" s="107">
        <f t="shared" si="30"/>
        <v>2.8180000000000001</v>
      </c>
      <c r="P18" s="108">
        <f t="shared" si="31"/>
        <v>0</v>
      </c>
      <c r="Q18" s="109">
        <f t="shared" si="32"/>
        <v>58</v>
      </c>
      <c r="R18" s="110">
        <f t="shared" si="33"/>
        <v>23.633817002243447</v>
      </c>
      <c r="S18" s="82">
        <f t="shared" si="34"/>
        <v>17</v>
      </c>
      <c r="T18" s="82">
        <f t="shared" si="35"/>
        <v>199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218</v>
      </c>
      <c r="Z18" t="s">
        <v>190</v>
      </c>
      <c r="AA18" t="s">
        <v>48</v>
      </c>
      <c r="AB18">
        <v>527</v>
      </c>
      <c r="AC18" s="1">
        <v>7060.7240000000002</v>
      </c>
      <c r="AD18" s="1">
        <v>3618.1979999999999</v>
      </c>
      <c r="AE18" s="21">
        <v>1.9510000000000001</v>
      </c>
      <c r="AF18">
        <v>2.5</v>
      </c>
      <c r="AG18">
        <v>11.894</v>
      </c>
      <c r="AH18">
        <v>473.26403399999998</v>
      </c>
      <c r="AI18">
        <v>2.4459870000000001</v>
      </c>
      <c r="AJ18">
        <v>172.06291999999999</v>
      </c>
      <c r="AK18">
        <v>877</v>
      </c>
      <c r="AL18">
        <v>17</v>
      </c>
      <c r="AM18">
        <v>199</v>
      </c>
      <c r="AN18">
        <v>58</v>
      </c>
      <c r="AO18">
        <v>14.919206000000001</v>
      </c>
      <c r="AP18">
        <v>0</v>
      </c>
      <c r="AQ18">
        <v>0</v>
      </c>
      <c r="AR18">
        <v>1</v>
      </c>
      <c r="AS18">
        <v>184</v>
      </c>
      <c r="AT18">
        <v>0.24099999999999999</v>
      </c>
      <c r="AU18">
        <v>2.8180000000000001</v>
      </c>
      <c r="AV18">
        <v>61341</v>
      </c>
      <c r="AW18">
        <v>0</v>
      </c>
      <c r="AX18" s="22">
        <v>0.52</v>
      </c>
      <c r="AY18">
        <v>0.86964285714285716</v>
      </c>
      <c r="AZ18" t="s">
        <v>69</v>
      </c>
      <c r="BA18" t="s">
        <v>435</v>
      </c>
      <c r="BB18">
        <v>2</v>
      </c>
      <c r="BC18" t="s">
        <v>443</v>
      </c>
      <c r="BD18">
        <v>11</v>
      </c>
      <c r="BE18">
        <v>72240.38</v>
      </c>
      <c r="BF18">
        <v>0.13066788962073564</v>
      </c>
      <c r="BG18">
        <v>0.11363439686660404</v>
      </c>
      <c r="BH18">
        <v>312580.71499999997</v>
      </c>
      <c r="BI18">
        <v>3.0198593665639289E-2</v>
      </c>
      <c r="BJ18">
        <v>2.6261991277082741E-2</v>
      </c>
      <c r="BK18">
        <v>1</v>
      </c>
      <c r="BL18" t="s">
        <v>69</v>
      </c>
      <c r="BM18">
        <v>0</v>
      </c>
      <c r="BN18" t="s">
        <v>428</v>
      </c>
    </row>
    <row r="19" spans="1:66">
      <c r="A19" s="83" t="str">
        <f t="shared" si="20"/>
        <v>원진운수</v>
      </c>
      <c r="B19" s="83" t="str">
        <f t="shared" si="21"/>
        <v>22</v>
      </c>
      <c r="C19" s="84" t="str">
        <f t="shared" si="22"/>
        <v>70바4356</v>
      </c>
      <c r="D19" s="72" t="str">
        <f t="shared" si="23"/>
        <v>대형</v>
      </c>
      <c r="E19" s="68" t="str">
        <f t="shared" si="16"/>
        <v>D</v>
      </c>
      <c r="F19" s="91">
        <f t="shared" si="17"/>
        <v>0.78600000000000003</v>
      </c>
      <c r="G19" s="92">
        <f t="shared" si="18"/>
        <v>1.9650000000000001</v>
      </c>
      <c r="H19" s="93">
        <f t="shared" si="19"/>
        <v>2.5</v>
      </c>
      <c r="I19" s="94">
        <f t="shared" si="24"/>
        <v>6672.8090000000002</v>
      </c>
      <c r="J19" s="95">
        <f t="shared" si="25"/>
        <v>6.9146805452072373E-3</v>
      </c>
      <c r="K19" s="95">
        <f t="shared" si="26"/>
        <v>0.36947853179540047</v>
      </c>
      <c r="L19" s="95">
        <f t="shared" si="27"/>
        <v>0.14896275316736923</v>
      </c>
      <c r="M19" s="96">
        <f t="shared" si="28"/>
        <v>11.444000000000001</v>
      </c>
      <c r="N19" s="97">
        <f t="shared" si="29"/>
        <v>0.09</v>
      </c>
      <c r="O19" s="97">
        <f t="shared" si="30"/>
        <v>2.0529999999999999</v>
      </c>
      <c r="P19" s="98">
        <f t="shared" si="31"/>
        <v>0</v>
      </c>
      <c r="Q19" s="99">
        <f t="shared" si="32"/>
        <v>75</v>
      </c>
      <c r="R19" s="100">
        <f t="shared" si="33"/>
        <v>23.233443899906987</v>
      </c>
      <c r="S19" s="85">
        <f t="shared" si="34"/>
        <v>6</v>
      </c>
      <c r="T19" s="85">
        <f t="shared" si="35"/>
        <v>137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220</v>
      </c>
      <c r="Z19" s="4" t="s">
        <v>190</v>
      </c>
      <c r="AA19" s="4" t="s">
        <v>48</v>
      </c>
      <c r="AB19" s="4">
        <v>527</v>
      </c>
      <c r="AC19" s="4">
        <v>6672.8090000000002</v>
      </c>
      <c r="AD19" s="4">
        <v>3395.527</v>
      </c>
      <c r="AE19" s="4">
        <v>1.9650000000000001</v>
      </c>
      <c r="AF19" s="4">
        <v>2.5</v>
      </c>
      <c r="AG19" s="4">
        <v>11.444000000000001</v>
      </c>
      <c r="AH19" s="4">
        <v>460.55793599999998</v>
      </c>
      <c r="AI19" s="4">
        <v>3.1846109999999999</v>
      </c>
      <c r="AJ19" s="4">
        <v>170.16627</v>
      </c>
      <c r="AK19" s="4">
        <v>994</v>
      </c>
      <c r="AL19" s="4">
        <v>6</v>
      </c>
      <c r="AM19" s="4">
        <v>137</v>
      </c>
      <c r="AN19" s="4">
        <v>75</v>
      </c>
      <c r="AO19" s="4">
        <v>14.488533</v>
      </c>
      <c r="AP19" s="4">
        <v>17.2</v>
      </c>
      <c r="AQ19" s="4">
        <v>0</v>
      </c>
      <c r="AR19" s="4">
        <v>0</v>
      </c>
      <c r="AS19" s="4">
        <v>0</v>
      </c>
      <c r="AT19" s="4">
        <v>0.09</v>
      </c>
      <c r="AU19" s="4">
        <v>2.0529999999999999</v>
      </c>
      <c r="AV19" s="4">
        <v>57030</v>
      </c>
      <c r="AW19" s="4">
        <v>0</v>
      </c>
      <c r="AX19" s="23">
        <v>0.52</v>
      </c>
      <c r="AY19">
        <v>0.82444444444444442</v>
      </c>
      <c r="AZ19" t="s">
        <v>67</v>
      </c>
      <c r="BA19" t="s">
        <v>444</v>
      </c>
      <c r="BB19">
        <v>1</v>
      </c>
      <c r="BC19" t="s">
        <v>445</v>
      </c>
      <c r="BD19">
        <v>7</v>
      </c>
      <c r="BE19">
        <v>26415.506000000001</v>
      </c>
      <c r="BF19">
        <v>0.48494126896528117</v>
      </c>
      <c r="BG19">
        <v>0.39980713508026511</v>
      </c>
      <c r="BH19">
        <v>312580.71499999997</v>
      </c>
      <c r="BI19">
        <v>4.098131581790003E-2</v>
      </c>
      <c r="BJ19">
        <v>3.3786818152090912E-2</v>
      </c>
      <c r="BK19">
        <v>1</v>
      </c>
      <c r="BL19" t="s">
        <v>68</v>
      </c>
      <c r="BM19">
        <v>-2</v>
      </c>
      <c r="BN19" t="s">
        <v>426</v>
      </c>
    </row>
    <row r="20" spans="1:66">
      <c r="A20" s="80" t="str">
        <f t="shared" si="20"/>
        <v>원진운수</v>
      </c>
      <c r="B20" s="80" t="str">
        <f t="shared" si="21"/>
        <v>22</v>
      </c>
      <c r="C20" s="81" t="str">
        <f t="shared" si="22"/>
        <v>71바6008</v>
      </c>
      <c r="D20" s="55" t="str">
        <f t="shared" si="23"/>
        <v>대형</v>
      </c>
      <c r="E20" s="51" t="str">
        <f t="shared" si="16"/>
        <v>C</v>
      </c>
      <c r="F20" s="101">
        <f t="shared" si="17"/>
        <v>0.84875</v>
      </c>
      <c r="G20" s="102">
        <f t="shared" si="18"/>
        <v>2.0369999999999999</v>
      </c>
      <c r="H20" s="103">
        <f t="shared" si="19"/>
        <v>2.4</v>
      </c>
      <c r="I20" s="104">
        <f t="shared" si="24"/>
        <v>6618.9290000000001</v>
      </c>
      <c r="J20" s="105">
        <f t="shared" si="25"/>
        <v>5.3091248147201127E-3</v>
      </c>
      <c r="K20" s="105">
        <f t="shared" si="26"/>
        <v>0.36316032923158875</v>
      </c>
      <c r="L20" s="105">
        <f t="shared" si="27"/>
        <v>0.11618193819574134</v>
      </c>
      <c r="M20" s="106">
        <f t="shared" si="28"/>
        <v>9.7729999999999997</v>
      </c>
      <c r="N20" s="107">
        <f t="shared" si="29"/>
        <v>0.06</v>
      </c>
      <c r="O20" s="107">
        <f t="shared" si="30"/>
        <v>1.5109999999999999</v>
      </c>
      <c r="P20" s="108">
        <f t="shared" si="31"/>
        <v>0</v>
      </c>
      <c r="Q20" s="109">
        <f t="shared" si="32"/>
        <v>75</v>
      </c>
      <c r="R20" s="110">
        <f t="shared" si="33"/>
        <v>22.335311401313774</v>
      </c>
      <c r="S20" s="82">
        <f t="shared" si="34"/>
        <v>4</v>
      </c>
      <c r="T20" s="82">
        <f t="shared" si="35"/>
        <v>100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222</v>
      </c>
      <c r="Z20" t="s">
        <v>190</v>
      </c>
      <c r="AA20" t="s">
        <v>48</v>
      </c>
      <c r="AB20">
        <v>527</v>
      </c>
      <c r="AC20" s="1">
        <v>6618.9290000000001</v>
      </c>
      <c r="AD20" s="1">
        <v>3248.7570000000001</v>
      </c>
      <c r="AE20" s="21">
        <v>2.0369999999999999</v>
      </c>
      <c r="AF20">
        <v>2.4</v>
      </c>
      <c r="AG20">
        <v>9.7729999999999997</v>
      </c>
      <c r="AH20">
        <v>469.24683199999998</v>
      </c>
      <c r="AI20">
        <v>2.4912899999999998</v>
      </c>
      <c r="AJ20">
        <v>170.411834</v>
      </c>
      <c r="AK20">
        <v>769</v>
      </c>
      <c r="AL20">
        <v>4</v>
      </c>
      <c r="AM20">
        <v>100</v>
      </c>
      <c r="AN20">
        <v>75</v>
      </c>
      <c r="AO20">
        <v>14.105430999999999</v>
      </c>
      <c r="AP20">
        <v>12.8</v>
      </c>
      <c r="AQ20">
        <v>0</v>
      </c>
      <c r="AR20">
        <v>2</v>
      </c>
      <c r="AS20">
        <v>170</v>
      </c>
      <c r="AT20">
        <v>0.06</v>
      </c>
      <c r="AU20">
        <v>1.5109999999999999</v>
      </c>
      <c r="AV20">
        <v>55755</v>
      </c>
      <c r="AW20">
        <v>0</v>
      </c>
      <c r="AX20" s="22">
        <v>0.51</v>
      </c>
      <c r="AY20">
        <v>0.88555555555555554</v>
      </c>
      <c r="AZ20" t="s">
        <v>69</v>
      </c>
      <c r="BA20" t="s">
        <v>444</v>
      </c>
      <c r="BB20">
        <v>1</v>
      </c>
      <c r="BC20" t="s">
        <v>446</v>
      </c>
      <c r="BD20">
        <v>10</v>
      </c>
      <c r="BE20">
        <v>26415.506000000001</v>
      </c>
      <c r="BF20">
        <v>0.51505873103471878</v>
      </c>
      <c r="BG20">
        <v>0.45611312070518983</v>
      </c>
      <c r="BH20">
        <v>312580.71499999997</v>
      </c>
      <c r="BI20">
        <v>4.3526476033558248E-2</v>
      </c>
      <c r="BJ20">
        <v>3.8545112665273246E-2</v>
      </c>
      <c r="BK20">
        <v>1</v>
      </c>
      <c r="BL20" t="s">
        <v>66</v>
      </c>
      <c r="BM20">
        <v>-2</v>
      </c>
      <c r="BN20" t="s">
        <v>426</v>
      </c>
    </row>
    <row r="21" spans="1:66">
      <c r="A21" s="83" t="str">
        <f t="shared" si="20"/>
        <v>원진운수</v>
      </c>
      <c r="B21" s="83" t="str">
        <f t="shared" si="21"/>
        <v>22</v>
      </c>
      <c r="C21" s="84" t="str">
        <f t="shared" si="22"/>
        <v>72바1436</v>
      </c>
      <c r="D21" s="72" t="str">
        <f t="shared" si="23"/>
        <v>대형</v>
      </c>
      <c r="E21" s="68" t="str">
        <f t="shared" si="16"/>
        <v>B</v>
      </c>
      <c r="F21" s="91">
        <f t="shared" si="17"/>
        <v>0.74320000000000008</v>
      </c>
      <c r="G21" s="92">
        <f t="shared" si="18"/>
        <v>1.8580000000000001</v>
      </c>
      <c r="H21" s="93">
        <f t="shared" si="19"/>
        <v>2.5</v>
      </c>
      <c r="I21" s="94">
        <f t="shared" si="24"/>
        <v>7443.0420000000004</v>
      </c>
      <c r="J21" s="95">
        <f t="shared" si="25"/>
        <v>5.4404264631724491E-3</v>
      </c>
      <c r="K21" s="95">
        <f t="shared" si="26"/>
        <v>0.37484688990812243</v>
      </c>
      <c r="L21" s="95">
        <f t="shared" si="27"/>
        <v>0.1769437818569343</v>
      </c>
      <c r="M21" s="96">
        <f t="shared" si="28"/>
        <v>11.579000000000001</v>
      </c>
      <c r="N21" s="97">
        <f t="shared" si="29"/>
        <v>0.161</v>
      </c>
      <c r="O21" s="97">
        <f t="shared" si="30"/>
        <v>2.0819999999999999</v>
      </c>
      <c r="P21" s="98">
        <f t="shared" si="31"/>
        <v>0</v>
      </c>
      <c r="Q21" s="99">
        <f t="shared" si="32"/>
        <v>62</v>
      </c>
      <c r="R21" s="100">
        <f t="shared" si="33"/>
        <v>23.969961527704243</v>
      </c>
      <c r="S21" s="85">
        <f t="shared" si="34"/>
        <v>12</v>
      </c>
      <c r="T21" s="85">
        <f t="shared" si="35"/>
        <v>155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224</v>
      </c>
      <c r="Z21" t="s">
        <v>190</v>
      </c>
      <c r="AA21" t="s">
        <v>48</v>
      </c>
      <c r="AB21">
        <v>527</v>
      </c>
      <c r="AC21" s="1">
        <v>7443.0420000000004</v>
      </c>
      <c r="AD21" s="1">
        <v>4006.1039999999998</v>
      </c>
      <c r="AE21" s="21">
        <v>1.8580000000000001</v>
      </c>
      <c r="AF21">
        <v>2.5</v>
      </c>
      <c r="AG21">
        <v>11.579000000000001</v>
      </c>
      <c r="AH21">
        <v>501.06347699999998</v>
      </c>
      <c r="AI21">
        <v>2.7259989999999998</v>
      </c>
      <c r="AJ21">
        <v>187.82208600000001</v>
      </c>
      <c r="AK21">
        <v>1317</v>
      </c>
      <c r="AL21">
        <v>12</v>
      </c>
      <c r="AM21">
        <v>155</v>
      </c>
      <c r="AN21">
        <v>62</v>
      </c>
      <c r="AO21">
        <v>14.854488999999999</v>
      </c>
      <c r="AP21">
        <v>6.1</v>
      </c>
      <c r="AQ21">
        <v>0</v>
      </c>
      <c r="AR21">
        <v>1</v>
      </c>
      <c r="AS21">
        <v>26</v>
      </c>
      <c r="AT21">
        <v>0.161</v>
      </c>
      <c r="AU21">
        <v>2.0819999999999999</v>
      </c>
      <c r="AV21">
        <v>64598</v>
      </c>
      <c r="AW21">
        <v>0</v>
      </c>
      <c r="AX21" s="22">
        <v>0.48</v>
      </c>
      <c r="AY21">
        <v>0.9396000000000001</v>
      </c>
      <c r="AZ21" t="s">
        <v>68</v>
      </c>
      <c r="BA21" t="s">
        <v>447</v>
      </c>
      <c r="BB21">
        <v>1</v>
      </c>
      <c r="BC21" t="s">
        <v>448</v>
      </c>
      <c r="BD21">
        <v>7</v>
      </c>
      <c r="BE21">
        <v>11133.811</v>
      </c>
      <c r="BF21">
        <v>1</v>
      </c>
      <c r="BG21">
        <v>0.9396000000000001</v>
      </c>
      <c r="BH21">
        <v>312580.71499999997</v>
      </c>
      <c r="BI21">
        <v>3.5618995240957206E-2</v>
      </c>
      <c r="BJ21">
        <v>3.3467607928403392E-2</v>
      </c>
      <c r="BK21">
        <v>1</v>
      </c>
      <c r="BL21" t="s">
        <v>68</v>
      </c>
      <c r="BM21">
        <v>0</v>
      </c>
      <c r="BN21" t="s">
        <v>428</v>
      </c>
    </row>
    <row r="22" spans="1:66">
      <c r="A22" s="80" t="str">
        <f t="shared" si="20"/>
        <v>원진운수</v>
      </c>
      <c r="B22" s="80" t="str">
        <f t="shared" si="21"/>
        <v>320</v>
      </c>
      <c r="C22" s="81" t="str">
        <f t="shared" si="22"/>
        <v>70바3613</v>
      </c>
      <c r="D22" s="55" t="str">
        <f t="shared" si="23"/>
        <v>대형</v>
      </c>
      <c r="E22" s="51" t="str">
        <f t="shared" si="16"/>
        <v>C</v>
      </c>
      <c r="F22" s="101">
        <f t="shared" si="17"/>
        <v>0.84448275862068967</v>
      </c>
      <c r="G22" s="102">
        <f t="shared" si="18"/>
        <v>2.4489999999999998</v>
      </c>
      <c r="H22" s="103">
        <f t="shared" si="19"/>
        <v>2.9</v>
      </c>
      <c r="I22" s="104">
        <f t="shared" si="24"/>
        <v>11094.763000000001</v>
      </c>
      <c r="J22" s="105">
        <f t="shared" si="25"/>
        <v>6.1913446804949621E-3</v>
      </c>
      <c r="K22" s="105">
        <f t="shared" si="26"/>
        <v>0.25026390856609065</v>
      </c>
      <c r="L22" s="105">
        <f t="shared" si="27"/>
        <v>0.13979568558607336</v>
      </c>
      <c r="M22" s="106">
        <f t="shared" si="28"/>
        <v>18.170000000000002</v>
      </c>
      <c r="N22" s="107">
        <f t="shared" si="29"/>
        <v>0.09</v>
      </c>
      <c r="O22" s="107">
        <f t="shared" si="30"/>
        <v>2.956</v>
      </c>
      <c r="P22" s="108">
        <f t="shared" si="31"/>
        <v>1129.825</v>
      </c>
      <c r="Q22" s="109">
        <f t="shared" si="32"/>
        <v>107</v>
      </c>
      <c r="R22" s="110">
        <f t="shared" si="33"/>
        <v>41.102183997769977</v>
      </c>
      <c r="S22" s="82">
        <f t="shared" si="34"/>
        <v>10</v>
      </c>
      <c r="T22" s="82">
        <f t="shared" si="35"/>
        <v>328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225</v>
      </c>
      <c r="Z22" s="4" t="s">
        <v>190</v>
      </c>
      <c r="AA22" s="4" t="s">
        <v>48</v>
      </c>
      <c r="AB22" s="4">
        <v>527</v>
      </c>
      <c r="AC22" s="4">
        <v>11094.763000000001</v>
      </c>
      <c r="AD22" s="4">
        <v>4529.7250000000004</v>
      </c>
      <c r="AE22" s="4">
        <v>2.4489999999999998</v>
      </c>
      <c r="AF22" s="4">
        <v>2.9</v>
      </c>
      <c r="AG22" s="4">
        <v>18.170000000000002</v>
      </c>
      <c r="AH22" s="4">
        <v>363.03293000000002</v>
      </c>
      <c r="AI22" s="4">
        <v>2.247662</v>
      </c>
      <c r="AJ22" s="4">
        <v>90.854039999999998</v>
      </c>
      <c r="AK22" s="4">
        <v>1551</v>
      </c>
      <c r="AL22" s="4">
        <v>10</v>
      </c>
      <c r="AM22" s="4">
        <v>328</v>
      </c>
      <c r="AN22" s="4">
        <v>107</v>
      </c>
      <c r="AO22" s="4">
        <v>30.561312000000001</v>
      </c>
      <c r="AP22" s="4">
        <v>85215.5</v>
      </c>
      <c r="AQ22" s="4">
        <v>67789.5</v>
      </c>
      <c r="AR22" s="4">
        <v>1</v>
      </c>
      <c r="AS22" s="4">
        <v>1732</v>
      </c>
      <c r="AT22" s="4">
        <v>0.09</v>
      </c>
      <c r="AU22" s="4">
        <v>2.956</v>
      </c>
      <c r="AV22" s="4">
        <v>2473</v>
      </c>
      <c r="AW22" s="4">
        <v>0</v>
      </c>
      <c r="AX22" s="23">
        <v>0.5</v>
      </c>
      <c r="AY22">
        <v>0.876</v>
      </c>
      <c r="AZ22" t="s">
        <v>69</v>
      </c>
      <c r="BA22" t="s">
        <v>191</v>
      </c>
      <c r="BB22">
        <v>6</v>
      </c>
      <c r="BC22" t="s">
        <v>449</v>
      </c>
      <c r="BD22">
        <v>21</v>
      </c>
      <c r="BE22">
        <v>4456.0860000000002</v>
      </c>
      <c r="BF22">
        <v>1</v>
      </c>
      <c r="BG22">
        <v>0.876</v>
      </c>
      <c r="BH22">
        <v>312580.71499999997</v>
      </c>
      <c r="BI22">
        <v>1.4255793099711865E-2</v>
      </c>
      <c r="BJ22">
        <v>1.2488074755347594E-2</v>
      </c>
      <c r="BK22">
        <v>1</v>
      </c>
      <c r="BL22" t="s">
        <v>69</v>
      </c>
      <c r="BM22">
        <v>0</v>
      </c>
      <c r="BN22" t="s">
        <v>428</v>
      </c>
    </row>
    <row r="23" spans="1:66">
      <c r="A23" s="83" t="str">
        <f t="shared" si="20"/>
        <v>원진운수</v>
      </c>
      <c r="B23" s="83" t="str">
        <f t="shared" si="21"/>
        <v>320</v>
      </c>
      <c r="C23" s="84" t="str">
        <f t="shared" si="22"/>
        <v>70바4343</v>
      </c>
      <c r="D23" s="72" t="str">
        <f t="shared" si="23"/>
        <v>대형</v>
      </c>
      <c r="E23" s="68" t="str">
        <f t="shared" si="16"/>
        <v>D</v>
      </c>
      <c r="F23" s="91">
        <f t="shared" si="17"/>
        <v>0.78068965517241373</v>
      </c>
      <c r="G23" s="92">
        <f t="shared" si="18"/>
        <v>2.2639999999999998</v>
      </c>
      <c r="H23" s="93">
        <f t="shared" si="19"/>
        <v>2.9</v>
      </c>
      <c r="I23" s="94">
        <f t="shared" si="24"/>
        <v>12957.53</v>
      </c>
      <c r="J23" s="95">
        <f t="shared" si="25"/>
        <v>5.3025685309086553E-3</v>
      </c>
      <c r="K23" s="95">
        <f t="shared" si="26"/>
        <v>0.24701489202800342</v>
      </c>
      <c r="L23" s="95">
        <f t="shared" si="27"/>
        <v>0.11375624829732209</v>
      </c>
      <c r="M23" s="96">
        <f t="shared" si="28"/>
        <v>20.390999999999998</v>
      </c>
      <c r="N23" s="97">
        <f t="shared" si="29"/>
        <v>6.9000000000000006E-2</v>
      </c>
      <c r="O23" s="97">
        <f t="shared" si="30"/>
        <v>2.7320000000000002</v>
      </c>
      <c r="P23" s="98">
        <f t="shared" si="31"/>
        <v>1049.6016666666667</v>
      </c>
      <c r="Q23" s="99">
        <f t="shared" si="32"/>
        <v>109</v>
      </c>
      <c r="R23" s="100">
        <f t="shared" si="33"/>
        <v>41.345440143614979</v>
      </c>
      <c r="S23" s="85">
        <f t="shared" si="34"/>
        <v>9</v>
      </c>
      <c r="T23" s="85">
        <f t="shared" si="35"/>
        <v>354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226</v>
      </c>
      <c r="Z23" t="s">
        <v>190</v>
      </c>
      <c r="AA23" t="s">
        <v>48</v>
      </c>
      <c r="AB23">
        <v>527</v>
      </c>
      <c r="AC23" s="1">
        <v>12957.53</v>
      </c>
      <c r="AD23" s="1">
        <v>5722.5569999999998</v>
      </c>
      <c r="AE23" s="21">
        <v>2.2639999999999998</v>
      </c>
      <c r="AF23">
        <v>2.9</v>
      </c>
      <c r="AG23">
        <v>20.390999999999998</v>
      </c>
      <c r="AH23">
        <v>419.15761900000001</v>
      </c>
      <c r="AI23">
        <v>2.2226119999999998</v>
      </c>
      <c r="AJ23">
        <v>103.538174</v>
      </c>
      <c r="AK23">
        <v>1474</v>
      </c>
      <c r="AL23">
        <v>9</v>
      </c>
      <c r="AM23">
        <v>354</v>
      </c>
      <c r="AN23">
        <v>109</v>
      </c>
      <c r="AO23">
        <v>30.913263000000001</v>
      </c>
      <c r="AP23">
        <v>89583.1</v>
      </c>
      <c r="AQ23">
        <v>62976.1</v>
      </c>
      <c r="AR23">
        <v>0</v>
      </c>
      <c r="AS23">
        <v>0</v>
      </c>
      <c r="AT23">
        <v>6.9000000000000006E-2</v>
      </c>
      <c r="AU23">
        <v>2.7320000000000002</v>
      </c>
      <c r="AV23">
        <v>40044</v>
      </c>
      <c r="AW23">
        <v>0</v>
      </c>
      <c r="AX23" s="22">
        <v>0.5</v>
      </c>
      <c r="AY23">
        <v>0.82161290322580649</v>
      </c>
      <c r="AZ23" t="s">
        <v>67</v>
      </c>
      <c r="BA23" t="s">
        <v>450</v>
      </c>
      <c r="BB23">
        <v>1</v>
      </c>
      <c r="BC23" t="s">
        <v>451</v>
      </c>
      <c r="BD23">
        <v>8</v>
      </c>
      <c r="BE23">
        <v>24601.040999999997</v>
      </c>
      <c r="BF23">
        <v>0.35086385165570844</v>
      </c>
      <c r="BG23">
        <v>0.28827426779583532</v>
      </c>
      <c r="BH23">
        <v>312580.71499999997</v>
      </c>
      <c r="BI23">
        <v>2.7614038825139936E-2</v>
      </c>
      <c r="BJ23">
        <v>2.2688050608913362E-2</v>
      </c>
      <c r="BK23">
        <v>1</v>
      </c>
      <c r="BL23" t="s">
        <v>68</v>
      </c>
      <c r="BM23">
        <v>-2</v>
      </c>
      <c r="BN23" t="s">
        <v>426</v>
      </c>
    </row>
    <row r="24" spans="1:66">
      <c r="A24" s="80" t="str">
        <f t="shared" si="20"/>
        <v>원진운수</v>
      </c>
      <c r="B24" s="80" t="str">
        <f t="shared" si="21"/>
        <v>320</v>
      </c>
      <c r="C24" s="81" t="str">
        <f t="shared" si="22"/>
        <v>70바4344</v>
      </c>
      <c r="D24" s="55" t="str">
        <f t="shared" si="23"/>
        <v>대형</v>
      </c>
      <c r="E24" s="51" t="str">
        <f t="shared" si="16"/>
        <v>F</v>
      </c>
      <c r="F24" s="101">
        <f t="shared" si="17"/>
        <v>0.85448275862068979</v>
      </c>
      <c r="G24" s="102">
        <f t="shared" si="18"/>
        <v>2.4780000000000002</v>
      </c>
      <c r="H24" s="103">
        <f t="shared" si="19"/>
        <v>2.9</v>
      </c>
      <c r="I24" s="104">
        <f t="shared" si="24"/>
        <v>12819.909</v>
      </c>
      <c r="J24" s="105">
        <f t="shared" si="25"/>
        <v>5.6842618248053823E-3</v>
      </c>
      <c r="K24" s="105">
        <f t="shared" si="26"/>
        <v>0.24698337789780786</v>
      </c>
      <c r="L24" s="105">
        <f t="shared" si="27"/>
        <v>0.1020288053526745</v>
      </c>
      <c r="M24" s="106">
        <f t="shared" si="28"/>
        <v>18.216999999999999</v>
      </c>
      <c r="N24" s="107">
        <f t="shared" si="29"/>
        <v>3.1E-2</v>
      </c>
      <c r="O24" s="107">
        <f t="shared" si="30"/>
        <v>3.0419999999999998</v>
      </c>
      <c r="P24" s="108">
        <f t="shared" si="31"/>
        <v>915.22833333333324</v>
      </c>
      <c r="Q24" s="109">
        <f t="shared" si="32"/>
        <v>107</v>
      </c>
      <c r="R24" s="110">
        <f t="shared" si="33"/>
        <v>41.648564275595547</v>
      </c>
      <c r="S24" s="82">
        <f t="shared" si="34"/>
        <v>4</v>
      </c>
      <c r="T24" s="82">
        <f t="shared" si="35"/>
        <v>390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227</v>
      </c>
      <c r="Z24" t="s">
        <v>190</v>
      </c>
      <c r="AA24" t="s">
        <v>48</v>
      </c>
      <c r="AB24">
        <v>527</v>
      </c>
      <c r="AC24" s="1">
        <v>12819.909</v>
      </c>
      <c r="AD24" s="1">
        <v>5174.433</v>
      </c>
      <c r="AE24" s="21">
        <v>2.4780000000000002</v>
      </c>
      <c r="AF24">
        <v>2.9</v>
      </c>
      <c r="AG24">
        <v>18.216999999999999</v>
      </c>
      <c r="AH24">
        <v>411.88039400000002</v>
      </c>
      <c r="AI24">
        <v>2.3412359999999999</v>
      </c>
      <c r="AJ24">
        <v>101.727611</v>
      </c>
      <c r="AK24">
        <v>1308</v>
      </c>
      <c r="AL24">
        <v>4</v>
      </c>
      <c r="AM24">
        <v>390</v>
      </c>
      <c r="AN24">
        <v>107</v>
      </c>
      <c r="AO24">
        <v>31.125319000000001</v>
      </c>
      <c r="AP24">
        <v>88058.1</v>
      </c>
      <c r="AQ24">
        <v>54913.7</v>
      </c>
      <c r="AR24">
        <v>0</v>
      </c>
      <c r="AS24">
        <v>0</v>
      </c>
      <c r="AT24">
        <v>3.1E-2</v>
      </c>
      <c r="AU24">
        <v>3.0419999999999998</v>
      </c>
      <c r="AV24">
        <v>123641</v>
      </c>
      <c r="AW24">
        <v>0</v>
      </c>
      <c r="AX24" s="22">
        <v>0.5</v>
      </c>
      <c r="AY24">
        <v>0.78387096774193554</v>
      </c>
      <c r="AZ24" t="s">
        <v>70</v>
      </c>
      <c r="BA24" t="s">
        <v>450</v>
      </c>
      <c r="BB24">
        <v>1</v>
      </c>
      <c r="BC24" t="s">
        <v>452</v>
      </c>
      <c r="BD24">
        <v>6</v>
      </c>
      <c r="BE24">
        <v>24601.040999999997</v>
      </c>
      <c r="BF24">
        <v>0.30225574600684585</v>
      </c>
      <c r="BG24">
        <v>0.23692950412794692</v>
      </c>
      <c r="BH24">
        <v>312580.71499999997</v>
      </c>
      <c r="BI24">
        <v>2.3788434932718098E-2</v>
      </c>
      <c r="BJ24">
        <v>1.8647063511775801E-2</v>
      </c>
      <c r="BK24">
        <v>1</v>
      </c>
      <c r="BL24" t="s">
        <v>67</v>
      </c>
      <c r="BM24">
        <v>-1</v>
      </c>
      <c r="BN24" t="s">
        <v>426</v>
      </c>
    </row>
    <row r="25" spans="1:66">
      <c r="A25" s="83" t="str">
        <f t="shared" si="20"/>
        <v>원진운수</v>
      </c>
      <c r="B25" s="83" t="str">
        <f t="shared" si="21"/>
        <v>320</v>
      </c>
      <c r="C25" s="84" t="str">
        <f t="shared" si="22"/>
        <v>73아1448</v>
      </c>
      <c r="D25" s="72" t="str">
        <f t="shared" si="23"/>
        <v>대형</v>
      </c>
      <c r="E25" s="68" t="str">
        <f t="shared" si="16"/>
        <v>B</v>
      </c>
      <c r="F25" s="91">
        <f t="shared" si="17"/>
        <v>0.77551724137931044</v>
      </c>
      <c r="G25" s="92">
        <f t="shared" si="18"/>
        <v>2.2490000000000001</v>
      </c>
      <c r="H25" s="93">
        <f t="shared" si="19"/>
        <v>2.9</v>
      </c>
      <c r="I25" s="94">
        <f t="shared" si="24"/>
        <v>12577.99</v>
      </c>
      <c r="J25" s="95">
        <f t="shared" si="25"/>
        <v>4.4245751954331463E-3</v>
      </c>
      <c r="K25" s="95">
        <f t="shared" si="26"/>
        <v>0.26632386364472449</v>
      </c>
      <c r="L25" s="95">
        <f t="shared" si="27"/>
        <v>0.14143754288244784</v>
      </c>
      <c r="M25" s="96">
        <f t="shared" si="28"/>
        <v>20.611999999999998</v>
      </c>
      <c r="N25" s="97">
        <f t="shared" si="29"/>
        <v>0</v>
      </c>
      <c r="O25" s="97">
        <f t="shared" si="30"/>
        <v>1.67</v>
      </c>
      <c r="P25" s="98">
        <f t="shared" si="31"/>
        <v>1177.1100000000001</v>
      </c>
      <c r="Q25" s="99">
        <f t="shared" si="32"/>
        <v>109</v>
      </c>
      <c r="R25" s="100">
        <f t="shared" si="33"/>
        <v>41.403584745494427</v>
      </c>
      <c r="S25" s="85">
        <f t="shared" si="34"/>
        <v>0</v>
      </c>
      <c r="T25" s="85">
        <f t="shared" si="35"/>
        <v>210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228</v>
      </c>
      <c r="Z25" s="4" t="s">
        <v>190</v>
      </c>
      <c r="AA25" s="4" t="s">
        <v>48</v>
      </c>
      <c r="AB25" s="4">
        <v>527</v>
      </c>
      <c r="AC25" s="4">
        <v>12577.99</v>
      </c>
      <c r="AD25" s="4">
        <v>5591.7460000000001</v>
      </c>
      <c r="AE25" s="4">
        <v>2.2490000000000001</v>
      </c>
      <c r="AF25" s="4">
        <v>2.9</v>
      </c>
      <c r="AG25" s="4">
        <v>20.611999999999998</v>
      </c>
      <c r="AH25" s="4">
        <v>416.57761900000003</v>
      </c>
      <c r="AI25" s="4">
        <v>1.8431789999999999</v>
      </c>
      <c r="AJ25" s="4">
        <v>110.94456099999999</v>
      </c>
      <c r="AK25" s="4">
        <v>1779</v>
      </c>
      <c r="AL25" s="4">
        <v>0</v>
      </c>
      <c r="AM25" s="4">
        <v>210</v>
      </c>
      <c r="AN25" s="4">
        <v>109</v>
      </c>
      <c r="AO25" s="4">
        <v>30.193628</v>
      </c>
      <c r="AP25" s="4">
        <v>97913.5</v>
      </c>
      <c r="AQ25" s="4">
        <v>70626.600000000006</v>
      </c>
      <c r="AR25" s="4">
        <v>1</v>
      </c>
      <c r="AS25" s="4">
        <v>342</v>
      </c>
      <c r="AT25" s="4">
        <v>0</v>
      </c>
      <c r="AU25" s="4">
        <v>1.67</v>
      </c>
      <c r="AV25" s="4">
        <v>121833</v>
      </c>
      <c r="AW25" s="4">
        <v>0</v>
      </c>
      <c r="AX25" s="23">
        <v>0.5</v>
      </c>
      <c r="AY25">
        <v>0.9319354838709677</v>
      </c>
      <c r="AZ25" t="s">
        <v>68</v>
      </c>
      <c r="BA25" t="s">
        <v>450</v>
      </c>
      <c r="BB25">
        <v>1</v>
      </c>
      <c r="BC25" t="s">
        <v>453</v>
      </c>
      <c r="BD25">
        <v>6</v>
      </c>
      <c r="BE25">
        <v>24601.040999999997</v>
      </c>
      <c r="BF25">
        <v>0.34688040233744588</v>
      </c>
      <c r="BG25">
        <v>0.32327015559770356</v>
      </c>
      <c r="BH25">
        <v>312580.71499999997</v>
      </c>
      <c r="BI25">
        <v>2.7300529400862115E-2</v>
      </c>
      <c r="BJ25">
        <v>2.5442332077126015E-2</v>
      </c>
      <c r="BK25">
        <v>1</v>
      </c>
      <c r="BL25" t="s">
        <v>66</v>
      </c>
      <c r="BM25">
        <v>-1</v>
      </c>
      <c r="BN25" t="s">
        <v>426</v>
      </c>
    </row>
    <row r="26" spans="1:66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70바3607</v>
      </c>
      <c r="D26" s="55" t="str">
        <f t="shared" si="23"/>
        <v>중형</v>
      </c>
      <c r="E26" s="51" t="str">
        <f t="shared" si="16"/>
        <v>S</v>
      </c>
      <c r="F26" s="101">
        <f t="shared" si="17"/>
        <v>0.70468749999999991</v>
      </c>
      <c r="G26" s="102">
        <f t="shared" si="18"/>
        <v>2.2549999999999999</v>
      </c>
      <c r="H26" s="103">
        <f t="shared" si="19"/>
        <v>3.2</v>
      </c>
      <c r="I26" s="104">
        <f t="shared" si="24"/>
        <v>6413.299</v>
      </c>
      <c r="J26" s="105">
        <f t="shared" si="25"/>
        <v>5.4631997710811063E-3</v>
      </c>
      <c r="K26" s="105">
        <f t="shared" si="26"/>
        <v>0.35581891871248866</v>
      </c>
      <c r="L26" s="105">
        <f t="shared" si="27"/>
        <v>8.2796701042630316E-2</v>
      </c>
      <c r="M26" s="106">
        <f t="shared" si="28"/>
        <v>11.750999999999999</v>
      </c>
      <c r="N26" s="107">
        <f t="shared" si="29"/>
        <v>4.7E-2</v>
      </c>
      <c r="O26" s="107">
        <f t="shared" si="30"/>
        <v>1.778</v>
      </c>
      <c r="P26" s="108">
        <f t="shared" si="31"/>
        <v>0</v>
      </c>
      <c r="Q26" s="109">
        <f t="shared" si="32"/>
        <v>62</v>
      </c>
      <c r="R26" s="110">
        <f t="shared" si="33"/>
        <v>24.297163160183345</v>
      </c>
      <c r="S26" s="82">
        <f t="shared" si="34"/>
        <v>3</v>
      </c>
      <c r="T26" s="82">
        <f t="shared" si="35"/>
        <v>114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229</v>
      </c>
      <c r="Z26" t="s">
        <v>212</v>
      </c>
      <c r="AA26" t="s">
        <v>48</v>
      </c>
      <c r="AB26">
        <v>527</v>
      </c>
      <c r="AC26" s="1">
        <v>6413.299</v>
      </c>
      <c r="AD26" s="1">
        <v>2844.415</v>
      </c>
      <c r="AE26" s="21">
        <v>2.2549999999999999</v>
      </c>
      <c r="AF26">
        <v>3.2</v>
      </c>
      <c r="AG26">
        <v>11.750999999999999</v>
      </c>
      <c r="AH26">
        <v>413.25378799999999</v>
      </c>
      <c r="AI26">
        <v>2.2576879999999999</v>
      </c>
      <c r="AJ26">
        <v>147.04351600000001</v>
      </c>
      <c r="AK26">
        <v>531</v>
      </c>
      <c r="AL26">
        <v>3</v>
      </c>
      <c r="AM26">
        <v>114</v>
      </c>
      <c r="AN26">
        <v>62</v>
      </c>
      <c r="AO26">
        <v>15.519031999999999</v>
      </c>
      <c r="AP26">
        <v>0</v>
      </c>
      <c r="AQ26">
        <v>0</v>
      </c>
      <c r="AR26">
        <v>0</v>
      </c>
      <c r="AS26">
        <v>0</v>
      </c>
      <c r="AT26">
        <v>4.7E-2</v>
      </c>
      <c r="AU26">
        <v>1.778</v>
      </c>
      <c r="AV26">
        <v>55017</v>
      </c>
      <c r="AW26">
        <v>0</v>
      </c>
      <c r="AX26" s="22">
        <v>0.57999999999999996</v>
      </c>
      <c r="AY26">
        <v>1.0268000000000002</v>
      </c>
      <c r="AZ26" t="s">
        <v>71</v>
      </c>
      <c r="BA26" t="s">
        <v>454</v>
      </c>
      <c r="BB26">
        <v>1</v>
      </c>
      <c r="BC26" t="s">
        <v>455</v>
      </c>
      <c r="BD26">
        <v>6</v>
      </c>
      <c r="BE26">
        <v>7878.9110000000001</v>
      </c>
      <c r="BF26">
        <v>1</v>
      </c>
      <c r="BG26">
        <v>1.0268000000000002</v>
      </c>
      <c r="BH26">
        <v>312580.71499999997</v>
      </c>
      <c r="BI26">
        <v>2.5206004791434432E-2</v>
      </c>
      <c r="BJ26">
        <v>2.5881525719844881E-2</v>
      </c>
      <c r="BK26">
        <v>1</v>
      </c>
      <c r="BL26" t="s">
        <v>68</v>
      </c>
      <c r="BM26">
        <v>2</v>
      </c>
      <c r="BN26" t="s">
        <v>431</v>
      </c>
    </row>
    <row r="27" spans="1:66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70바3609</v>
      </c>
      <c r="D27" s="72" t="str">
        <f t="shared" si="23"/>
        <v>대형</v>
      </c>
      <c r="E27" s="68" t="str">
        <f t="shared" si="16"/>
        <v>S</v>
      </c>
      <c r="F27" s="91">
        <f t="shared" si="17"/>
        <v>0.74206896551724144</v>
      </c>
      <c r="G27" s="92">
        <f t="shared" si="18"/>
        <v>2.1520000000000001</v>
      </c>
      <c r="H27" s="93">
        <f t="shared" si="19"/>
        <v>2.9</v>
      </c>
      <c r="I27" s="94">
        <f t="shared" si="24"/>
        <v>6701.32</v>
      </c>
      <c r="J27" s="95">
        <f t="shared" si="25"/>
        <v>3.4115486251868983E-3</v>
      </c>
      <c r="K27" s="95">
        <f t="shared" si="26"/>
        <v>0.35291417077490395</v>
      </c>
      <c r="L27" s="95">
        <f t="shared" si="27"/>
        <v>0.1157980815719888</v>
      </c>
      <c r="M27" s="96">
        <f t="shared" si="28"/>
        <v>10.467000000000001</v>
      </c>
      <c r="N27" s="97">
        <f t="shared" si="29"/>
        <v>0</v>
      </c>
      <c r="O27" s="97">
        <f t="shared" si="30"/>
        <v>1.806</v>
      </c>
      <c r="P27" s="98">
        <f t="shared" si="31"/>
        <v>0</v>
      </c>
      <c r="Q27" s="99">
        <f t="shared" si="32"/>
        <v>67</v>
      </c>
      <c r="R27" s="100">
        <f t="shared" si="33"/>
        <v>24.09912756153788</v>
      </c>
      <c r="S27" s="85">
        <f t="shared" si="34"/>
        <v>0</v>
      </c>
      <c r="T27" s="85">
        <f t="shared" si="35"/>
        <v>121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230</v>
      </c>
      <c r="Z27" s="4" t="s">
        <v>190</v>
      </c>
      <c r="AA27" s="4" t="s">
        <v>48</v>
      </c>
      <c r="AB27" s="4">
        <v>527</v>
      </c>
      <c r="AC27" s="4">
        <v>6701.32</v>
      </c>
      <c r="AD27" s="4">
        <v>3113.6210000000001</v>
      </c>
      <c r="AE27" s="4">
        <v>2.1520000000000001</v>
      </c>
      <c r="AF27" s="4">
        <v>2.9</v>
      </c>
      <c r="AG27" s="4">
        <v>10.467000000000001</v>
      </c>
      <c r="AH27" s="4">
        <v>432.00908500000003</v>
      </c>
      <c r="AI27" s="4">
        <v>1.4738199999999999</v>
      </c>
      <c r="AJ27" s="4">
        <v>152.46212800000001</v>
      </c>
      <c r="AK27" s="4">
        <v>776</v>
      </c>
      <c r="AL27" s="4">
        <v>0</v>
      </c>
      <c r="AM27" s="4">
        <v>121</v>
      </c>
      <c r="AN27" s="4">
        <v>67</v>
      </c>
      <c r="AO27" s="4">
        <v>15.511988000000001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1.806</v>
      </c>
      <c r="AV27" s="4">
        <v>57765</v>
      </c>
      <c r="AW27" s="4">
        <v>0</v>
      </c>
      <c r="AX27" s="23">
        <v>0.52</v>
      </c>
      <c r="AY27">
        <v>1.0927272727272728</v>
      </c>
      <c r="AZ27" t="s">
        <v>71</v>
      </c>
      <c r="BA27" t="s">
        <v>456</v>
      </c>
      <c r="BB27">
        <v>1</v>
      </c>
      <c r="BC27" t="s">
        <v>457</v>
      </c>
      <c r="BD27">
        <v>3</v>
      </c>
      <c r="BE27">
        <v>640.08900000000006</v>
      </c>
      <c r="BF27">
        <v>1</v>
      </c>
      <c r="BG27">
        <v>1.0927272727272728</v>
      </c>
      <c r="BH27">
        <v>312580.71499999997</v>
      </c>
      <c r="BI27">
        <v>2.0477558892268836E-3</v>
      </c>
      <c r="BJ27">
        <v>2.2376387080461036E-3</v>
      </c>
      <c r="BK27">
        <v>1</v>
      </c>
      <c r="BL27" t="s">
        <v>71</v>
      </c>
      <c r="BM27">
        <v>0</v>
      </c>
      <c r="BN27" t="s">
        <v>428</v>
      </c>
    </row>
    <row r="28" spans="1:66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70바3610</v>
      </c>
      <c r="D28" s="55" t="str">
        <f t="shared" si="23"/>
        <v>대형</v>
      </c>
      <c r="E28" s="51" t="str">
        <f t="shared" si="16"/>
        <v>F</v>
      </c>
      <c r="F28" s="101">
        <f t="shared" si="17"/>
        <v>0.77344827586206899</v>
      </c>
      <c r="G28" s="102">
        <f t="shared" si="18"/>
        <v>2.2429999999999999</v>
      </c>
      <c r="H28" s="103">
        <f t="shared" si="19"/>
        <v>2.9</v>
      </c>
      <c r="I28" s="104">
        <f t="shared" si="24"/>
        <v>7681.0640000000003</v>
      </c>
      <c r="J28" s="105">
        <f t="shared" si="25"/>
        <v>4.1714766908738298E-3</v>
      </c>
      <c r="K28" s="105">
        <f t="shared" si="26"/>
        <v>0.33548640190648543</v>
      </c>
      <c r="L28" s="105">
        <f t="shared" si="27"/>
        <v>0.17588709064265054</v>
      </c>
      <c r="M28" s="106">
        <f t="shared" si="28"/>
        <v>10.891</v>
      </c>
      <c r="N28" s="107">
        <f t="shared" si="29"/>
        <v>0</v>
      </c>
      <c r="O28" s="107">
        <f t="shared" si="30"/>
        <v>1.3280000000000001</v>
      </c>
      <c r="P28" s="108">
        <f t="shared" si="31"/>
        <v>0</v>
      </c>
      <c r="Q28" s="109">
        <f t="shared" si="32"/>
        <v>74</v>
      </c>
      <c r="R28" s="110">
        <f t="shared" si="33"/>
        <v>23.880763622544677</v>
      </c>
      <c r="S28" s="82">
        <f t="shared" si="34"/>
        <v>0</v>
      </c>
      <c r="T28" s="82">
        <f t="shared" si="35"/>
        <v>102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231</v>
      </c>
      <c r="Z28" s="4" t="s">
        <v>190</v>
      </c>
      <c r="AA28" s="4" t="s">
        <v>48</v>
      </c>
      <c r="AB28" s="4">
        <v>527</v>
      </c>
      <c r="AC28" s="4">
        <v>7681.0640000000003</v>
      </c>
      <c r="AD28" s="4">
        <v>3425.03</v>
      </c>
      <c r="AE28" s="4">
        <v>2.2429999999999999</v>
      </c>
      <c r="AF28" s="4">
        <v>2.9</v>
      </c>
      <c r="AG28" s="4">
        <v>10.891</v>
      </c>
      <c r="AH28" s="4">
        <v>487.08434699999998</v>
      </c>
      <c r="AI28" s="4">
        <v>2.0318610000000001</v>
      </c>
      <c r="AJ28" s="4">
        <v>163.41017500000001</v>
      </c>
      <c r="AK28" s="4">
        <v>1351</v>
      </c>
      <c r="AL28" s="4">
        <v>0</v>
      </c>
      <c r="AM28" s="4">
        <v>102</v>
      </c>
      <c r="AN28" s="4">
        <v>74</v>
      </c>
      <c r="AO28" s="4">
        <v>15.769474000000001</v>
      </c>
      <c r="AP28" s="4">
        <v>36.299999999999997</v>
      </c>
      <c r="AQ28" s="4">
        <v>0</v>
      </c>
      <c r="AR28" s="4">
        <v>0</v>
      </c>
      <c r="AS28" s="4">
        <v>0</v>
      </c>
      <c r="AT28" s="4">
        <v>0</v>
      </c>
      <c r="AU28" s="4">
        <v>1.3280000000000001</v>
      </c>
      <c r="AV28" s="4">
        <v>54071</v>
      </c>
      <c r="AW28" s="4">
        <v>0</v>
      </c>
      <c r="AX28" s="23">
        <v>0.56000000000000005</v>
      </c>
      <c r="AY28">
        <v>0.76291666666666669</v>
      </c>
      <c r="AZ28" t="s">
        <v>70</v>
      </c>
      <c r="BA28" t="s">
        <v>192</v>
      </c>
      <c r="BB28">
        <v>10</v>
      </c>
      <c r="BC28" t="s">
        <v>213</v>
      </c>
      <c r="BD28">
        <v>6</v>
      </c>
      <c r="BE28">
        <v>117101.73699999998</v>
      </c>
      <c r="BF28">
        <v>3.7019775377029637E-3</v>
      </c>
      <c r="BG28">
        <v>2.8243003631392193E-3</v>
      </c>
      <c r="BH28">
        <v>286352.93099999992</v>
      </c>
      <c r="BI28">
        <v>1.5138940554444687E-3</v>
      </c>
      <c r="BJ28">
        <v>1.1549750064661758E-3</v>
      </c>
      <c r="BK28">
        <v>1</v>
      </c>
      <c r="BL28" t="s">
        <v>67</v>
      </c>
      <c r="BM28">
        <v>-1</v>
      </c>
      <c r="BN28" t="s">
        <v>426</v>
      </c>
    </row>
    <row r="29" spans="1:66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70바3612</v>
      </c>
      <c r="D29" s="72" t="str">
        <f t="shared" si="23"/>
        <v>대형</v>
      </c>
      <c r="E29" s="68" t="str">
        <f t="shared" si="16"/>
        <v>C</v>
      </c>
      <c r="F29" s="91">
        <f t="shared" si="17"/>
        <v>0.74862068965517237</v>
      </c>
      <c r="G29" s="92">
        <f t="shared" si="18"/>
        <v>2.1709999999999998</v>
      </c>
      <c r="H29" s="93">
        <f t="shared" si="19"/>
        <v>2.9</v>
      </c>
      <c r="I29" s="94">
        <f t="shared" si="24"/>
        <v>6019.6629999999996</v>
      </c>
      <c r="J29" s="95">
        <f t="shared" si="25"/>
        <v>3.6552382826207665E-3</v>
      </c>
      <c r="K29" s="95">
        <f t="shared" si="26"/>
        <v>0.35242959251424488</v>
      </c>
      <c r="L29" s="95">
        <f t="shared" si="27"/>
        <v>0.15216798681255081</v>
      </c>
      <c r="M29" s="96">
        <f t="shared" si="28"/>
        <v>10.46</v>
      </c>
      <c r="N29" s="97">
        <f t="shared" si="29"/>
        <v>1.7000000000000001E-2</v>
      </c>
      <c r="O29" s="97">
        <f t="shared" si="30"/>
        <v>3.339</v>
      </c>
      <c r="P29" s="98">
        <f t="shared" si="31"/>
        <v>0</v>
      </c>
      <c r="Q29" s="99">
        <f t="shared" si="32"/>
        <v>58</v>
      </c>
      <c r="R29" s="100">
        <f t="shared" si="33"/>
        <v>24.298409243034929</v>
      </c>
      <c r="S29" s="85">
        <f t="shared" si="34"/>
        <v>1</v>
      </c>
      <c r="T29" s="85">
        <f t="shared" si="35"/>
        <v>201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232</v>
      </c>
      <c r="Z29" t="s">
        <v>190</v>
      </c>
      <c r="AA29" t="s">
        <v>48</v>
      </c>
      <c r="AB29">
        <v>527</v>
      </c>
      <c r="AC29" s="1">
        <v>6019.6629999999996</v>
      </c>
      <c r="AD29" s="1">
        <v>2772.596</v>
      </c>
      <c r="AE29" s="21">
        <v>2.1709999999999998</v>
      </c>
      <c r="AF29">
        <v>2.9</v>
      </c>
      <c r="AG29">
        <v>10.46</v>
      </c>
      <c r="AH29">
        <v>384.73852900000003</v>
      </c>
      <c r="AI29">
        <v>1.4063110000000001</v>
      </c>
      <c r="AJ29">
        <v>135.593243</v>
      </c>
      <c r="AK29">
        <v>916</v>
      </c>
      <c r="AL29">
        <v>1</v>
      </c>
      <c r="AM29">
        <v>201</v>
      </c>
      <c r="AN29">
        <v>58</v>
      </c>
      <c r="AO29">
        <v>15.646114000000001</v>
      </c>
      <c r="AP29">
        <v>0</v>
      </c>
      <c r="AQ29">
        <v>0</v>
      </c>
      <c r="AR29">
        <v>0</v>
      </c>
      <c r="AS29">
        <v>0</v>
      </c>
      <c r="AT29">
        <v>1.7000000000000001E-2</v>
      </c>
      <c r="AU29">
        <v>3.339</v>
      </c>
      <c r="AV29">
        <v>53828</v>
      </c>
      <c r="AW29">
        <v>0</v>
      </c>
      <c r="AX29" s="22">
        <v>0.52</v>
      </c>
      <c r="AY29">
        <v>0.85359999999999991</v>
      </c>
      <c r="AZ29" t="s">
        <v>69</v>
      </c>
      <c r="BA29" t="s">
        <v>192</v>
      </c>
      <c r="BB29">
        <v>3</v>
      </c>
      <c r="BC29" t="s">
        <v>195</v>
      </c>
      <c r="BD29">
        <v>13</v>
      </c>
      <c r="BE29">
        <v>117101.73699999998</v>
      </c>
      <c r="BF29">
        <v>5.6820267320202102E-2</v>
      </c>
      <c r="BG29">
        <v>4.8501780184524508E-2</v>
      </c>
      <c r="BH29">
        <v>286352.93099999992</v>
      </c>
      <c r="BI29">
        <v>2.3236193101861431E-2</v>
      </c>
      <c r="BJ29">
        <v>1.9834414431748916E-2</v>
      </c>
      <c r="BK29">
        <v>1</v>
      </c>
      <c r="BL29" t="s">
        <v>67</v>
      </c>
      <c r="BM29">
        <v>1</v>
      </c>
      <c r="BN29" t="s">
        <v>431</v>
      </c>
    </row>
    <row r="30" spans="1:66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70바3614</v>
      </c>
      <c r="D30" s="55" t="str">
        <f t="shared" si="23"/>
        <v>대형</v>
      </c>
      <c r="E30" s="51" t="str">
        <f t="shared" si="16"/>
        <v>F</v>
      </c>
      <c r="F30" s="101">
        <f t="shared" si="17"/>
        <v>0.72896551724137926</v>
      </c>
      <c r="G30" s="102">
        <f t="shared" si="18"/>
        <v>2.1139999999999999</v>
      </c>
      <c r="H30" s="103">
        <f t="shared" si="19"/>
        <v>2.9</v>
      </c>
      <c r="I30" s="104">
        <f t="shared" si="24"/>
        <v>6358.3919999999998</v>
      </c>
      <c r="J30" s="105">
        <f t="shared" si="25"/>
        <v>5.9116005906647518E-3</v>
      </c>
      <c r="K30" s="105">
        <f t="shared" si="26"/>
        <v>0.35553938730384343</v>
      </c>
      <c r="L30" s="105">
        <f t="shared" si="27"/>
        <v>0.17252789699030824</v>
      </c>
      <c r="M30" s="106">
        <f t="shared" si="28"/>
        <v>10.773999999999999</v>
      </c>
      <c r="N30" s="107">
        <f t="shared" si="29"/>
        <v>0</v>
      </c>
      <c r="O30" s="107">
        <f t="shared" si="30"/>
        <v>1.6830000000000001</v>
      </c>
      <c r="P30" s="108">
        <f t="shared" si="31"/>
        <v>0</v>
      </c>
      <c r="Q30" s="109">
        <f t="shared" si="32"/>
        <v>61</v>
      </c>
      <c r="R30" s="110">
        <f t="shared" si="33"/>
        <v>24.562017714504545</v>
      </c>
      <c r="S30" s="82">
        <f t="shared" si="34"/>
        <v>0</v>
      </c>
      <c r="T30" s="82">
        <f t="shared" si="35"/>
        <v>107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233</v>
      </c>
      <c r="Z30" s="4" t="s">
        <v>190</v>
      </c>
      <c r="AA30" s="4" t="s">
        <v>48</v>
      </c>
      <c r="AB30" s="4">
        <v>527</v>
      </c>
      <c r="AC30" s="4">
        <v>6358.3919999999998</v>
      </c>
      <c r="AD30" s="4">
        <v>3007.3490000000002</v>
      </c>
      <c r="AE30" s="4">
        <v>2.1139999999999999</v>
      </c>
      <c r="AF30" s="4">
        <v>2.9</v>
      </c>
      <c r="AG30" s="4">
        <v>10.773999999999999</v>
      </c>
      <c r="AH30" s="4">
        <v>405.40492599999999</v>
      </c>
      <c r="AI30" s="4">
        <v>2.3965920000000001</v>
      </c>
      <c r="AJ30" s="4">
        <v>144.13741899999999</v>
      </c>
      <c r="AK30" s="4">
        <v>1097</v>
      </c>
      <c r="AL30" s="4">
        <v>0</v>
      </c>
      <c r="AM30" s="4">
        <v>107</v>
      </c>
      <c r="AN30" s="4">
        <v>61</v>
      </c>
      <c r="AO30" s="4">
        <v>15.684051999999999</v>
      </c>
      <c r="AP30" s="4">
        <v>0</v>
      </c>
      <c r="AQ30" s="4">
        <v>0</v>
      </c>
      <c r="AR30" s="4">
        <v>1</v>
      </c>
      <c r="AS30" s="4">
        <v>834</v>
      </c>
      <c r="AT30" s="4">
        <v>0</v>
      </c>
      <c r="AU30" s="4">
        <v>1.6830000000000001</v>
      </c>
      <c r="AV30" s="4">
        <v>57295</v>
      </c>
      <c r="AW30" s="4">
        <v>0</v>
      </c>
      <c r="AX30" s="23">
        <v>0.51</v>
      </c>
      <c r="AY30">
        <v>0.78959999999999997</v>
      </c>
      <c r="AZ30" t="s">
        <v>70</v>
      </c>
      <c r="BA30" t="s">
        <v>192</v>
      </c>
      <c r="BB30">
        <v>5</v>
      </c>
      <c r="BC30" t="s">
        <v>197</v>
      </c>
      <c r="BD30">
        <v>11</v>
      </c>
      <c r="BE30">
        <v>117101.73699999998</v>
      </c>
      <c r="BF30">
        <v>5.0622237994642223E-2</v>
      </c>
      <c r="BG30">
        <v>3.9971319120569497E-2</v>
      </c>
      <c r="BH30">
        <v>286352.93099999992</v>
      </c>
      <c r="BI30">
        <v>2.0701558665030748E-2</v>
      </c>
      <c r="BJ30">
        <v>1.6345950721908278E-2</v>
      </c>
      <c r="BK30">
        <v>1</v>
      </c>
      <c r="BL30" t="s">
        <v>70</v>
      </c>
      <c r="BM30">
        <v>0</v>
      </c>
      <c r="BN30" t="s">
        <v>428</v>
      </c>
    </row>
    <row r="31" spans="1:66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70바3615</v>
      </c>
      <c r="D31" s="72" t="str">
        <f t="shared" si="23"/>
        <v>중형</v>
      </c>
      <c r="E31" s="68" t="str">
        <f t="shared" si="16"/>
        <v>D</v>
      </c>
      <c r="F31" s="91">
        <f t="shared" si="17"/>
        <v>0.78218750000000004</v>
      </c>
      <c r="G31" s="92">
        <f t="shared" si="18"/>
        <v>2.5030000000000001</v>
      </c>
      <c r="H31" s="93">
        <f t="shared" si="19"/>
        <v>3.2</v>
      </c>
      <c r="I31" s="94">
        <f t="shared" si="24"/>
        <v>4997.2079999999996</v>
      </c>
      <c r="J31" s="95">
        <f t="shared" si="25"/>
        <v>4.486217684368978E-3</v>
      </c>
      <c r="K31" s="95">
        <f t="shared" si="26"/>
        <v>0.3594647197715094</v>
      </c>
      <c r="L31" s="95">
        <f t="shared" si="27"/>
        <v>9.8054753774507689E-2</v>
      </c>
      <c r="M31" s="96">
        <f t="shared" si="28"/>
        <v>9.93</v>
      </c>
      <c r="N31" s="97">
        <f t="shared" si="29"/>
        <v>0.04</v>
      </c>
      <c r="O31" s="97">
        <f t="shared" si="30"/>
        <v>0.32</v>
      </c>
      <c r="P31" s="98">
        <f t="shared" si="31"/>
        <v>0</v>
      </c>
      <c r="Q31" s="99">
        <f t="shared" si="32"/>
        <v>58</v>
      </c>
      <c r="R31" s="100">
        <f t="shared" si="33"/>
        <v>24.355530955938974</v>
      </c>
      <c r="S31" s="85">
        <f t="shared" si="34"/>
        <v>2</v>
      </c>
      <c r="T31" s="85">
        <f t="shared" si="35"/>
        <v>16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234</v>
      </c>
      <c r="Z31" s="4" t="s">
        <v>212</v>
      </c>
      <c r="AA31" s="4" t="s">
        <v>48</v>
      </c>
      <c r="AB31" s="4">
        <v>527</v>
      </c>
      <c r="AC31" s="4">
        <v>4997.2079999999996</v>
      </c>
      <c r="AD31" s="4">
        <v>1996.383</v>
      </c>
      <c r="AE31" s="4">
        <v>2.5030000000000001</v>
      </c>
      <c r="AF31" s="4">
        <v>3.2</v>
      </c>
      <c r="AG31" s="4">
        <v>9.93</v>
      </c>
      <c r="AH31" s="4">
        <v>322.58131500000002</v>
      </c>
      <c r="AI31" s="4">
        <v>1.4471700000000001</v>
      </c>
      <c r="AJ31" s="4">
        <v>115.956602</v>
      </c>
      <c r="AK31" s="4">
        <v>490</v>
      </c>
      <c r="AL31" s="4">
        <v>2</v>
      </c>
      <c r="AM31" s="4">
        <v>16</v>
      </c>
      <c r="AN31" s="4">
        <v>58</v>
      </c>
      <c r="AO31" s="4">
        <v>15.491312000000001</v>
      </c>
      <c r="AP31" s="4">
        <v>0</v>
      </c>
      <c r="AQ31" s="4">
        <v>0</v>
      </c>
      <c r="AR31" s="4">
        <v>0</v>
      </c>
      <c r="AS31" s="4">
        <v>0</v>
      </c>
      <c r="AT31" s="4">
        <v>0.04</v>
      </c>
      <c r="AU31" s="4">
        <v>0.32</v>
      </c>
      <c r="AV31" s="4">
        <v>38435</v>
      </c>
      <c r="AW31" s="4">
        <v>0</v>
      </c>
      <c r="AX31" s="4">
        <v>0.57999999999999996</v>
      </c>
      <c r="AY31">
        <v>0.81479999999999997</v>
      </c>
      <c r="AZ31" t="s">
        <v>67</v>
      </c>
      <c r="BA31" t="s">
        <v>192</v>
      </c>
      <c r="BB31">
        <v>2</v>
      </c>
      <c r="BC31" t="s">
        <v>223</v>
      </c>
      <c r="BD31">
        <v>11</v>
      </c>
      <c r="BE31">
        <v>117101.73699999998</v>
      </c>
      <c r="BF31">
        <v>6.2536399438720552E-2</v>
      </c>
      <c r="BG31">
        <v>5.0954658262669504E-2</v>
      </c>
      <c r="BH31">
        <v>286352.93099999992</v>
      </c>
      <c r="BI31">
        <v>2.5573759536618824E-2</v>
      </c>
      <c r="BJ31">
        <v>2.0837499270437015E-2</v>
      </c>
      <c r="BK31">
        <v>1</v>
      </c>
      <c r="BL31" t="s">
        <v>67</v>
      </c>
      <c r="BM31">
        <v>0</v>
      </c>
      <c r="BN31" t="s">
        <v>428</v>
      </c>
    </row>
    <row r="32" spans="1:66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70바3616</v>
      </c>
      <c r="D32" s="55" t="str">
        <f t="shared" si="23"/>
        <v>대형</v>
      </c>
      <c r="E32" s="51" t="str">
        <f t="shared" si="16"/>
        <v>C</v>
      </c>
      <c r="F32" s="101">
        <f t="shared" si="17"/>
        <v>0.74586206896551721</v>
      </c>
      <c r="G32" s="102">
        <f t="shared" si="18"/>
        <v>2.1629999999999998</v>
      </c>
      <c r="H32" s="103">
        <f t="shared" si="19"/>
        <v>2.9</v>
      </c>
      <c r="I32" s="104">
        <f t="shared" si="24"/>
        <v>5925.8329999999996</v>
      </c>
      <c r="J32" s="105">
        <f t="shared" si="25"/>
        <v>3.5259435612045105E-3</v>
      </c>
      <c r="K32" s="105">
        <f t="shared" si="26"/>
        <v>0.35082471332353254</v>
      </c>
      <c r="L32" s="105">
        <f t="shared" si="27"/>
        <v>0.14630854430086032</v>
      </c>
      <c r="M32" s="106">
        <f t="shared" si="28"/>
        <v>9.9030000000000005</v>
      </c>
      <c r="N32" s="107">
        <f t="shared" si="29"/>
        <v>0</v>
      </c>
      <c r="O32" s="107">
        <f t="shared" si="30"/>
        <v>0.47299999999999998</v>
      </c>
      <c r="P32" s="108">
        <f t="shared" si="31"/>
        <v>0</v>
      </c>
      <c r="Q32" s="109">
        <f t="shared" si="32"/>
        <v>61</v>
      </c>
      <c r="R32" s="110">
        <f t="shared" si="33"/>
        <v>24.378754561539157</v>
      </c>
      <c r="S32" s="82">
        <f t="shared" si="34"/>
        <v>0</v>
      </c>
      <c r="T32" s="82">
        <f t="shared" si="35"/>
        <v>28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235</v>
      </c>
      <c r="Z32" t="s">
        <v>190</v>
      </c>
      <c r="AA32" t="s">
        <v>48</v>
      </c>
      <c r="AB32">
        <v>527</v>
      </c>
      <c r="AC32" s="1">
        <v>5925.8329999999996</v>
      </c>
      <c r="AD32" s="1">
        <v>2739.038</v>
      </c>
      <c r="AE32" s="21">
        <v>2.1629999999999998</v>
      </c>
      <c r="AF32">
        <v>2.9</v>
      </c>
      <c r="AG32">
        <v>9.9030000000000005</v>
      </c>
      <c r="AH32">
        <v>376.47936700000002</v>
      </c>
      <c r="AI32">
        <v>1.327445</v>
      </c>
      <c r="AJ32">
        <v>132.07826600000001</v>
      </c>
      <c r="AK32">
        <v>867</v>
      </c>
      <c r="AL32">
        <v>0</v>
      </c>
      <c r="AM32">
        <v>28</v>
      </c>
      <c r="AN32">
        <v>61</v>
      </c>
      <c r="AO32">
        <v>15.740126</v>
      </c>
      <c r="AP32">
        <v>0</v>
      </c>
      <c r="AQ32">
        <v>0</v>
      </c>
      <c r="AR32">
        <v>1</v>
      </c>
      <c r="AS32">
        <v>133</v>
      </c>
      <c r="AT32">
        <v>0</v>
      </c>
      <c r="AU32">
        <v>0.47299999999999998</v>
      </c>
      <c r="AV32">
        <v>50144</v>
      </c>
      <c r="AW32">
        <v>0</v>
      </c>
      <c r="AX32">
        <v>0.5</v>
      </c>
      <c r="AY32">
        <v>0.86625000000000008</v>
      </c>
      <c r="AZ32" t="s">
        <v>69</v>
      </c>
      <c r="BA32" t="s">
        <v>192</v>
      </c>
      <c r="BB32">
        <v>1</v>
      </c>
      <c r="BC32" t="s">
        <v>200</v>
      </c>
      <c r="BD32">
        <v>10</v>
      </c>
      <c r="BE32">
        <v>117101.73699999998</v>
      </c>
      <c r="BF32">
        <v>6.4975569064359834E-2</v>
      </c>
      <c r="BG32">
        <v>5.6285086702001712E-2</v>
      </c>
      <c r="BH32">
        <v>286352.93099999992</v>
      </c>
      <c r="BI32">
        <v>2.657123841348075E-2</v>
      </c>
      <c r="BJ32">
        <v>2.3017335275677703E-2</v>
      </c>
      <c r="BK32">
        <v>1</v>
      </c>
      <c r="BL32" t="s">
        <v>67</v>
      </c>
      <c r="BM32">
        <v>1</v>
      </c>
      <c r="BN32" t="s">
        <v>431</v>
      </c>
    </row>
    <row r="33" spans="1:66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70바3617</v>
      </c>
      <c r="D33" s="72" t="str">
        <f t="shared" si="23"/>
        <v>중형</v>
      </c>
      <c r="E33" s="68" t="str">
        <f t="shared" si="16"/>
        <v>F</v>
      </c>
      <c r="F33" s="91">
        <f t="shared" si="17"/>
        <v>0.76999999999999991</v>
      </c>
      <c r="G33" s="92">
        <f t="shared" si="18"/>
        <v>2.464</v>
      </c>
      <c r="H33" s="93">
        <f t="shared" si="19"/>
        <v>3.2</v>
      </c>
      <c r="I33" s="94">
        <f t="shared" si="24"/>
        <v>1031.2360000000001</v>
      </c>
      <c r="J33" s="95">
        <f t="shared" si="25"/>
        <v>4.7090447719017083E-3</v>
      </c>
      <c r="K33" s="95">
        <f t="shared" si="26"/>
        <v>0.35507876477647782</v>
      </c>
      <c r="L33" s="95">
        <f t="shared" si="27"/>
        <v>0.12703202758631388</v>
      </c>
      <c r="M33" s="96">
        <f t="shared" si="28"/>
        <v>11.14</v>
      </c>
      <c r="N33" s="97">
        <f t="shared" si="29"/>
        <v>0</v>
      </c>
      <c r="O33" s="97">
        <f t="shared" si="30"/>
        <v>0.67900000000000005</v>
      </c>
      <c r="P33" s="98">
        <f t="shared" si="31"/>
        <v>0</v>
      </c>
      <c r="Q33" s="99">
        <f t="shared" si="32"/>
        <v>64</v>
      </c>
      <c r="R33" s="100">
        <f t="shared" si="33"/>
        <v>23.643306854075067</v>
      </c>
      <c r="S33" s="85">
        <f t="shared" si="34"/>
        <v>0</v>
      </c>
      <c r="T33" s="85">
        <f t="shared" si="35"/>
        <v>7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236</v>
      </c>
      <c r="Z33" s="4" t="s">
        <v>212</v>
      </c>
      <c r="AA33" s="4" t="s">
        <v>48</v>
      </c>
      <c r="AB33" s="4">
        <v>527</v>
      </c>
      <c r="AC33" s="4">
        <v>1031.2360000000001</v>
      </c>
      <c r="AD33" s="4">
        <v>418.56400000000002</v>
      </c>
      <c r="AE33" s="4">
        <v>2.464</v>
      </c>
      <c r="AF33" s="4">
        <v>3.2</v>
      </c>
      <c r="AG33" s="4">
        <v>11.14</v>
      </c>
      <c r="AH33" s="4">
        <v>68.128041999999994</v>
      </c>
      <c r="AI33" s="4">
        <v>0.32081799999999999</v>
      </c>
      <c r="AJ33" s="4">
        <v>24.190821</v>
      </c>
      <c r="AK33" s="4">
        <v>131</v>
      </c>
      <c r="AL33" s="4">
        <v>0</v>
      </c>
      <c r="AM33" s="4">
        <v>7</v>
      </c>
      <c r="AN33" s="4">
        <v>64</v>
      </c>
      <c r="AO33" s="4">
        <v>15.136733</v>
      </c>
      <c r="AP33" s="4">
        <v>0</v>
      </c>
      <c r="AQ33" s="4">
        <v>0</v>
      </c>
      <c r="AR33" s="4">
        <v>3</v>
      </c>
      <c r="AS33" s="4">
        <v>249</v>
      </c>
      <c r="AT33" s="4">
        <v>0</v>
      </c>
      <c r="AU33" s="4">
        <v>0.67900000000000005</v>
      </c>
      <c r="AV33" s="4">
        <v>9570</v>
      </c>
      <c r="AW33" s="4">
        <v>0</v>
      </c>
      <c r="AX33" s="4">
        <v>0.63</v>
      </c>
      <c r="AY33">
        <v>0.79249999999999998</v>
      </c>
      <c r="AZ33" t="s">
        <v>70</v>
      </c>
      <c r="BA33" t="s">
        <v>192</v>
      </c>
      <c r="BB33">
        <v>2</v>
      </c>
      <c r="BC33" t="s">
        <v>216</v>
      </c>
      <c r="BD33">
        <v>10</v>
      </c>
      <c r="BE33">
        <v>117101.73699999998</v>
      </c>
      <c r="BF33">
        <v>6.1270406262206013E-2</v>
      </c>
      <c r="BG33">
        <v>4.8556796962798264E-2</v>
      </c>
      <c r="BH33">
        <v>286352.93099999992</v>
      </c>
      <c r="BI33">
        <v>2.5056041769658022E-2</v>
      </c>
      <c r="BJ33">
        <v>1.9856913102453983E-2</v>
      </c>
      <c r="BK33">
        <v>1</v>
      </c>
      <c r="BL33" t="s">
        <v>70</v>
      </c>
      <c r="BM33">
        <v>0</v>
      </c>
      <c r="BN33" t="s">
        <v>428</v>
      </c>
    </row>
    <row r="34" spans="1:66">
      <c r="A34" s="80" t="str">
        <f t="shared" si="20"/>
        <v>원진운수</v>
      </c>
      <c r="B34" s="80" t="str">
        <f t="shared" si="21"/>
        <v>6</v>
      </c>
      <c r="C34" s="81" t="str">
        <f t="shared" si="22"/>
        <v>70바4307</v>
      </c>
      <c r="D34" s="55" t="str">
        <f t="shared" si="23"/>
        <v>대형</v>
      </c>
      <c r="E34" s="51" t="str">
        <f t="shared" si="16"/>
        <v>F</v>
      </c>
      <c r="F34" s="101">
        <f t="shared" si="17"/>
        <v>0.80555555555555547</v>
      </c>
      <c r="G34" s="102">
        <f t="shared" si="18"/>
        <v>2.1749999999999998</v>
      </c>
      <c r="H34" s="103">
        <f t="shared" si="19"/>
        <v>2.7</v>
      </c>
      <c r="I34" s="104">
        <f t="shared" si="24"/>
        <v>6661.94</v>
      </c>
      <c r="J34" s="105">
        <f t="shared" si="25"/>
        <v>3.6745054785671297E-3</v>
      </c>
      <c r="K34" s="105">
        <f t="shared" si="26"/>
        <v>0.36323323740074376</v>
      </c>
      <c r="L34" s="105">
        <f t="shared" si="27"/>
        <v>0.13209365440097029</v>
      </c>
      <c r="M34" s="106">
        <f t="shared" si="28"/>
        <v>12.3</v>
      </c>
      <c r="N34" s="107">
        <f t="shared" si="29"/>
        <v>0.03</v>
      </c>
      <c r="O34" s="107">
        <f t="shared" si="30"/>
        <v>2.0259999999999998</v>
      </c>
      <c r="P34" s="108">
        <f t="shared" si="31"/>
        <v>0</v>
      </c>
      <c r="Q34" s="109">
        <f t="shared" si="32"/>
        <v>62</v>
      </c>
      <c r="R34" s="110">
        <f t="shared" si="33"/>
        <v>24.546867813565218</v>
      </c>
      <c r="S34" s="82">
        <f t="shared" si="34"/>
        <v>2</v>
      </c>
      <c r="T34" s="82">
        <f t="shared" si="35"/>
        <v>135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237</v>
      </c>
      <c r="Z34" s="4" t="s">
        <v>190</v>
      </c>
      <c r="AA34" s="4" t="s">
        <v>48</v>
      </c>
      <c r="AB34" s="4">
        <v>527</v>
      </c>
      <c r="AC34" s="4">
        <v>6661.94</v>
      </c>
      <c r="AD34" s="4">
        <v>3063.13</v>
      </c>
      <c r="AE34" s="4">
        <v>2.1749999999999998</v>
      </c>
      <c r="AF34" s="4">
        <v>2.7</v>
      </c>
      <c r="AG34" s="4">
        <v>12.3</v>
      </c>
      <c r="AH34" s="4">
        <v>428.68435199999999</v>
      </c>
      <c r="AI34" s="4">
        <v>1.5752029999999999</v>
      </c>
      <c r="AJ34" s="4">
        <v>155.71240499999999</v>
      </c>
      <c r="AK34" s="4">
        <v>880</v>
      </c>
      <c r="AL34" s="4">
        <v>2</v>
      </c>
      <c r="AM34" s="4">
        <v>135</v>
      </c>
      <c r="AN34" s="4">
        <v>62</v>
      </c>
      <c r="AO34" s="4">
        <v>15.540431</v>
      </c>
      <c r="AP34" s="4">
        <v>0</v>
      </c>
      <c r="AQ34" s="4">
        <v>0</v>
      </c>
      <c r="AR34" s="4">
        <v>0</v>
      </c>
      <c r="AS34" s="4">
        <v>0</v>
      </c>
      <c r="AT34" s="4">
        <v>0.03</v>
      </c>
      <c r="AU34" s="4">
        <v>2.0259999999999998</v>
      </c>
      <c r="AV34" s="4">
        <v>52066</v>
      </c>
      <c r="AW34" s="4">
        <v>0</v>
      </c>
      <c r="AX34" s="4">
        <v>0.56999999999999995</v>
      </c>
      <c r="AY34">
        <v>0.76416666666666677</v>
      </c>
      <c r="AZ34" t="s">
        <v>70</v>
      </c>
      <c r="BA34" t="s">
        <v>192</v>
      </c>
      <c r="BB34">
        <v>9</v>
      </c>
      <c r="BC34" t="s">
        <v>193</v>
      </c>
      <c r="BD34">
        <v>13</v>
      </c>
      <c r="BE34">
        <v>117101.73699999998</v>
      </c>
      <c r="BF34">
        <v>5.1365899038713671E-2</v>
      </c>
      <c r="BG34">
        <v>3.925210784875037E-2</v>
      </c>
      <c r="BH34">
        <v>286352.93099999992</v>
      </c>
      <c r="BI34">
        <v>2.1005672891121905E-2</v>
      </c>
      <c r="BJ34">
        <v>1.6051835034298991E-2</v>
      </c>
      <c r="BK34">
        <v>1</v>
      </c>
      <c r="BL34" t="s">
        <v>70</v>
      </c>
      <c r="BM34">
        <v>0</v>
      </c>
      <c r="BN34" t="s">
        <v>428</v>
      </c>
    </row>
    <row r="35" spans="1:66">
      <c r="A35" s="83" t="str">
        <f t="shared" si="20"/>
        <v>원진운수</v>
      </c>
      <c r="B35" s="83" t="str">
        <f t="shared" si="21"/>
        <v>6</v>
      </c>
      <c r="C35" s="84" t="str">
        <f t="shared" si="22"/>
        <v>70바4309</v>
      </c>
      <c r="D35" s="72" t="str">
        <f t="shared" si="23"/>
        <v>대형</v>
      </c>
      <c r="E35" s="68" t="str">
        <f t="shared" si="16"/>
        <v>C</v>
      </c>
      <c r="F35" s="91">
        <f t="shared" si="17"/>
        <v>0.80333333333333334</v>
      </c>
      <c r="G35" s="92">
        <f t="shared" si="18"/>
        <v>2.169</v>
      </c>
      <c r="H35" s="93">
        <f t="shared" si="19"/>
        <v>2.7</v>
      </c>
      <c r="I35" s="94">
        <f t="shared" si="24"/>
        <v>6817.4120000000003</v>
      </c>
      <c r="J35" s="95">
        <f t="shared" si="25"/>
        <v>4.5624173586931473E-3</v>
      </c>
      <c r="K35" s="95">
        <f t="shared" si="26"/>
        <v>0.33323409477102478</v>
      </c>
      <c r="L35" s="95">
        <f t="shared" si="27"/>
        <v>0.10121142744490137</v>
      </c>
      <c r="M35" s="96">
        <f t="shared" si="28"/>
        <v>11.007</v>
      </c>
      <c r="N35" s="97">
        <f t="shared" si="29"/>
        <v>2.9000000000000001E-2</v>
      </c>
      <c r="O35" s="97">
        <f t="shared" si="30"/>
        <v>2.2879999999999998</v>
      </c>
      <c r="P35" s="98">
        <f t="shared" si="31"/>
        <v>0</v>
      </c>
      <c r="Q35" s="99">
        <f t="shared" si="32"/>
        <v>59</v>
      </c>
      <c r="R35" s="100">
        <f t="shared" si="33"/>
        <v>23.25030856720899</v>
      </c>
      <c r="S35" s="85">
        <f t="shared" si="34"/>
        <v>2</v>
      </c>
      <c r="T35" s="85">
        <f t="shared" si="35"/>
        <v>156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238</v>
      </c>
      <c r="Z35" s="4" t="s">
        <v>190</v>
      </c>
      <c r="AA35" s="4" t="s">
        <v>48</v>
      </c>
      <c r="AB35" s="4">
        <v>527</v>
      </c>
      <c r="AC35" s="4">
        <v>6817.4120000000003</v>
      </c>
      <c r="AD35" s="4">
        <v>3142.7</v>
      </c>
      <c r="AE35" s="4">
        <v>2.169</v>
      </c>
      <c r="AF35" s="4">
        <v>2.7</v>
      </c>
      <c r="AG35" s="4">
        <v>11.007</v>
      </c>
      <c r="AH35" s="4">
        <v>442.79158200000001</v>
      </c>
      <c r="AI35" s="4">
        <v>2.0202</v>
      </c>
      <c r="AJ35" s="4">
        <v>147.55325199999999</v>
      </c>
      <c r="AK35" s="4">
        <v>690</v>
      </c>
      <c r="AL35" s="4">
        <v>2</v>
      </c>
      <c r="AM35" s="4">
        <v>156</v>
      </c>
      <c r="AN35" s="4">
        <v>59</v>
      </c>
      <c r="AO35" s="4">
        <v>15.396435</v>
      </c>
      <c r="AP35" s="4">
        <v>0</v>
      </c>
      <c r="AQ35" s="4">
        <v>0</v>
      </c>
      <c r="AR35" s="4">
        <v>0</v>
      </c>
      <c r="AS35" s="4">
        <v>0</v>
      </c>
      <c r="AT35" s="4">
        <v>2.9000000000000001E-2</v>
      </c>
      <c r="AU35" s="4">
        <v>2.2879999999999998</v>
      </c>
      <c r="AV35" s="4">
        <v>54159</v>
      </c>
      <c r="AW35" s="4">
        <v>0</v>
      </c>
      <c r="AX35" s="4">
        <v>0.56000000000000005</v>
      </c>
      <c r="AY35">
        <v>0.86039999999999994</v>
      </c>
      <c r="AZ35" t="s">
        <v>69</v>
      </c>
      <c r="BA35" t="s">
        <v>192</v>
      </c>
      <c r="BB35">
        <v>2</v>
      </c>
      <c r="BC35" t="s">
        <v>206</v>
      </c>
      <c r="BD35">
        <v>16</v>
      </c>
      <c r="BE35">
        <v>117101.73699999998</v>
      </c>
      <c r="BF35">
        <v>6.2422191055970432E-2</v>
      </c>
      <c r="BG35">
        <v>5.3708053184556959E-2</v>
      </c>
      <c r="BH35">
        <v>286352.93099999992</v>
      </c>
      <c r="BI35">
        <v>2.5527054933479981E-2</v>
      </c>
      <c r="BJ35">
        <v>2.1963478064766173E-2</v>
      </c>
      <c r="BK35">
        <v>1</v>
      </c>
      <c r="BL35" t="s">
        <v>67</v>
      </c>
      <c r="BM35">
        <v>1</v>
      </c>
      <c r="BN35" t="s">
        <v>431</v>
      </c>
    </row>
    <row r="36" spans="1:66">
      <c r="A36" s="80" t="str">
        <f t="shared" si="20"/>
        <v>원진운수</v>
      </c>
      <c r="B36" s="80" t="str">
        <f t="shared" si="21"/>
        <v>6</v>
      </c>
      <c r="C36" s="81" t="str">
        <f t="shared" si="22"/>
        <v>70바4310</v>
      </c>
      <c r="D36" s="55" t="str">
        <f t="shared" si="23"/>
        <v>대형</v>
      </c>
      <c r="E36" s="51" t="str">
        <f t="shared" si="16"/>
        <v>F</v>
      </c>
      <c r="F36" s="101">
        <f t="shared" si="17"/>
        <v>0.79888888888888887</v>
      </c>
      <c r="G36" s="102">
        <f t="shared" si="18"/>
        <v>2.157</v>
      </c>
      <c r="H36" s="103">
        <f t="shared" si="19"/>
        <v>2.7</v>
      </c>
      <c r="I36" s="104">
        <f t="shared" si="24"/>
        <v>6671.52</v>
      </c>
      <c r="J36" s="105">
        <f t="shared" si="25"/>
        <v>5.382734055242565E-3</v>
      </c>
      <c r="K36" s="105">
        <f t="shared" si="26"/>
        <v>0.34833942087825204</v>
      </c>
      <c r="L36" s="105">
        <f t="shared" si="27"/>
        <v>0.12545866609108569</v>
      </c>
      <c r="M36" s="106">
        <f t="shared" si="28"/>
        <v>11.875999999999999</v>
      </c>
      <c r="N36" s="107">
        <f t="shared" si="29"/>
        <v>0</v>
      </c>
      <c r="O36" s="107">
        <f t="shared" si="30"/>
        <v>3.4769999999999999</v>
      </c>
      <c r="P36" s="108">
        <f t="shared" si="31"/>
        <v>0</v>
      </c>
      <c r="Q36" s="109">
        <f t="shared" si="32"/>
        <v>60</v>
      </c>
      <c r="R36" s="110">
        <f t="shared" si="33"/>
        <v>23.809088250231081</v>
      </c>
      <c r="S36" s="82">
        <f t="shared" si="34"/>
        <v>0</v>
      </c>
      <c r="T36" s="82">
        <f t="shared" si="35"/>
        <v>232</v>
      </c>
      <c r="U36" t="s">
        <v>118</v>
      </c>
      <c r="V36" s="5" t="s">
        <v>121</v>
      </c>
      <c r="W36" t="s">
        <v>118</v>
      </c>
      <c r="X36" s="5" t="s">
        <v>121</v>
      </c>
      <c r="Y36" t="s">
        <v>239</v>
      </c>
      <c r="Z36" t="s">
        <v>190</v>
      </c>
      <c r="AA36" t="s">
        <v>48</v>
      </c>
      <c r="AB36">
        <v>527</v>
      </c>
      <c r="AC36" s="1">
        <v>6671.52</v>
      </c>
      <c r="AD36" s="1">
        <v>3092.9540000000002</v>
      </c>
      <c r="AE36" s="21">
        <v>2.157</v>
      </c>
      <c r="AF36">
        <v>2.7</v>
      </c>
      <c r="AG36">
        <v>11.875999999999999</v>
      </c>
      <c r="AH36">
        <v>433.57352900000001</v>
      </c>
      <c r="AI36">
        <v>2.3338109999999999</v>
      </c>
      <c r="AJ36">
        <v>151.03075200000001</v>
      </c>
      <c r="AK36">
        <v>837</v>
      </c>
      <c r="AL36">
        <v>0</v>
      </c>
      <c r="AM36">
        <v>232</v>
      </c>
      <c r="AN36">
        <v>60</v>
      </c>
      <c r="AO36">
        <v>15.387286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3.4769999999999999</v>
      </c>
      <c r="AV36">
        <v>60833</v>
      </c>
      <c r="AW36">
        <v>0</v>
      </c>
      <c r="AX36">
        <v>0.56999999999999995</v>
      </c>
      <c r="AY36">
        <v>0.78079999999999994</v>
      </c>
      <c r="AZ36" t="s">
        <v>70</v>
      </c>
      <c r="BA36" t="s">
        <v>192</v>
      </c>
      <c r="BB36">
        <v>6</v>
      </c>
      <c r="BC36" t="s">
        <v>208</v>
      </c>
      <c r="BD36">
        <v>13</v>
      </c>
      <c r="BE36">
        <v>117101.73699999998</v>
      </c>
      <c r="BF36">
        <v>6.1857741700278975E-2</v>
      </c>
      <c r="BG36">
        <v>4.8298524719577816E-2</v>
      </c>
      <c r="BH36">
        <v>286352.93099999992</v>
      </c>
      <c r="BI36">
        <v>2.5296227891587399E-2</v>
      </c>
      <c r="BJ36">
        <v>1.9751294737751439E-2</v>
      </c>
      <c r="BK36">
        <v>2</v>
      </c>
      <c r="BL36" t="s">
        <v>70</v>
      </c>
      <c r="BM36">
        <v>0</v>
      </c>
      <c r="BN36" t="s">
        <v>428</v>
      </c>
    </row>
    <row r="37" spans="1:66">
      <c r="A37" s="83" t="str">
        <f t="shared" si="20"/>
        <v>원진운수</v>
      </c>
      <c r="B37" s="83" t="str">
        <f t="shared" si="21"/>
        <v>6</v>
      </c>
      <c r="C37" s="84" t="str">
        <f t="shared" si="22"/>
        <v>70바4312</v>
      </c>
      <c r="D37" s="72" t="str">
        <f t="shared" si="23"/>
        <v>대형</v>
      </c>
      <c r="E37" s="68" t="str">
        <f t="shared" si="16"/>
        <v>D</v>
      </c>
      <c r="F37" s="91">
        <f t="shared" si="17"/>
        <v>0.7725925925925925</v>
      </c>
      <c r="G37" s="92">
        <f t="shared" si="18"/>
        <v>2.0859999999999999</v>
      </c>
      <c r="H37" s="93">
        <f t="shared" si="19"/>
        <v>2.7</v>
      </c>
      <c r="I37" s="94">
        <f t="shared" si="24"/>
        <v>6894.6509999999998</v>
      </c>
      <c r="J37" s="95">
        <f t="shared" si="25"/>
        <v>2.6436456725468216E-3</v>
      </c>
      <c r="K37" s="95">
        <f t="shared" si="26"/>
        <v>0.35044316488775407</v>
      </c>
      <c r="L37" s="95">
        <f t="shared" si="27"/>
        <v>0.17462812838532363</v>
      </c>
      <c r="M37" s="96">
        <f t="shared" si="28"/>
        <v>10.798</v>
      </c>
      <c r="N37" s="97">
        <f t="shared" si="29"/>
        <v>0</v>
      </c>
      <c r="O37" s="97">
        <f t="shared" si="30"/>
        <v>1.958</v>
      </c>
      <c r="P37" s="98">
        <f t="shared" si="31"/>
        <v>0</v>
      </c>
      <c r="Q37" s="99">
        <f t="shared" si="32"/>
        <v>60</v>
      </c>
      <c r="R37" s="100">
        <f t="shared" si="33"/>
        <v>23.795051472112661</v>
      </c>
      <c r="S37" s="85">
        <f t="shared" si="34"/>
        <v>0</v>
      </c>
      <c r="T37" s="85">
        <f t="shared" si="35"/>
        <v>135</v>
      </c>
      <c r="U37" t="s">
        <v>118</v>
      </c>
      <c r="V37" t="s">
        <v>121</v>
      </c>
      <c r="W37" s="4" t="s">
        <v>118</v>
      </c>
      <c r="X37" s="4" t="s">
        <v>121</v>
      </c>
      <c r="Y37" s="4" t="s">
        <v>240</v>
      </c>
      <c r="Z37" s="4" t="s">
        <v>190</v>
      </c>
      <c r="AA37" s="4" t="s">
        <v>48</v>
      </c>
      <c r="AB37" s="4">
        <v>527</v>
      </c>
      <c r="AC37" s="4">
        <v>6894.6509999999998</v>
      </c>
      <c r="AD37" s="4">
        <v>3305.9340000000002</v>
      </c>
      <c r="AE37" s="4">
        <v>2.0859999999999999</v>
      </c>
      <c r="AF37" s="4">
        <v>2.7</v>
      </c>
      <c r="AG37" s="4">
        <v>10.798</v>
      </c>
      <c r="AH37" s="4">
        <v>447.898526</v>
      </c>
      <c r="AI37" s="4">
        <v>1.1840850000000001</v>
      </c>
      <c r="AJ37" s="4">
        <v>156.962977</v>
      </c>
      <c r="AK37" s="4">
        <v>1204</v>
      </c>
      <c r="AL37" s="4">
        <v>0</v>
      </c>
      <c r="AM37" s="4">
        <v>135</v>
      </c>
      <c r="AN37" s="4">
        <v>60</v>
      </c>
      <c r="AO37" s="4">
        <v>15.393331999999999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1.958</v>
      </c>
      <c r="AV37" s="4">
        <v>59625</v>
      </c>
      <c r="AW37" s="4">
        <v>0</v>
      </c>
      <c r="AX37" s="4">
        <v>0.52</v>
      </c>
      <c r="AY37">
        <v>0.80879999999999996</v>
      </c>
      <c r="AZ37" t="s">
        <v>67</v>
      </c>
      <c r="BA37" t="s">
        <v>192</v>
      </c>
      <c r="BB37">
        <v>5</v>
      </c>
      <c r="BC37" t="s">
        <v>210</v>
      </c>
      <c r="BD37">
        <v>14</v>
      </c>
      <c r="BE37">
        <v>117101.73699999998</v>
      </c>
      <c r="BF37">
        <v>6.2131349938899724E-2</v>
      </c>
      <c r="BG37">
        <v>5.0251835830582098E-2</v>
      </c>
      <c r="BH37">
        <v>286352.93099999992</v>
      </c>
      <c r="BI37">
        <v>2.5408117788743717E-2</v>
      </c>
      <c r="BJ37">
        <v>2.0550085667535918E-2</v>
      </c>
      <c r="BK37">
        <v>1</v>
      </c>
      <c r="BL37" t="s">
        <v>70</v>
      </c>
      <c r="BM37">
        <v>1</v>
      </c>
      <c r="BN37" t="s">
        <v>431</v>
      </c>
    </row>
    <row r="38" spans="1:66">
      <c r="A38" s="80" t="str">
        <f t="shared" si="20"/>
        <v>원진운수</v>
      </c>
      <c r="B38" s="80" t="str">
        <f t="shared" si="21"/>
        <v>6</v>
      </c>
      <c r="C38" s="81" t="str">
        <f t="shared" si="22"/>
        <v>70바4313</v>
      </c>
      <c r="D38" s="55" t="str">
        <f t="shared" si="23"/>
        <v>대형</v>
      </c>
      <c r="E38" s="51" t="str">
        <f t="shared" si="16"/>
        <v>F</v>
      </c>
      <c r="F38" s="101">
        <f t="shared" si="17"/>
        <v>0.77333333333333332</v>
      </c>
      <c r="G38" s="102">
        <f t="shared" si="18"/>
        <v>2.0880000000000001</v>
      </c>
      <c r="H38" s="103">
        <f t="shared" si="19"/>
        <v>2.7</v>
      </c>
      <c r="I38" s="104">
        <f t="shared" si="24"/>
        <v>7421.9930000000004</v>
      </c>
      <c r="J38" s="105">
        <f t="shared" si="25"/>
        <v>3.1287342401293198E-3</v>
      </c>
      <c r="K38" s="105">
        <f t="shared" si="26"/>
        <v>0.35616059403369232</v>
      </c>
      <c r="L38" s="105">
        <f t="shared" si="27"/>
        <v>0.10805722937221848</v>
      </c>
      <c r="M38" s="106">
        <f t="shared" si="28"/>
        <v>10.731999999999999</v>
      </c>
      <c r="N38" s="107">
        <f t="shared" si="29"/>
        <v>1.2999999999999999E-2</v>
      </c>
      <c r="O38" s="107">
        <f t="shared" si="30"/>
        <v>1.738</v>
      </c>
      <c r="P38" s="108">
        <f t="shared" si="31"/>
        <v>0</v>
      </c>
      <c r="Q38" s="109">
        <f t="shared" si="32"/>
        <v>61</v>
      </c>
      <c r="R38" s="110">
        <f t="shared" si="33"/>
        <v>24.194933449021431</v>
      </c>
      <c r="S38" s="82">
        <f t="shared" si="34"/>
        <v>1</v>
      </c>
      <c r="T38" s="82">
        <f t="shared" si="35"/>
        <v>129</v>
      </c>
      <c r="U38" t="s">
        <v>118</v>
      </c>
      <c r="V38" t="s">
        <v>121</v>
      </c>
      <c r="W38" t="s">
        <v>118</v>
      </c>
      <c r="X38" s="4" t="s">
        <v>121</v>
      </c>
      <c r="Y38" s="4" t="s">
        <v>241</v>
      </c>
      <c r="Z38" s="4" t="s">
        <v>190</v>
      </c>
      <c r="AA38" s="4" t="s">
        <v>48</v>
      </c>
      <c r="AB38" s="4">
        <v>527</v>
      </c>
      <c r="AC38" s="4">
        <v>7421.9930000000004</v>
      </c>
      <c r="AD38" s="4">
        <v>3555.116</v>
      </c>
      <c r="AE38" s="4">
        <v>2.0880000000000001</v>
      </c>
      <c r="AF38" s="4">
        <v>2.7</v>
      </c>
      <c r="AG38" s="4">
        <v>10.731999999999999</v>
      </c>
      <c r="AH38" s="4">
        <v>478.777961</v>
      </c>
      <c r="AI38" s="4">
        <v>1.4979690000000001</v>
      </c>
      <c r="AJ38" s="4">
        <v>170.52184299999999</v>
      </c>
      <c r="AK38" s="4">
        <v>802</v>
      </c>
      <c r="AL38" s="4">
        <v>1</v>
      </c>
      <c r="AM38" s="4">
        <v>129</v>
      </c>
      <c r="AN38" s="4">
        <v>61</v>
      </c>
      <c r="AO38" s="4">
        <v>15.501951999999999</v>
      </c>
      <c r="AP38" s="4">
        <v>0</v>
      </c>
      <c r="AQ38" s="4">
        <v>0</v>
      </c>
      <c r="AR38" s="4">
        <v>0</v>
      </c>
      <c r="AS38" s="4">
        <v>0</v>
      </c>
      <c r="AT38" s="4">
        <v>1.2999999999999999E-2</v>
      </c>
      <c r="AU38" s="4">
        <v>1.738</v>
      </c>
      <c r="AV38" s="4">
        <v>65726</v>
      </c>
      <c r="AW38" s="4">
        <v>0</v>
      </c>
      <c r="AX38" s="4">
        <v>0.51</v>
      </c>
      <c r="AY38">
        <v>0.75483870967741928</v>
      </c>
      <c r="AZ38" t="s">
        <v>70</v>
      </c>
      <c r="BA38" t="s">
        <v>192</v>
      </c>
      <c r="BB38">
        <v>11</v>
      </c>
      <c r="BC38" t="s">
        <v>204</v>
      </c>
      <c r="BD38">
        <v>15</v>
      </c>
      <c r="BE38">
        <v>117101.73699999998</v>
      </c>
      <c r="BF38">
        <v>4.4215193836108523E-2</v>
      </c>
      <c r="BG38">
        <v>3.3375339863385138E-2</v>
      </c>
      <c r="BH38">
        <v>286352.93099999992</v>
      </c>
      <c r="BI38">
        <v>1.808144928678939E-2</v>
      </c>
      <c r="BJ38">
        <v>1.3648577848737797E-2</v>
      </c>
      <c r="BK38">
        <v>1</v>
      </c>
      <c r="BL38" t="s">
        <v>70</v>
      </c>
      <c r="BM38">
        <v>0</v>
      </c>
      <c r="BN38" t="s">
        <v>428</v>
      </c>
    </row>
    <row r="39" spans="1:66">
      <c r="A39" s="83" t="str">
        <f t="shared" si="20"/>
        <v>원진운수</v>
      </c>
      <c r="B39" s="83" t="str">
        <f t="shared" si="21"/>
        <v>6</v>
      </c>
      <c r="C39" s="84" t="str">
        <f t="shared" si="22"/>
        <v>70바4347</v>
      </c>
      <c r="D39" s="72" t="str">
        <f t="shared" si="23"/>
        <v>대형</v>
      </c>
      <c r="E39" s="68" t="str">
        <f t="shared" si="16"/>
        <v>F</v>
      </c>
      <c r="F39" s="91">
        <f t="shared" si="17"/>
        <v>0.77148148148148155</v>
      </c>
      <c r="G39" s="92">
        <f t="shared" si="18"/>
        <v>2.0830000000000002</v>
      </c>
      <c r="H39" s="93">
        <f t="shared" si="19"/>
        <v>2.7</v>
      </c>
      <c r="I39" s="94">
        <f t="shared" si="24"/>
        <v>6408.9650000000001</v>
      </c>
      <c r="J39" s="95">
        <f t="shared" si="25"/>
        <v>3.9631017850708054E-3</v>
      </c>
      <c r="K39" s="95">
        <f t="shared" si="26"/>
        <v>0.36092739031082244</v>
      </c>
      <c r="L39" s="95">
        <f t="shared" si="27"/>
        <v>0.1482298623880767</v>
      </c>
      <c r="M39" s="96">
        <f t="shared" si="28"/>
        <v>12.095000000000001</v>
      </c>
      <c r="N39" s="97">
        <f t="shared" si="29"/>
        <v>0</v>
      </c>
      <c r="O39" s="97">
        <f t="shared" si="30"/>
        <v>3.464</v>
      </c>
      <c r="P39" s="98">
        <f t="shared" si="31"/>
        <v>0</v>
      </c>
      <c r="Q39" s="99">
        <f t="shared" si="32"/>
        <v>61</v>
      </c>
      <c r="R39" s="100">
        <f t="shared" si="33"/>
        <v>24.108751776346779</v>
      </c>
      <c r="S39" s="85">
        <f t="shared" si="34"/>
        <v>0</v>
      </c>
      <c r="T39" s="85">
        <f t="shared" si="35"/>
        <v>222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242</v>
      </c>
      <c r="Z39" t="s">
        <v>190</v>
      </c>
      <c r="AA39" t="s">
        <v>48</v>
      </c>
      <c r="AB39">
        <v>527</v>
      </c>
      <c r="AC39" s="1">
        <v>6408.9650000000001</v>
      </c>
      <c r="AD39" s="1">
        <v>3076.3020000000001</v>
      </c>
      <c r="AE39" s="21">
        <v>2.0830000000000002</v>
      </c>
      <c r="AF39">
        <v>2.7</v>
      </c>
      <c r="AG39">
        <v>12.095000000000001</v>
      </c>
      <c r="AH39">
        <v>418.56659000000002</v>
      </c>
      <c r="AI39">
        <v>1.658822</v>
      </c>
      <c r="AJ39">
        <v>151.072147</v>
      </c>
      <c r="AK39">
        <v>950</v>
      </c>
      <c r="AL39">
        <v>0</v>
      </c>
      <c r="AM39">
        <v>222</v>
      </c>
      <c r="AN39">
        <v>61</v>
      </c>
      <c r="AO39">
        <v>15.311697000000001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3.464</v>
      </c>
      <c r="AV39">
        <v>58763</v>
      </c>
      <c r="AW39">
        <v>0</v>
      </c>
      <c r="AX39">
        <v>0.55000000000000004</v>
      </c>
      <c r="AY39">
        <v>0.78079999999999994</v>
      </c>
      <c r="AZ39" t="s">
        <v>70</v>
      </c>
      <c r="BA39" t="s">
        <v>192</v>
      </c>
      <c r="BB39">
        <v>6</v>
      </c>
      <c r="BC39" t="s">
        <v>208</v>
      </c>
      <c r="BD39">
        <v>10</v>
      </c>
      <c r="BE39">
        <v>117101.73699999998</v>
      </c>
      <c r="BF39">
        <v>5.1737029314945185E-2</v>
      </c>
      <c r="BG39">
        <v>4.0396272489109195E-2</v>
      </c>
      <c r="BH39">
        <v>286352.93099999992</v>
      </c>
      <c r="BI39">
        <v>2.1157443644255911E-2</v>
      </c>
      <c r="BJ39">
        <v>1.6519731997435012E-2</v>
      </c>
      <c r="BK39">
        <v>2</v>
      </c>
      <c r="BL39" t="s">
        <v>70</v>
      </c>
      <c r="BM39">
        <v>0</v>
      </c>
      <c r="BN39" t="s">
        <v>428</v>
      </c>
    </row>
    <row r="40" spans="1:66">
      <c r="A40" s="80" t="str">
        <f t="shared" si="20"/>
        <v>원진운수</v>
      </c>
      <c r="B40" s="80" t="str">
        <f t="shared" si="21"/>
        <v>6</v>
      </c>
      <c r="C40" s="81" t="str">
        <f t="shared" si="22"/>
        <v>72바1378</v>
      </c>
      <c r="D40" s="55" t="str">
        <f t="shared" si="23"/>
        <v>대형</v>
      </c>
      <c r="E40" s="51" t="str">
        <f t="shared" si="16"/>
        <v>D</v>
      </c>
      <c r="F40" s="101">
        <f t="shared" si="17"/>
        <v>0.7351724137931035</v>
      </c>
      <c r="G40" s="102">
        <f t="shared" si="18"/>
        <v>2.1320000000000001</v>
      </c>
      <c r="H40" s="103">
        <f t="shared" si="19"/>
        <v>2.9</v>
      </c>
      <c r="I40" s="104">
        <f t="shared" si="24"/>
        <v>563.73500000000001</v>
      </c>
      <c r="J40" s="105">
        <f t="shared" si="25"/>
        <v>4.9457440929624487E-2</v>
      </c>
      <c r="K40" s="105">
        <f t="shared" si="26"/>
        <v>0.34709221151566738</v>
      </c>
      <c r="L40" s="105">
        <f t="shared" si="27"/>
        <v>0.13304123391309747</v>
      </c>
      <c r="M40" s="106">
        <f t="shared" si="28"/>
        <v>12.932</v>
      </c>
      <c r="N40" s="107">
        <f t="shared" si="29"/>
        <v>0</v>
      </c>
      <c r="O40" s="107">
        <f t="shared" si="30"/>
        <v>2.129</v>
      </c>
      <c r="P40" s="108">
        <f t="shared" si="31"/>
        <v>11.879999999999999</v>
      </c>
      <c r="Q40" s="109">
        <f t="shared" si="32"/>
        <v>103</v>
      </c>
      <c r="R40" s="110">
        <f t="shared" si="33"/>
        <v>26.226661139730535</v>
      </c>
      <c r="S40" s="82">
        <f t="shared" si="34"/>
        <v>0</v>
      </c>
      <c r="T40" s="82">
        <f t="shared" si="35"/>
        <v>12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243</v>
      </c>
      <c r="Z40" s="4" t="s">
        <v>190</v>
      </c>
      <c r="AA40" s="4" t="s">
        <v>48</v>
      </c>
      <c r="AB40" s="4">
        <v>527</v>
      </c>
      <c r="AC40" s="4">
        <v>563.73500000000001</v>
      </c>
      <c r="AD40" s="4">
        <v>264.47800000000001</v>
      </c>
      <c r="AE40" s="4">
        <v>2.1320000000000001</v>
      </c>
      <c r="AF40" s="4">
        <v>2.9</v>
      </c>
      <c r="AG40" s="4">
        <v>12.932</v>
      </c>
      <c r="AH40" s="4">
        <v>35.619715999999997</v>
      </c>
      <c r="AI40" s="4">
        <v>1.76166</v>
      </c>
      <c r="AJ40" s="4">
        <v>12.363326000000001</v>
      </c>
      <c r="AK40" s="4">
        <v>75</v>
      </c>
      <c r="AL40" s="4">
        <v>0</v>
      </c>
      <c r="AM40" s="4">
        <v>12</v>
      </c>
      <c r="AN40" s="4">
        <v>103</v>
      </c>
      <c r="AO40" s="4">
        <v>15.826487</v>
      </c>
      <c r="AP40" s="4">
        <v>934.2</v>
      </c>
      <c r="AQ40" s="4">
        <v>712.8</v>
      </c>
      <c r="AR40" s="4">
        <v>2</v>
      </c>
      <c r="AS40" s="4">
        <v>475</v>
      </c>
      <c r="AT40" s="4">
        <v>0</v>
      </c>
      <c r="AU40" s="4">
        <v>2.129</v>
      </c>
      <c r="AV40" s="4">
        <v>5056</v>
      </c>
      <c r="AW40" s="4">
        <v>0</v>
      </c>
      <c r="AX40" s="4">
        <v>0.54</v>
      </c>
      <c r="AY40">
        <v>0.83160000000000012</v>
      </c>
      <c r="AZ40" t="s">
        <v>67</v>
      </c>
      <c r="BA40" t="s">
        <v>192</v>
      </c>
      <c r="BB40">
        <v>1</v>
      </c>
      <c r="BC40" t="s">
        <v>214</v>
      </c>
      <c r="BD40">
        <v>3</v>
      </c>
      <c r="BE40">
        <v>117101.73699999998</v>
      </c>
      <c r="BF40">
        <v>2.6339976494114691E-2</v>
      </c>
      <c r="BG40">
        <v>2.1904324452505779E-2</v>
      </c>
      <c r="BH40">
        <v>286352.93099999992</v>
      </c>
      <c r="BI40">
        <v>1.0771522363079988E-2</v>
      </c>
      <c r="BJ40">
        <v>8.9575979971373201E-3</v>
      </c>
      <c r="BK40">
        <v>1</v>
      </c>
      <c r="BL40" t="s">
        <v>70</v>
      </c>
      <c r="BM40">
        <v>1</v>
      </c>
      <c r="BN40" t="s">
        <v>431</v>
      </c>
    </row>
    <row r="41" spans="1:66">
      <c r="A41" s="83" t="str">
        <f t="shared" si="20"/>
        <v>원진운수</v>
      </c>
      <c r="B41" s="83" t="str">
        <f t="shared" si="21"/>
        <v>6</v>
      </c>
      <c r="C41" s="84" t="str">
        <f t="shared" si="22"/>
        <v>72바1379</v>
      </c>
      <c r="D41" s="72" t="str">
        <f t="shared" si="23"/>
        <v>대형</v>
      </c>
      <c r="E41" s="68" t="str">
        <f t="shared" si="16"/>
        <v>F</v>
      </c>
      <c r="F41" s="91">
        <f t="shared" si="17"/>
        <v>0.66758620689655168</v>
      </c>
      <c r="G41" s="92">
        <f t="shared" si="18"/>
        <v>1.9359999999999999</v>
      </c>
      <c r="H41" s="93">
        <f t="shared" si="19"/>
        <v>2.9</v>
      </c>
      <c r="I41" s="94">
        <f t="shared" si="24"/>
        <v>3652.864</v>
      </c>
      <c r="J41" s="95">
        <f t="shared" si="25"/>
        <v>7.3997747612658815E-3</v>
      </c>
      <c r="K41" s="95">
        <f t="shared" si="26"/>
        <v>0.34634479082193981</v>
      </c>
      <c r="L41" s="95">
        <f t="shared" si="27"/>
        <v>0.11689457915761441</v>
      </c>
      <c r="M41" s="96">
        <f t="shared" si="28"/>
        <v>9.5709999999999997</v>
      </c>
      <c r="N41" s="97">
        <f t="shared" si="29"/>
        <v>0</v>
      </c>
      <c r="O41" s="97">
        <f t="shared" si="30"/>
        <v>1.341</v>
      </c>
      <c r="P41" s="98">
        <f t="shared" si="31"/>
        <v>0</v>
      </c>
      <c r="Q41" s="99">
        <f t="shared" si="32"/>
        <v>70</v>
      </c>
      <c r="R41" s="100">
        <f t="shared" si="33"/>
        <v>23.757900877423719</v>
      </c>
      <c r="S41" s="85">
        <f t="shared" si="34"/>
        <v>0</v>
      </c>
      <c r="T41" s="85">
        <f t="shared" si="35"/>
        <v>49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244</v>
      </c>
      <c r="Z41" s="4" t="s">
        <v>190</v>
      </c>
      <c r="AA41" s="4" t="s">
        <v>48</v>
      </c>
      <c r="AB41" s="4">
        <v>527</v>
      </c>
      <c r="AC41" s="4">
        <v>3652.864</v>
      </c>
      <c r="AD41" s="4">
        <v>1887.02</v>
      </c>
      <c r="AE41" s="4">
        <v>1.9359999999999999</v>
      </c>
      <c r="AF41" s="4">
        <v>2.9</v>
      </c>
      <c r="AG41" s="4">
        <v>9.5709999999999997</v>
      </c>
      <c r="AH41" s="4">
        <v>237.91467399999999</v>
      </c>
      <c r="AI41" s="4">
        <v>1.7605150000000001</v>
      </c>
      <c r="AJ41" s="4">
        <v>82.400508000000002</v>
      </c>
      <c r="AK41" s="4">
        <v>427</v>
      </c>
      <c r="AL41" s="4">
        <v>0</v>
      </c>
      <c r="AM41" s="4">
        <v>49</v>
      </c>
      <c r="AN41" s="4">
        <v>70</v>
      </c>
      <c r="AO41" s="4">
        <v>15.353672</v>
      </c>
      <c r="AP41" s="4">
        <v>49.5</v>
      </c>
      <c r="AQ41" s="4">
        <v>0</v>
      </c>
      <c r="AR41" s="4">
        <v>1</v>
      </c>
      <c r="AS41" s="4">
        <v>103</v>
      </c>
      <c r="AT41" s="4">
        <v>0</v>
      </c>
      <c r="AU41" s="4">
        <v>1.341</v>
      </c>
      <c r="AV41" s="4">
        <v>32507</v>
      </c>
      <c r="AW41" s="4">
        <v>0</v>
      </c>
      <c r="AX41" s="4">
        <v>0.45</v>
      </c>
      <c r="AY41">
        <v>0.79039999999999999</v>
      </c>
      <c r="AZ41" t="s">
        <v>70</v>
      </c>
      <c r="BA41" t="s">
        <v>192</v>
      </c>
      <c r="BB41">
        <v>4</v>
      </c>
      <c r="BC41" t="s">
        <v>202</v>
      </c>
      <c r="BD41">
        <v>9</v>
      </c>
      <c r="BE41">
        <v>117101.73699999998</v>
      </c>
      <c r="BF41">
        <v>5.8468611784981472E-2</v>
      </c>
      <c r="BG41">
        <v>4.6213590754849355E-2</v>
      </c>
      <c r="BH41">
        <v>286352.93099999992</v>
      </c>
      <c r="BI41">
        <v>2.3910270364929501E-2</v>
      </c>
      <c r="BJ41">
        <v>1.8898677696440276E-2</v>
      </c>
      <c r="BK41">
        <v>1</v>
      </c>
      <c r="BL41" t="s">
        <v>70</v>
      </c>
      <c r="BM41">
        <v>0</v>
      </c>
      <c r="BN41" t="s">
        <v>428</v>
      </c>
    </row>
    <row r="42" spans="1:66">
      <c r="A42" s="80" t="str">
        <f t="shared" si="20"/>
        <v>원진운수</v>
      </c>
      <c r="B42" s="80" t="str">
        <f t="shared" si="21"/>
        <v>6</v>
      </c>
      <c r="C42" s="81" t="str">
        <f t="shared" si="22"/>
        <v>72바1380</v>
      </c>
      <c r="D42" s="55" t="str">
        <f t="shared" si="23"/>
        <v>대형</v>
      </c>
      <c r="E42" s="51" t="str">
        <f t="shared" si="16"/>
        <v>F</v>
      </c>
      <c r="F42" s="101">
        <f t="shared" si="17"/>
        <v>0.69172413793103438</v>
      </c>
      <c r="G42" s="102">
        <f t="shared" si="18"/>
        <v>2.0059999999999998</v>
      </c>
      <c r="H42" s="103">
        <f t="shared" si="19"/>
        <v>2.9</v>
      </c>
      <c r="I42" s="104">
        <f t="shared" si="24"/>
        <v>7307.4260000000004</v>
      </c>
      <c r="J42" s="105">
        <f t="shared" si="25"/>
        <v>3.9672496783447579E-3</v>
      </c>
      <c r="K42" s="105">
        <f t="shared" si="26"/>
        <v>0.35430300253396813</v>
      </c>
      <c r="L42" s="105">
        <f t="shared" si="27"/>
        <v>0.19678611866887191</v>
      </c>
      <c r="M42" s="106">
        <f t="shared" si="28"/>
        <v>10.48</v>
      </c>
      <c r="N42" s="107">
        <f t="shared" si="29"/>
        <v>1.4E-2</v>
      </c>
      <c r="O42" s="107">
        <f t="shared" si="30"/>
        <v>2.2309999999999999</v>
      </c>
      <c r="P42" s="108">
        <f t="shared" si="31"/>
        <v>0</v>
      </c>
      <c r="Q42" s="109">
        <f t="shared" si="32"/>
        <v>59</v>
      </c>
      <c r="R42" s="110">
        <f t="shared" si="33"/>
        <v>24.343473847330507</v>
      </c>
      <c r="S42" s="82">
        <f t="shared" si="34"/>
        <v>1</v>
      </c>
      <c r="T42" s="82">
        <f t="shared" si="35"/>
        <v>163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245</v>
      </c>
      <c r="Z42" s="4" t="s">
        <v>190</v>
      </c>
      <c r="AA42" s="4" t="s">
        <v>48</v>
      </c>
      <c r="AB42" s="4">
        <v>527</v>
      </c>
      <c r="AC42" s="4">
        <v>7307.4260000000004</v>
      </c>
      <c r="AD42" s="4">
        <v>3643.5010000000002</v>
      </c>
      <c r="AE42" s="4">
        <v>2.0059999999999998</v>
      </c>
      <c r="AF42" s="4">
        <v>2.9</v>
      </c>
      <c r="AG42" s="4">
        <v>10.48</v>
      </c>
      <c r="AH42" s="4">
        <v>467.76713100000001</v>
      </c>
      <c r="AI42" s="4">
        <v>1.8557490000000001</v>
      </c>
      <c r="AJ42" s="4">
        <v>165.73129900000001</v>
      </c>
      <c r="AK42" s="4">
        <v>1438</v>
      </c>
      <c r="AL42" s="4">
        <v>1</v>
      </c>
      <c r="AM42" s="4">
        <v>163</v>
      </c>
      <c r="AN42" s="4">
        <v>59</v>
      </c>
      <c r="AO42" s="4">
        <v>15.621931</v>
      </c>
      <c r="AP42" s="4">
        <v>0</v>
      </c>
      <c r="AQ42" s="4">
        <v>0</v>
      </c>
      <c r="AR42" s="4">
        <v>0</v>
      </c>
      <c r="AS42" s="4">
        <v>0</v>
      </c>
      <c r="AT42" s="4">
        <v>1.4E-2</v>
      </c>
      <c r="AU42" s="4">
        <v>2.2309999999999999</v>
      </c>
      <c r="AV42" s="4">
        <v>66810</v>
      </c>
      <c r="AW42" s="4">
        <v>0</v>
      </c>
      <c r="AX42" s="4">
        <v>0.48</v>
      </c>
      <c r="AY42">
        <v>0.79279999999999995</v>
      </c>
      <c r="AZ42" t="s">
        <v>70</v>
      </c>
      <c r="BA42" t="s">
        <v>192</v>
      </c>
      <c r="BB42">
        <v>1</v>
      </c>
      <c r="BC42" t="s">
        <v>221</v>
      </c>
      <c r="BD42">
        <v>11</v>
      </c>
      <c r="BE42">
        <v>117101.73699999998</v>
      </c>
      <c r="BF42">
        <v>5.745689323122509E-2</v>
      </c>
      <c r="BG42">
        <v>4.555182495371525E-2</v>
      </c>
      <c r="BH42">
        <v>286352.93099999992</v>
      </c>
      <c r="BI42">
        <v>2.3496536167810351E-2</v>
      </c>
      <c r="BJ42">
        <v>1.8628053873840044E-2</v>
      </c>
      <c r="BK42">
        <v>1</v>
      </c>
      <c r="BL42" t="s">
        <v>70</v>
      </c>
      <c r="BM42">
        <v>0</v>
      </c>
      <c r="BN42" t="s">
        <v>428</v>
      </c>
    </row>
    <row r="43" spans="1:66">
      <c r="A43" s="83" t="str">
        <f t="shared" si="20"/>
        <v>원진운수</v>
      </c>
      <c r="B43" s="83" t="str">
        <f t="shared" si="21"/>
        <v>6</v>
      </c>
      <c r="C43" s="84" t="str">
        <f t="shared" si="22"/>
        <v>72바1435</v>
      </c>
      <c r="D43" s="72" t="str">
        <f t="shared" si="23"/>
        <v>대형</v>
      </c>
      <c r="E43" s="68" t="str">
        <f t="shared" si="16"/>
        <v>D</v>
      </c>
      <c r="F43" s="91">
        <f t="shared" si="17"/>
        <v>0.77793103448275858</v>
      </c>
      <c r="G43" s="92">
        <f t="shared" si="18"/>
        <v>2.2559999999999998</v>
      </c>
      <c r="H43" s="93">
        <f t="shared" si="19"/>
        <v>2.9</v>
      </c>
      <c r="I43" s="94">
        <f t="shared" si="24"/>
        <v>6571.7340000000004</v>
      </c>
      <c r="J43" s="95">
        <f t="shared" si="25"/>
        <v>6.763774817774201E-3</v>
      </c>
      <c r="K43" s="95">
        <f t="shared" si="26"/>
        <v>0.35499075012878423</v>
      </c>
      <c r="L43" s="95">
        <f t="shared" si="27"/>
        <v>0.16007951630422046</v>
      </c>
      <c r="M43" s="96">
        <f t="shared" si="28"/>
        <v>10.699</v>
      </c>
      <c r="N43" s="97">
        <f t="shared" si="29"/>
        <v>0</v>
      </c>
      <c r="O43" s="97">
        <f t="shared" si="30"/>
        <v>1.704</v>
      </c>
      <c r="P43" s="98">
        <f t="shared" si="31"/>
        <v>0</v>
      </c>
      <c r="Q43" s="99">
        <f t="shared" si="32"/>
        <v>60</v>
      </c>
      <c r="R43" s="100">
        <f t="shared" si="33"/>
        <v>24.645997870795117</v>
      </c>
      <c r="S43" s="85">
        <f t="shared" si="34"/>
        <v>0</v>
      </c>
      <c r="T43" s="85">
        <f t="shared" si="35"/>
        <v>112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246</v>
      </c>
      <c r="Z43" s="4" t="s">
        <v>190</v>
      </c>
      <c r="AA43" s="4" t="s">
        <v>48</v>
      </c>
      <c r="AB43" s="4">
        <v>527</v>
      </c>
      <c r="AC43" s="4">
        <v>6571.7340000000004</v>
      </c>
      <c r="AD43" s="4">
        <v>2913.2620000000002</v>
      </c>
      <c r="AE43" s="4">
        <v>2.2559999999999998</v>
      </c>
      <c r="AF43" s="4">
        <v>2.9</v>
      </c>
      <c r="AG43" s="4">
        <v>10.699</v>
      </c>
      <c r="AH43" s="4">
        <v>417.77824900000002</v>
      </c>
      <c r="AI43" s="4">
        <v>2.825758</v>
      </c>
      <c r="AJ43" s="4">
        <v>148.30741399999999</v>
      </c>
      <c r="AK43" s="4">
        <v>1052</v>
      </c>
      <c r="AL43" s="4">
        <v>0</v>
      </c>
      <c r="AM43" s="4">
        <v>112</v>
      </c>
      <c r="AN43" s="4">
        <v>60</v>
      </c>
      <c r="AO43" s="4">
        <v>15.730195999999999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1.704</v>
      </c>
      <c r="AV43" s="4">
        <v>58198</v>
      </c>
      <c r="AW43" s="4">
        <v>0</v>
      </c>
      <c r="AX43" s="4">
        <v>0.54</v>
      </c>
      <c r="AY43">
        <v>0.81359999999999988</v>
      </c>
      <c r="AZ43" t="s">
        <v>67</v>
      </c>
      <c r="BA43" t="s">
        <v>192</v>
      </c>
      <c r="BB43">
        <v>3</v>
      </c>
      <c r="BC43" t="s">
        <v>219</v>
      </c>
      <c r="BD43">
        <v>9</v>
      </c>
      <c r="BE43">
        <v>117101.73699999998</v>
      </c>
      <c r="BF43">
        <v>6.2062239093857344E-2</v>
      </c>
      <c r="BG43">
        <v>5.0493837726762331E-2</v>
      </c>
      <c r="BH43">
        <v>286352.93099999992</v>
      </c>
      <c r="BI43">
        <v>2.5379855462349016E-2</v>
      </c>
      <c r="BJ43">
        <v>2.0649050404167157E-2</v>
      </c>
      <c r="BK43">
        <v>1</v>
      </c>
      <c r="BL43" t="s">
        <v>70</v>
      </c>
      <c r="BM43">
        <v>1</v>
      </c>
      <c r="BN43" t="s">
        <v>431</v>
      </c>
    </row>
  </sheetData>
  <sortState xmlns:xlrd2="http://schemas.microsoft.com/office/spreadsheetml/2017/richdata2" ref="U5:AX43">
    <sortCondition ref="Y5:Y43"/>
    <sortCondition ref="U5:U43"/>
  </sortState>
  <phoneticPr fontId="3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8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6"/>
      <c r="R1" s="116"/>
    </row>
    <row r="2" spans="1:68" ht="45" customHeight="1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7"/>
      <c r="R2" s="117"/>
      <c r="S2" s="8"/>
      <c r="T2" s="8"/>
      <c r="U2" s="8"/>
      <c r="V2" s="8"/>
      <c r="W2" s="8"/>
      <c r="X2" s="8"/>
      <c r="Y2" s="8"/>
    </row>
    <row r="3" spans="1:68" ht="30.75" customHeight="1">
      <c r="A3" s="20" t="s">
        <v>155</v>
      </c>
      <c r="B3" s="27"/>
      <c r="E3" s="9"/>
      <c r="F3" s="6"/>
      <c r="G3" s="9"/>
      <c r="H3" s="9"/>
      <c r="X3" s="9"/>
      <c r="Y3" s="9"/>
    </row>
    <row r="4" spans="1:68" ht="27">
      <c r="A4" s="61" t="s">
        <v>38</v>
      </c>
      <c r="B4" s="62" t="s">
        <v>49</v>
      </c>
      <c r="C4" s="63" t="s">
        <v>139</v>
      </c>
      <c r="D4" s="63" t="s">
        <v>156</v>
      </c>
      <c r="E4" s="64" t="s">
        <v>145</v>
      </c>
      <c r="F4" s="62" t="s">
        <v>149</v>
      </c>
      <c r="G4" s="64" t="s">
        <v>147</v>
      </c>
      <c r="H4" s="64" t="s">
        <v>151</v>
      </c>
      <c r="I4" s="65" t="s">
        <v>153</v>
      </c>
      <c r="J4" s="64" t="s">
        <v>11</v>
      </c>
      <c r="K4" s="64" t="s">
        <v>12</v>
      </c>
      <c r="L4" s="64" t="s">
        <v>13</v>
      </c>
      <c r="M4" s="64" t="s">
        <v>73</v>
      </c>
      <c r="N4" s="64" t="s">
        <v>6</v>
      </c>
      <c r="O4" s="64" t="s">
        <v>7</v>
      </c>
      <c r="P4" s="64" t="s">
        <v>178</v>
      </c>
      <c r="Q4" s="119" t="s">
        <v>43</v>
      </c>
      <c r="R4" s="119" t="s">
        <v>44</v>
      </c>
      <c r="S4" s="10"/>
      <c r="T4" s="10" t="s">
        <v>42</v>
      </c>
      <c r="U4" s="10" t="s">
        <v>158</v>
      </c>
      <c r="V4" s="10" t="s">
        <v>159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186</v>
      </c>
      <c r="AN4" s="10" t="s">
        <v>187</v>
      </c>
      <c r="AO4" t="s">
        <v>188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66" t="str">
        <f>BF5</f>
        <v>원진운수</v>
      </c>
      <c r="B5" s="67" t="str">
        <f>BH5</f>
        <v>경영진</v>
      </c>
      <c r="C5" s="68" t="str">
        <f>BN5</f>
        <v>F</v>
      </c>
      <c r="D5" s="69">
        <f>BM5</f>
        <v>0.74161702967908905</v>
      </c>
      <c r="E5" s="70">
        <f>U5</f>
        <v>8822</v>
      </c>
      <c r="F5" s="71" t="str">
        <f>BG5</f>
        <v>22</v>
      </c>
      <c r="G5" s="72" t="str">
        <f>BK5</f>
        <v>70바3611</v>
      </c>
      <c r="H5" s="73">
        <f>BJ5</f>
        <v>5</v>
      </c>
      <c r="I5" s="74">
        <f>BP5</f>
        <v>3061.5810000000001</v>
      </c>
      <c r="J5" s="75">
        <f>AB5/AA5</f>
        <v>5.8436960126346232E-3</v>
      </c>
      <c r="K5" s="75">
        <f>AC5/AA5</f>
        <v>0.37606192815524797</v>
      </c>
      <c r="L5" s="75">
        <f>AD5/I5</f>
        <v>0.13718402354861753</v>
      </c>
      <c r="M5" s="76">
        <f>Z5</f>
        <v>12.494</v>
      </c>
      <c r="N5" s="77">
        <f>AE5*100/W5</f>
        <v>0.1633143137483542</v>
      </c>
      <c r="O5" s="77">
        <f>AF5*100/W5</f>
        <v>1.0452116079894669</v>
      </c>
      <c r="P5" s="120">
        <f>AK5</f>
        <v>0</v>
      </c>
      <c r="Q5" s="121">
        <f>AE5</f>
        <v>5</v>
      </c>
      <c r="R5" s="121">
        <f>AF5</f>
        <v>32</v>
      </c>
      <c r="T5">
        <v>527</v>
      </c>
      <c r="U5">
        <v>8822</v>
      </c>
      <c r="V5" t="s">
        <v>247</v>
      </c>
      <c r="W5">
        <v>3061.5810000000001</v>
      </c>
      <c r="X5">
        <v>1636.9179999999999</v>
      </c>
      <c r="Y5">
        <v>1.87</v>
      </c>
      <c r="Z5">
        <v>12.494</v>
      </c>
      <c r="AA5">
        <v>203.86772300000001</v>
      </c>
      <c r="AB5">
        <v>1.191341</v>
      </c>
      <c r="AC5">
        <v>76.666888999999998</v>
      </c>
      <c r="AD5" s="1">
        <v>420</v>
      </c>
      <c r="AE5">
        <v>5</v>
      </c>
      <c r="AF5">
        <v>32</v>
      </c>
      <c r="AG5">
        <v>56</v>
      </c>
      <c r="AH5">
        <v>15.017486999999999</v>
      </c>
      <c r="AI5">
        <v>0</v>
      </c>
      <c r="AJ5">
        <v>0</v>
      </c>
      <c r="AK5">
        <v>0</v>
      </c>
      <c r="AL5">
        <v>0</v>
      </c>
      <c r="AM5" t="s">
        <v>248</v>
      </c>
      <c r="AN5" t="s">
        <v>458</v>
      </c>
      <c r="AO5">
        <v>1822.1980000000001</v>
      </c>
      <c r="AR5" t="s">
        <v>118</v>
      </c>
      <c r="AS5" t="s">
        <v>120</v>
      </c>
      <c r="AT5" t="s">
        <v>429</v>
      </c>
      <c r="AU5" t="s">
        <v>247</v>
      </c>
      <c r="AV5" t="s">
        <v>48</v>
      </c>
      <c r="AW5">
        <v>5</v>
      </c>
      <c r="BB5">
        <v>0.74161702967908905</v>
      </c>
      <c r="BC5" t="s">
        <v>70</v>
      </c>
      <c r="BF5" t="s">
        <v>118</v>
      </c>
      <c r="BG5" t="s">
        <v>120</v>
      </c>
      <c r="BH5" t="s">
        <v>247</v>
      </c>
      <c r="BI5">
        <v>8822</v>
      </c>
      <c r="BJ5">
        <v>5</v>
      </c>
      <c r="BK5" t="s">
        <v>429</v>
      </c>
      <c r="BL5" t="s">
        <v>220</v>
      </c>
      <c r="BM5">
        <v>0.74161702967908905</v>
      </c>
      <c r="BN5" t="s">
        <v>70</v>
      </c>
      <c r="BO5" t="s">
        <v>185</v>
      </c>
      <c r="BP5">
        <v>3061.5810000000001</v>
      </c>
    </row>
    <row r="6" spans="1:68" ht="16.5">
      <c r="A6" s="49" t="str">
        <f t="shared" ref="A6:A7" si="0">BF6</f>
        <v>원진운수</v>
      </c>
      <c r="B6" s="50" t="str">
        <f t="shared" ref="B6:B7" si="1">BH6</f>
        <v>권경식</v>
      </c>
      <c r="C6" s="51" t="str">
        <f t="shared" ref="C6:C7" si="2">BN6</f>
        <v>F</v>
      </c>
      <c r="D6" s="52">
        <f t="shared" ref="D6:D7" si="3">BM6</f>
        <v>0.78578865933161746</v>
      </c>
      <c r="E6" s="53">
        <f t="shared" ref="E6:E7" si="4">U6</f>
        <v>9655</v>
      </c>
      <c r="F6" s="54" t="str">
        <f t="shared" ref="F6:F7" si="5">BG6</f>
        <v>22</v>
      </c>
      <c r="G6" s="55" t="str">
        <f t="shared" ref="G6:G7" si="6">BK6</f>
        <v>70바4323</v>
      </c>
      <c r="H6" s="56">
        <f t="shared" ref="H6:H7" si="7">BJ6</f>
        <v>4</v>
      </c>
      <c r="I6" s="57">
        <f t="shared" ref="I6:I7" si="8">BP6</f>
        <v>2563.5820000000003</v>
      </c>
      <c r="J6" s="58">
        <f t="shared" ref="J6:J7" si="9">AB6/AA6</f>
        <v>5.2462274923682833E-3</v>
      </c>
      <c r="K6" s="58">
        <f t="shared" ref="K6:K7" si="10">AC6/AA6</f>
        <v>0.33640630571734964</v>
      </c>
      <c r="L6" s="58">
        <f t="shared" ref="L6:L7" si="11">AD6/I6</f>
        <v>0.20557173517367494</v>
      </c>
      <c r="M6" s="59">
        <f t="shared" ref="M6:M7" si="12">Z6</f>
        <v>9.2750000000000004</v>
      </c>
      <c r="N6" s="60">
        <f t="shared" ref="N6:N7" si="13">AE6*100/W6</f>
        <v>0.31206335510235289</v>
      </c>
      <c r="O6" s="60">
        <f t="shared" ref="O6" si="14">AF6*100/W6</f>
        <v>1.1312296622460292</v>
      </c>
      <c r="P6" s="122">
        <f t="shared" ref="P6:P7" si="15">AK6</f>
        <v>1</v>
      </c>
      <c r="Q6" s="123">
        <f t="shared" ref="Q6:Q7" si="16">AE6</f>
        <v>8</v>
      </c>
      <c r="R6" s="123">
        <f t="shared" ref="R6:R7" si="17">AF6</f>
        <v>29</v>
      </c>
      <c r="T6">
        <v>527</v>
      </c>
      <c r="U6">
        <v>9655</v>
      </c>
      <c r="V6" t="s">
        <v>249</v>
      </c>
      <c r="W6">
        <v>2563.5819999999999</v>
      </c>
      <c r="X6">
        <v>1348.634</v>
      </c>
      <c r="Y6">
        <v>1.901</v>
      </c>
      <c r="Z6">
        <v>9.2750000000000004</v>
      </c>
      <c r="AA6">
        <v>179.962459</v>
      </c>
      <c r="AB6">
        <v>0.94412399999999996</v>
      </c>
      <c r="AC6">
        <v>60.540506000000001</v>
      </c>
      <c r="AD6" s="1">
        <v>527</v>
      </c>
      <c r="AE6">
        <v>8</v>
      </c>
      <c r="AF6">
        <v>29</v>
      </c>
      <c r="AG6">
        <v>58</v>
      </c>
      <c r="AH6">
        <v>14.245093000000001</v>
      </c>
      <c r="AI6">
        <v>0</v>
      </c>
      <c r="AJ6">
        <v>0</v>
      </c>
      <c r="AK6">
        <v>1</v>
      </c>
      <c r="AL6">
        <v>298</v>
      </c>
      <c r="AM6" t="s">
        <v>250</v>
      </c>
      <c r="AN6" t="s">
        <v>459</v>
      </c>
      <c r="AO6">
        <v>1923.6690000000001</v>
      </c>
      <c r="AR6" t="s">
        <v>118</v>
      </c>
      <c r="AS6" t="s">
        <v>120</v>
      </c>
      <c r="AT6" t="s">
        <v>203</v>
      </c>
      <c r="AU6" t="s">
        <v>249</v>
      </c>
      <c r="AV6" t="s">
        <v>48</v>
      </c>
      <c r="AW6">
        <v>4</v>
      </c>
      <c r="BB6">
        <v>0.78578865933161746</v>
      </c>
      <c r="BC6" t="s">
        <v>70</v>
      </c>
      <c r="BF6" t="s">
        <v>118</v>
      </c>
      <c r="BG6" t="s">
        <v>120</v>
      </c>
      <c r="BH6" t="s">
        <v>249</v>
      </c>
      <c r="BI6">
        <v>9655</v>
      </c>
      <c r="BJ6">
        <v>4</v>
      </c>
      <c r="BK6" t="s">
        <v>203</v>
      </c>
      <c r="BL6" t="s">
        <v>198</v>
      </c>
      <c r="BM6">
        <v>0.78578865933161746</v>
      </c>
      <c r="BN6" t="s">
        <v>70</v>
      </c>
      <c r="BO6" t="s">
        <v>185</v>
      </c>
      <c r="BP6">
        <v>2563.5820000000003</v>
      </c>
    </row>
    <row r="7" spans="1:68" ht="16.5">
      <c r="A7" s="66" t="str">
        <f t="shared" si="0"/>
        <v>원진운수</v>
      </c>
      <c r="B7" s="67" t="str">
        <f t="shared" si="1"/>
        <v>권영오</v>
      </c>
      <c r="C7" s="68" t="str">
        <f t="shared" si="2"/>
        <v>F</v>
      </c>
      <c r="D7" s="69">
        <f t="shared" si="3"/>
        <v>0.76727601471167017</v>
      </c>
      <c r="E7" s="70">
        <f t="shared" si="4"/>
        <v>784</v>
      </c>
      <c r="F7" s="71" t="str">
        <f t="shared" si="5"/>
        <v>6</v>
      </c>
      <c r="G7" s="72" t="str">
        <f t="shared" si="6"/>
        <v>70바4312</v>
      </c>
      <c r="H7" s="73">
        <f t="shared" si="7"/>
        <v>2</v>
      </c>
      <c r="I7" s="74">
        <f t="shared" si="8"/>
        <v>2438.4609999999998</v>
      </c>
      <c r="J7" s="75">
        <f t="shared" si="9"/>
        <v>2.2061896768448739E-3</v>
      </c>
      <c r="K7" s="75">
        <f t="shared" si="10"/>
        <v>0.34433685804211478</v>
      </c>
      <c r="L7" s="75">
        <f t="shared" si="11"/>
        <v>0.15337542819015765</v>
      </c>
      <c r="M7" s="76">
        <f t="shared" si="12"/>
        <v>10.852</v>
      </c>
      <c r="N7" s="77">
        <f t="shared" si="13"/>
        <v>0</v>
      </c>
      <c r="O7" s="77">
        <v>70</v>
      </c>
      <c r="P7" s="120">
        <f t="shared" si="15"/>
        <v>0</v>
      </c>
      <c r="Q7" s="121">
        <f t="shared" si="16"/>
        <v>0</v>
      </c>
      <c r="R7" s="121">
        <f t="shared" si="17"/>
        <v>52</v>
      </c>
      <c r="T7">
        <v>527</v>
      </c>
      <c r="U7">
        <v>784</v>
      </c>
      <c r="V7" t="s">
        <v>251</v>
      </c>
      <c r="W7">
        <v>2438.4609999999998</v>
      </c>
      <c r="X7">
        <v>1174.0219999999999</v>
      </c>
      <c r="Y7">
        <v>2.077</v>
      </c>
      <c r="Z7">
        <v>10.852</v>
      </c>
      <c r="AA7">
        <v>156.993301</v>
      </c>
      <c r="AB7">
        <v>0.34635700000000003</v>
      </c>
      <c r="AC7">
        <v>54.058579999999999</v>
      </c>
      <c r="AD7" s="1">
        <v>374</v>
      </c>
      <c r="AE7">
        <v>0</v>
      </c>
      <c r="AF7">
        <v>52</v>
      </c>
      <c r="AG7">
        <v>59</v>
      </c>
      <c r="AH7">
        <v>15.532261</v>
      </c>
      <c r="AI7">
        <v>0</v>
      </c>
      <c r="AJ7">
        <v>0</v>
      </c>
      <c r="AK7">
        <v>0</v>
      </c>
      <c r="AL7">
        <v>0</v>
      </c>
      <c r="AM7" t="s">
        <v>252</v>
      </c>
      <c r="AN7" t="s">
        <v>460</v>
      </c>
      <c r="AO7">
        <v>2339.12</v>
      </c>
      <c r="AR7" t="s">
        <v>118</v>
      </c>
      <c r="AS7" t="s">
        <v>121</v>
      </c>
      <c r="AT7" t="s">
        <v>240</v>
      </c>
      <c r="AU7" t="s">
        <v>251</v>
      </c>
      <c r="AV7" t="s">
        <v>48</v>
      </c>
      <c r="AW7">
        <v>2</v>
      </c>
      <c r="BB7">
        <v>0.76727601471167017</v>
      </c>
      <c r="BC7" t="s">
        <v>70</v>
      </c>
      <c r="BF7" t="s">
        <v>118</v>
      </c>
      <c r="BG7" t="s">
        <v>121</v>
      </c>
      <c r="BH7" t="s">
        <v>251</v>
      </c>
      <c r="BI7">
        <v>784</v>
      </c>
      <c r="BJ7">
        <v>2</v>
      </c>
      <c r="BK7" t="s">
        <v>240</v>
      </c>
      <c r="BL7" t="s">
        <v>232</v>
      </c>
      <c r="BM7">
        <v>0.76727601471167017</v>
      </c>
      <c r="BN7" t="s">
        <v>70</v>
      </c>
      <c r="BO7" t="s">
        <v>185</v>
      </c>
      <c r="BP7">
        <v>2438.4609999999998</v>
      </c>
    </row>
    <row r="8" spans="1:68" ht="16.5">
      <c r="A8" s="49" t="str">
        <f t="shared" ref="A8:A71" si="18">BF8</f>
        <v>원진운수</v>
      </c>
      <c r="B8" s="50" t="str">
        <f t="shared" ref="B8:B71" si="19">BH8</f>
        <v>권오형</v>
      </c>
      <c r="C8" s="51" t="str">
        <f t="shared" ref="C8:C71" si="20">BN8</f>
        <v>F</v>
      </c>
      <c r="D8" s="52">
        <f t="shared" ref="D8:D71" si="21">BM8</f>
        <v>0.76757488011079811</v>
      </c>
      <c r="E8" s="53">
        <f t="shared" ref="E8:E71" si="22">U8</f>
        <v>5050</v>
      </c>
      <c r="F8" s="54" t="str">
        <f t="shared" ref="F8:F71" si="23">BG8</f>
        <v>22</v>
      </c>
      <c r="G8" s="55" t="str">
        <f t="shared" ref="G8:G71" si="24">BK8</f>
        <v>70바4327</v>
      </c>
      <c r="H8" s="56">
        <f t="shared" ref="H8:H71" si="25">BJ8</f>
        <v>2</v>
      </c>
      <c r="I8" s="57">
        <f t="shared" ref="I8:I71" si="26">BP8</f>
        <v>2063.5720000000001</v>
      </c>
      <c r="J8" s="58">
        <f t="shared" ref="J8:J71" si="27">AB8/AA8</f>
        <v>6.0639275668697961E-3</v>
      </c>
      <c r="K8" s="58">
        <f t="shared" ref="K8:K71" si="28">AC8/AA8</f>
        <v>0.35286086997765886</v>
      </c>
      <c r="L8" s="58">
        <f t="shared" ref="L8:L71" si="29">AD8/I8</f>
        <v>0.22824500429352598</v>
      </c>
      <c r="M8" s="59">
        <f t="shared" ref="M8:M71" si="30">Z8</f>
        <v>11.192</v>
      </c>
      <c r="N8" s="60">
        <f t="shared" ref="N8:N71" si="31">AE8*100/W8</f>
        <v>0</v>
      </c>
      <c r="O8" s="60">
        <f t="shared" ref="O8:O71" si="32">AF8*100/W8</f>
        <v>1.744547803517396</v>
      </c>
      <c r="P8" s="122">
        <f t="shared" ref="P8:P71" si="33">AK8</f>
        <v>0</v>
      </c>
      <c r="Q8" s="123">
        <f t="shared" ref="Q8:Q71" si="34">AE8</f>
        <v>0</v>
      </c>
      <c r="R8" s="123">
        <f t="shared" ref="R8:R71" si="35">AF8</f>
        <v>36</v>
      </c>
      <c r="T8">
        <v>527</v>
      </c>
      <c r="U8">
        <v>5050</v>
      </c>
      <c r="V8" t="s">
        <v>253</v>
      </c>
      <c r="W8">
        <v>2063.5720000000001</v>
      </c>
      <c r="X8">
        <v>1077.566</v>
      </c>
      <c r="Y8">
        <v>1.915</v>
      </c>
      <c r="Z8">
        <v>11.192</v>
      </c>
      <c r="AA8">
        <v>143.55662899999999</v>
      </c>
      <c r="AB8">
        <v>0.87051699999999999</v>
      </c>
      <c r="AC8">
        <v>50.655517000000003</v>
      </c>
      <c r="AD8" s="1">
        <v>471</v>
      </c>
      <c r="AE8">
        <v>0</v>
      </c>
      <c r="AF8">
        <v>36</v>
      </c>
      <c r="AG8">
        <v>60</v>
      </c>
      <c r="AH8">
        <v>14.37462</v>
      </c>
      <c r="AI8">
        <v>0</v>
      </c>
      <c r="AJ8">
        <v>0</v>
      </c>
      <c r="AK8">
        <v>0</v>
      </c>
      <c r="AL8">
        <v>0</v>
      </c>
      <c r="AM8" t="s">
        <v>254</v>
      </c>
      <c r="AN8" t="s">
        <v>461</v>
      </c>
      <c r="AO8">
        <v>1956.1379999999999</v>
      </c>
      <c r="AR8" t="s">
        <v>118</v>
      </c>
      <c r="AS8" t="s">
        <v>120</v>
      </c>
      <c r="AT8" t="s">
        <v>209</v>
      </c>
      <c r="AU8" t="s">
        <v>253</v>
      </c>
      <c r="AV8" t="s">
        <v>48</v>
      </c>
      <c r="AW8">
        <v>2</v>
      </c>
      <c r="BB8">
        <v>0.76757488011079811</v>
      </c>
      <c r="BC8" t="s">
        <v>70</v>
      </c>
      <c r="BF8" t="s">
        <v>118</v>
      </c>
      <c r="BG8" t="s">
        <v>120</v>
      </c>
      <c r="BH8" t="s">
        <v>253</v>
      </c>
      <c r="BI8">
        <v>5050</v>
      </c>
      <c r="BJ8">
        <v>2</v>
      </c>
      <c r="BK8" t="s">
        <v>209</v>
      </c>
      <c r="BL8" t="s">
        <v>201</v>
      </c>
      <c r="BM8">
        <v>0.76757488011079811</v>
      </c>
      <c r="BN8" t="s">
        <v>70</v>
      </c>
      <c r="BO8" t="s">
        <v>185</v>
      </c>
      <c r="BP8">
        <v>2063.5720000000001</v>
      </c>
    </row>
    <row r="9" spans="1:68" ht="16.5">
      <c r="A9" s="66" t="str">
        <f t="shared" si="18"/>
        <v>원진운수</v>
      </c>
      <c r="B9" s="67" t="str">
        <f t="shared" si="19"/>
        <v>김경수</v>
      </c>
      <c r="C9" s="68" t="str">
        <f t="shared" si="20"/>
        <v>D</v>
      </c>
      <c r="D9" s="69">
        <f t="shared" si="21"/>
        <v>0.82525994431150607</v>
      </c>
      <c r="E9" s="70">
        <f t="shared" si="22"/>
        <v>2151</v>
      </c>
      <c r="F9" s="71" t="str">
        <f t="shared" si="23"/>
        <v>22</v>
      </c>
      <c r="G9" s="72" t="str">
        <f t="shared" si="24"/>
        <v>70바4356</v>
      </c>
      <c r="H9" s="73">
        <f t="shared" si="25"/>
        <v>4</v>
      </c>
      <c r="I9" s="74">
        <f t="shared" si="26"/>
        <v>2976.3180000000002</v>
      </c>
      <c r="J9" s="75">
        <f t="shared" si="27"/>
        <v>9.5693421353879107E-3</v>
      </c>
      <c r="K9" s="75">
        <f t="shared" si="28"/>
        <v>0.36233040470844879</v>
      </c>
      <c r="L9" s="75">
        <f t="shared" si="29"/>
        <v>0.16698484503336</v>
      </c>
      <c r="M9" s="76">
        <f t="shared" si="30"/>
        <v>10.397</v>
      </c>
      <c r="N9" s="77">
        <f t="shared" si="31"/>
        <v>6.7197120737770621E-2</v>
      </c>
      <c r="O9" s="77">
        <f t="shared" si="32"/>
        <v>0.87356256959101808</v>
      </c>
      <c r="P9" s="120">
        <f t="shared" si="33"/>
        <v>1</v>
      </c>
      <c r="Q9" s="121">
        <f t="shared" si="34"/>
        <v>2</v>
      </c>
      <c r="R9" s="121">
        <f t="shared" si="35"/>
        <v>26</v>
      </c>
      <c r="T9">
        <v>527</v>
      </c>
      <c r="U9">
        <v>2151</v>
      </c>
      <c r="V9" t="s">
        <v>255</v>
      </c>
      <c r="W9">
        <v>2976.3180000000002</v>
      </c>
      <c r="X9">
        <v>1388.9929999999999</v>
      </c>
      <c r="Y9">
        <v>2.1429999999999998</v>
      </c>
      <c r="Z9">
        <v>10.397</v>
      </c>
      <c r="AA9">
        <v>203.771061</v>
      </c>
      <c r="AB9">
        <v>1.9499550000000001</v>
      </c>
      <c r="AC9">
        <v>73.832451000000006</v>
      </c>
      <c r="AD9" s="1">
        <v>497</v>
      </c>
      <c r="AE9">
        <v>2</v>
      </c>
      <c r="AF9">
        <v>26</v>
      </c>
      <c r="AG9">
        <v>57</v>
      </c>
      <c r="AH9">
        <v>14.606185</v>
      </c>
      <c r="AI9">
        <v>0</v>
      </c>
      <c r="AJ9">
        <v>0</v>
      </c>
      <c r="AK9">
        <v>1</v>
      </c>
      <c r="AL9">
        <v>18</v>
      </c>
      <c r="AM9" t="s">
        <v>256</v>
      </c>
      <c r="AN9" t="s">
        <v>462</v>
      </c>
      <c r="AO9">
        <v>1623.8</v>
      </c>
      <c r="AR9" t="s">
        <v>118</v>
      </c>
      <c r="AS9" t="s">
        <v>120</v>
      </c>
      <c r="AT9" t="s">
        <v>220</v>
      </c>
      <c r="AU9" t="s">
        <v>255</v>
      </c>
      <c r="AV9" t="s">
        <v>48</v>
      </c>
      <c r="AW9">
        <v>4</v>
      </c>
      <c r="BB9">
        <v>0.82525994431150607</v>
      </c>
      <c r="BC9" t="s">
        <v>67</v>
      </c>
      <c r="BF9" t="s">
        <v>118</v>
      </c>
      <c r="BG9" t="s">
        <v>120</v>
      </c>
      <c r="BH9" t="s">
        <v>255</v>
      </c>
      <c r="BI9">
        <v>2151</v>
      </c>
      <c r="BJ9">
        <v>4</v>
      </c>
      <c r="BK9" t="s">
        <v>220</v>
      </c>
      <c r="BL9" t="s">
        <v>217</v>
      </c>
      <c r="BM9">
        <v>0.82525994431150607</v>
      </c>
      <c r="BN9" t="s">
        <v>67</v>
      </c>
      <c r="BO9" t="s">
        <v>176</v>
      </c>
      <c r="BP9">
        <v>2976.3180000000002</v>
      </c>
    </row>
    <row r="10" spans="1:68" ht="16.5">
      <c r="A10" s="49" t="str">
        <f t="shared" si="18"/>
        <v>원진운수</v>
      </c>
      <c r="B10" s="50" t="str">
        <f t="shared" si="19"/>
        <v>김기만</v>
      </c>
      <c r="C10" s="51" t="str">
        <f t="shared" si="20"/>
        <v>F</v>
      </c>
      <c r="D10" s="52">
        <f t="shared" si="21"/>
        <v>0.79447741712843745</v>
      </c>
      <c r="E10" s="53">
        <f t="shared" si="22"/>
        <v>2344</v>
      </c>
      <c r="F10" s="54" t="str">
        <f t="shared" si="23"/>
        <v>22</v>
      </c>
      <c r="G10" s="55" t="str">
        <f t="shared" si="24"/>
        <v>70바4324</v>
      </c>
      <c r="H10" s="56">
        <f t="shared" si="25"/>
        <v>15</v>
      </c>
      <c r="I10" s="57">
        <f t="shared" si="26"/>
        <v>3192.6250000000005</v>
      </c>
      <c r="J10" s="58">
        <f t="shared" si="27"/>
        <v>7.7426105378497886E-3</v>
      </c>
      <c r="K10" s="58">
        <f t="shared" si="28"/>
        <v>0.37382340458886471</v>
      </c>
      <c r="L10" s="58">
        <f t="shared" si="29"/>
        <v>0.18636701773618886</v>
      </c>
      <c r="M10" s="59">
        <f t="shared" si="30"/>
        <v>11.635</v>
      </c>
      <c r="N10" s="60">
        <f t="shared" si="31"/>
        <v>0.21925531498375161</v>
      </c>
      <c r="O10" s="60">
        <f t="shared" si="32"/>
        <v>2.1612309619826946</v>
      </c>
      <c r="P10" s="122">
        <f t="shared" si="33"/>
        <v>0</v>
      </c>
      <c r="Q10" s="123">
        <f t="shared" si="34"/>
        <v>7</v>
      </c>
      <c r="R10" s="123">
        <f t="shared" si="35"/>
        <v>69</v>
      </c>
      <c r="T10">
        <v>527</v>
      </c>
      <c r="U10">
        <v>2344</v>
      </c>
      <c r="V10" t="s">
        <v>257</v>
      </c>
      <c r="W10">
        <v>3192.625</v>
      </c>
      <c r="X10">
        <v>1607.498</v>
      </c>
      <c r="Y10">
        <v>1.986</v>
      </c>
      <c r="Z10">
        <v>11.635</v>
      </c>
      <c r="AA10">
        <v>213.45772099999999</v>
      </c>
      <c r="AB10">
        <v>1.65272</v>
      </c>
      <c r="AC10">
        <v>79.795491999999996</v>
      </c>
      <c r="AD10" s="1">
        <v>595</v>
      </c>
      <c r="AE10">
        <v>7</v>
      </c>
      <c r="AF10">
        <v>69</v>
      </c>
      <c r="AG10">
        <v>57</v>
      </c>
      <c r="AH10">
        <v>14.956708000000001</v>
      </c>
      <c r="AI10">
        <v>0</v>
      </c>
      <c r="AJ10">
        <v>0</v>
      </c>
      <c r="AK10">
        <v>0</v>
      </c>
      <c r="AL10">
        <v>0</v>
      </c>
      <c r="AM10" t="s">
        <v>258</v>
      </c>
      <c r="AN10" t="s">
        <v>463</v>
      </c>
      <c r="AO10">
        <v>467.30799999999999</v>
      </c>
      <c r="AR10" t="s">
        <v>118</v>
      </c>
      <c r="AS10" t="s">
        <v>120</v>
      </c>
      <c r="AT10" t="s">
        <v>205</v>
      </c>
      <c r="AU10" t="s">
        <v>257</v>
      </c>
      <c r="AV10" t="s">
        <v>48</v>
      </c>
      <c r="AW10">
        <v>15</v>
      </c>
      <c r="BB10">
        <v>0.79447741712843745</v>
      </c>
      <c r="BC10" t="s">
        <v>70</v>
      </c>
      <c r="BF10" t="s">
        <v>118</v>
      </c>
      <c r="BG10" t="s">
        <v>120</v>
      </c>
      <c r="BH10" t="s">
        <v>257</v>
      </c>
      <c r="BI10">
        <v>2344</v>
      </c>
      <c r="BJ10">
        <v>15</v>
      </c>
      <c r="BK10" t="s">
        <v>205</v>
      </c>
      <c r="BL10" t="s">
        <v>199</v>
      </c>
      <c r="BM10">
        <v>0.79447741712843745</v>
      </c>
      <c r="BN10" t="s">
        <v>70</v>
      </c>
      <c r="BO10" t="s">
        <v>185</v>
      </c>
      <c r="BP10">
        <v>3192.6250000000005</v>
      </c>
    </row>
    <row r="11" spans="1:68" ht="16.5">
      <c r="A11" s="66" t="str">
        <f t="shared" si="18"/>
        <v>원진운수</v>
      </c>
      <c r="B11" s="67" t="str">
        <f t="shared" si="19"/>
        <v>김도영</v>
      </c>
      <c r="C11" s="68" t="str">
        <f t="shared" si="20"/>
        <v>F</v>
      </c>
      <c r="D11" s="69">
        <f t="shared" si="21"/>
        <v>0.73284983328800879</v>
      </c>
      <c r="E11" s="70">
        <f t="shared" si="22"/>
        <v>9290</v>
      </c>
      <c r="F11" s="71" t="str">
        <f t="shared" si="23"/>
        <v>6</v>
      </c>
      <c r="G11" s="72" t="str">
        <f t="shared" si="24"/>
        <v>70바3609</v>
      </c>
      <c r="H11" s="73">
        <f t="shared" si="25"/>
        <v>16</v>
      </c>
      <c r="I11" s="74">
        <f t="shared" si="26"/>
        <v>2818.6790000000005</v>
      </c>
      <c r="J11" s="75">
        <f t="shared" si="27"/>
        <v>5.6439391780210534E-3</v>
      </c>
      <c r="K11" s="75">
        <f t="shared" si="28"/>
        <v>0.35862340025365097</v>
      </c>
      <c r="L11" s="75">
        <f t="shared" si="29"/>
        <v>5.6054627007899788E-2</v>
      </c>
      <c r="M11" s="76">
        <f t="shared" si="30"/>
        <v>12.218</v>
      </c>
      <c r="N11" s="77">
        <f t="shared" si="31"/>
        <v>0.1419104481212653</v>
      </c>
      <c r="O11" s="77">
        <f t="shared" si="32"/>
        <v>1.0998059729398062</v>
      </c>
      <c r="P11" s="120">
        <f t="shared" si="33"/>
        <v>0</v>
      </c>
      <c r="Q11" s="121">
        <f t="shared" si="34"/>
        <v>4</v>
      </c>
      <c r="R11" s="121">
        <f t="shared" si="35"/>
        <v>31</v>
      </c>
      <c r="T11">
        <v>527</v>
      </c>
      <c r="U11">
        <v>9290</v>
      </c>
      <c r="V11" t="s">
        <v>259</v>
      </c>
      <c r="W11">
        <v>2818.6790000000001</v>
      </c>
      <c r="X11">
        <v>1422.309</v>
      </c>
      <c r="Y11">
        <v>1.982</v>
      </c>
      <c r="Z11">
        <v>12.218</v>
      </c>
      <c r="AA11">
        <v>182.09746200000001</v>
      </c>
      <c r="AB11">
        <v>1.027747</v>
      </c>
      <c r="AC11">
        <v>65.304411000000002</v>
      </c>
      <c r="AD11" s="1">
        <v>158</v>
      </c>
      <c r="AE11">
        <v>4</v>
      </c>
      <c r="AF11">
        <v>31</v>
      </c>
      <c r="AG11">
        <v>58</v>
      </c>
      <c r="AH11">
        <v>15.478958</v>
      </c>
      <c r="AI11">
        <v>0</v>
      </c>
      <c r="AJ11">
        <v>0</v>
      </c>
      <c r="AK11">
        <v>0</v>
      </c>
      <c r="AL11">
        <v>0</v>
      </c>
      <c r="AM11" t="s">
        <v>260</v>
      </c>
      <c r="AN11" t="s">
        <v>464</v>
      </c>
      <c r="AO11">
        <v>389.649</v>
      </c>
      <c r="AR11" t="s">
        <v>118</v>
      </c>
      <c r="AS11" t="s">
        <v>121</v>
      </c>
      <c r="AT11" t="s">
        <v>230</v>
      </c>
      <c r="AU11" t="s">
        <v>259</v>
      </c>
      <c r="AV11" t="s">
        <v>48</v>
      </c>
      <c r="AW11">
        <v>16</v>
      </c>
      <c r="BB11">
        <v>0.73284983328800879</v>
      </c>
      <c r="BC11" t="s">
        <v>70</v>
      </c>
      <c r="BF11" t="s">
        <v>118</v>
      </c>
      <c r="BG11" t="s">
        <v>121</v>
      </c>
      <c r="BH11" t="s">
        <v>259</v>
      </c>
      <c r="BI11">
        <v>9290</v>
      </c>
      <c r="BJ11">
        <v>16</v>
      </c>
      <c r="BK11" t="s">
        <v>230</v>
      </c>
      <c r="BL11" t="s">
        <v>238</v>
      </c>
      <c r="BM11">
        <v>0.73284983328800879</v>
      </c>
      <c r="BN11" t="s">
        <v>70</v>
      </c>
      <c r="BO11" t="s">
        <v>185</v>
      </c>
      <c r="BP11">
        <v>2818.6790000000005</v>
      </c>
    </row>
    <row r="12" spans="1:68" ht="16.5">
      <c r="A12" s="49" t="str">
        <f t="shared" si="18"/>
        <v>원진운수</v>
      </c>
      <c r="B12" s="50" t="str">
        <f t="shared" si="19"/>
        <v>김동균</v>
      </c>
      <c r="C12" s="51" t="str">
        <f t="shared" si="20"/>
        <v>F</v>
      </c>
      <c r="D12" s="52">
        <f t="shared" si="21"/>
        <v>0.71839480108167808</v>
      </c>
      <c r="E12" s="53">
        <f t="shared" si="22"/>
        <v>9777</v>
      </c>
      <c r="F12" s="54" t="str">
        <f t="shared" si="23"/>
        <v>6</v>
      </c>
      <c r="G12" s="55" t="str">
        <f t="shared" si="24"/>
        <v>70바3607</v>
      </c>
      <c r="H12" s="56">
        <f t="shared" si="25"/>
        <v>2</v>
      </c>
      <c r="I12" s="57">
        <f t="shared" si="26"/>
        <v>2788.3219999999997</v>
      </c>
      <c r="J12" s="58">
        <f t="shared" si="27"/>
        <v>4.7954254794632216E-3</v>
      </c>
      <c r="K12" s="58">
        <f t="shared" si="28"/>
        <v>0.34880107423673173</v>
      </c>
      <c r="L12" s="58">
        <f t="shared" si="29"/>
        <v>4.7698938644819361E-2</v>
      </c>
      <c r="M12" s="59">
        <f t="shared" si="30"/>
        <v>11.420999999999999</v>
      </c>
      <c r="N12" s="60">
        <f t="shared" si="31"/>
        <v>7.1727727285442633E-2</v>
      </c>
      <c r="O12" s="60">
        <f t="shared" si="32"/>
        <v>1.4345545457088529</v>
      </c>
      <c r="P12" s="122">
        <f t="shared" si="33"/>
        <v>0</v>
      </c>
      <c r="Q12" s="123">
        <f t="shared" si="34"/>
        <v>2</v>
      </c>
      <c r="R12" s="123">
        <f t="shared" si="35"/>
        <v>40</v>
      </c>
      <c r="T12">
        <v>527</v>
      </c>
      <c r="U12">
        <v>9777</v>
      </c>
      <c r="V12" t="s">
        <v>261</v>
      </c>
      <c r="W12">
        <v>2788.3220000000001</v>
      </c>
      <c r="X12">
        <v>1224.223</v>
      </c>
      <c r="Y12">
        <v>2.278</v>
      </c>
      <c r="Z12">
        <v>11.420999999999999</v>
      </c>
      <c r="AA12">
        <v>178.691339</v>
      </c>
      <c r="AB12">
        <v>0.85690100000000002</v>
      </c>
      <c r="AC12">
        <v>62.327731</v>
      </c>
      <c r="AD12" s="1">
        <v>133</v>
      </c>
      <c r="AE12">
        <v>2</v>
      </c>
      <c r="AF12">
        <v>40</v>
      </c>
      <c r="AG12">
        <v>58</v>
      </c>
      <c r="AH12">
        <v>15.604125</v>
      </c>
      <c r="AI12">
        <v>0</v>
      </c>
      <c r="AJ12">
        <v>0</v>
      </c>
      <c r="AK12">
        <v>0</v>
      </c>
      <c r="AL12">
        <v>0</v>
      </c>
      <c r="AM12" t="s">
        <v>262</v>
      </c>
      <c r="AN12" t="s">
        <v>465</v>
      </c>
      <c r="AO12">
        <v>2639.3809999999999</v>
      </c>
      <c r="AR12" t="s">
        <v>118</v>
      </c>
      <c r="AS12" t="s">
        <v>121</v>
      </c>
      <c r="AT12" t="s">
        <v>229</v>
      </c>
      <c r="AU12" t="s">
        <v>261</v>
      </c>
      <c r="AV12" t="s">
        <v>48</v>
      </c>
      <c r="AW12">
        <v>2</v>
      </c>
      <c r="BB12">
        <v>0.71839480108167808</v>
      </c>
      <c r="BC12" t="s">
        <v>70</v>
      </c>
      <c r="BF12" t="s">
        <v>118</v>
      </c>
      <c r="BG12" t="s">
        <v>121</v>
      </c>
      <c r="BH12" t="s">
        <v>261</v>
      </c>
      <c r="BI12">
        <v>9777</v>
      </c>
      <c r="BJ12">
        <v>2</v>
      </c>
      <c r="BK12" t="s">
        <v>229</v>
      </c>
      <c r="BL12" t="s">
        <v>237</v>
      </c>
      <c r="BM12">
        <v>0.71839480108167808</v>
      </c>
      <c r="BN12" t="s">
        <v>70</v>
      </c>
      <c r="BO12" t="s">
        <v>185</v>
      </c>
      <c r="BP12">
        <v>2788.3219999999997</v>
      </c>
    </row>
    <row r="13" spans="1:68" ht="16.5">
      <c r="A13" s="66" t="str">
        <f t="shared" si="18"/>
        <v>원진운수</v>
      </c>
      <c r="B13" s="67" t="str">
        <f t="shared" si="19"/>
        <v>김성진</v>
      </c>
      <c r="C13" s="68" t="str">
        <f t="shared" si="20"/>
        <v>F</v>
      </c>
      <c r="D13" s="69">
        <f t="shared" si="21"/>
        <v>0.73720043003592461</v>
      </c>
      <c r="E13" s="70">
        <f t="shared" si="22"/>
        <v>5138</v>
      </c>
      <c r="F13" s="71" t="str">
        <f t="shared" si="23"/>
        <v>6</v>
      </c>
      <c r="G13" s="72" t="str">
        <f t="shared" si="24"/>
        <v>70바4347</v>
      </c>
      <c r="H13" s="73">
        <f t="shared" si="25"/>
        <v>15</v>
      </c>
      <c r="I13" s="74">
        <f t="shared" si="26"/>
        <v>3083.9</v>
      </c>
      <c r="J13" s="75">
        <f t="shared" si="27"/>
        <v>4.5493029844718511E-3</v>
      </c>
      <c r="K13" s="75">
        <f t="shared" si="28"/>
        <v>0.3664752332987895</v>
      </c>
      <c r="L13" s="75">
        <f t="shared" si="29"/>
        <v>6.8095593242323033E-2</v>
      </c>
      <c r="M13" s="76">
        <f t="shared" si="30"/>
        <v>11.972</v>
      </c>
      <c r="N13" s="77">
        <f t="shared" si="31"/>
        <v>6.4852945945069559E-2</v>
      </c>
      <c r="O13" s="77">
        <f t="shared" si="32"/>
        <v>1.167353027011252</v>
      </c>
      <c r="P13" s="120">
        <f t="shared" si="33"/>
        <v>0</v>
      </c>
      <c r="Q13" s="121">
        <f t="shared" si="34"/>
        <v>2</v>
      </c>
      <c r="R13" s="121">
        <f t="shared" si="35"/>
        <v>36</v>
      </c>
      <c r="T13">
        <v>527</v>
      </c>
      <c r="U13">
        <v>5138</v>
      </c>
      <c r="V13" t="s">
        <v>263</v>
      </c>
      <c r="W13">
        <v>3083.9</v>
      </c>
      <c r="X13">
        <v>1545.5940000000001</v>
      </c>
      <c r="Y13">
        <v>1.9950000000000001</v>
      </c>
      <c r="Z13">
        <v>11.972</v>
      </c>
      <c r="AA13">
        <v>202.89218</v>
      </c>
      <c r="AB13">
        <v>0.92301800000000001</v>
      </c>
      <c r="AC13">
        <v>74.354958999999994</v>
      </c>
      <c r="AD13" s="1">
        <v>210</v>
      </c>
      <c r="AE13">
        <v>2</v>
      </c>
      <c r="AF13">
        <v>36</v>
      </c>
      <c r="AG13">
        <v>60</v>
      </c>
      <c r="AH13">
        <v>15.199698</v>
      </c>
      <c r="AI13">
        <v>0</v>
      </c>
      <c r="AJ13">
        <v>0</v>
      </c>
      <c r="AK13">
        <v>0</v>
      </c>
      <c r="AL13">
        <v>0</v>
      </c>
      <c r="AM13" t="s">
        <v>264</v>
      </c>
      <c r="AN13" t="s">
        <v>466</v>
      </c>
      <c r="AO13">
        <v>605.56600000000003</v>
      </c>
      <c r="AR13" t="s">
        <v>118</v>
      </c>
      <c r="AS13" t="s">
        <v>121</v>
      </c>
      <c r="AT13" t="s">
        <v>242</v>
      </c>
      <c r="AU13" t="s">
        <v>263</v>
      </c>
      <c r="AV13" t="s">
        <v>48</v>
      </c>
      <c r="AW13">
        <v>15</v>
      </c>
      <c r="BB13">
        <v>0.73720043003592461</v>
      </c>
      <c r="BC13" t="s">
        <v>70</v>
      </c>
      <c r="BF13" t="s">
        <v>118</v>
      </c>
      <c r="BG13" t="s">
        <v>121</v>
      </c>
      <c r="BH13" t="s">
        <v>263</v>
      </c>
      <c r="BI13">
        <v>5138</v>
      </c>
      <c r="BJ13">
        <v>15</v>
      </c>
      <c r="BK13" t="s">
        <v>242</v>
      </c>
      <c r="BL13" t="s">
        <v>233</v>
      </c>
      <c r="BM13">
        <v>0.73720043003592461</v>
      </c>
      <c r="BN13" t="s">
        <v>70</v>
      </c>
      <c r="BO13" t="s">
        <v>185</v>
      </c>
      <c r="BP13">
        <v>3083.9</v>
      </c>
    </row>
    <row r="14" spans="1:68" ht="16.5">
      <c r="A14" s="49" t="str">
        <f t="shared" si="18"/>
        <v>원진운수</v>
      </c>
      <c r="B14" s="50" t="str">
        <f t="shared" si="19"/>
        <v>김수현</v>
      </c>
      <c r="C14" s="51" t="str">
        <f t="shared" si="20"/>
        <v>F</v>
      </c>
      <c r="D14" s="52">
        <f t="shared" si="21"/>
        <v>0.70793103448275863</v>
      </c>
      <c r="E14" s="53">
        <f t="shared" si="22"/>
        <v>9146</v>
      </c>
      <c r="F14" s="54" t="str">
        <f t="shared" si="23"/>
        <v>6</v>
      </c>
      <c r="G14" s="55" t="str">
        <f t="shared" si="24"/>
        <v>70바3612</v>
      </c>
      <c r="H14" s="56">
        <f t="shared" si="25"/>
        <v>1</v>
      </c>
      <c r="I14" s="57">
        <f t="shared" si="26"/>
        <v>2503.8209999999999</v>
      </c>
      <c r="J14" s="58">
        <f t="shared" si="27"/>
        <v>3.7450469252388913E-3</v>
      </c>
      <c r="K14" s="58">
        <f t="shared" si="28"/>
        <v>0.37408466902253035</v>
      </c>
      <c r="L14" s="58">
        <f t="shared" si="29"/>
        <v>0.21367342154251442</v>
      </c>
      <c r="M14" s="59">
        <f t="shared" si="30"/>
        <v>12.169</v>
      </c>
      <c r="N14" s="60">
        <f t="shared" si="31"/>
        <v>3.9159204880176754E-2</v>
      </c>
      <c r="O14" s="60">
        <f t="shared" si="32"/>
        <v>4.4641493563401493</v>
      </c>
      <c r="P14" s="122">
        <f t="shared" si="33"/>
        <v>0</v>
      </c>
      <c r="Q14" s="123">
        <f t="shared" si="34"/>
        <v>1</v>
      </c>
      <c r="R14" s="123">
        <f t="shared" si="35"/>
        <v>114</v>
      </c>
      <c r="T14">
        <v>527</v>
      </c>
      <c r="U14">
        <v>9146</v>
      </c>
      <c r="V14" t="s">
        <v>265</v>
      </c>
      <c r="W14">
        <v>2553.6779999999999</v>
      </c>
      <c r="X14">
        <v>1244.7429999999999</v>
      </c>
      <c r="Y14">
        <v>2.052</v>
      </c>
      <c r="Z14">
        <v>12.169</v>
      </c>
      <c r="AA14">
        <v>162.948025</v>
      </c>
      <c r="AB14">
        <v>0.61024800000000001</v>
      </c>
      <c r="AC14">
        <v>60.956358000000002</v>
      </c>
      <c r="AD14" s="1">
        <v>535</v>
      </c>
      <c r="AE14">
        <v>1</v>
      </c>
      <c r="AF14">
        <v>114</v>
      </c>
      <c r="AG14">
        <v>58</v>
      </c>
      <c r="AH14">
        <v>15.671733</v>
      </c>
      <c r="AI14">
        <v>0</v>
      </c>
      <c r="AJ14">
        <v>0</v>
      </c>
      <c r="AK14">
        <v>0</v>
      </c>
      <c r="AL14">
        <v>0</v>
      </c>
      <c r="AM14" t="s">
        <v>266</v>
      </c>
      <c r="AN14" t="s">
        <v>467</v>
      </c>
      <c r="AO14">
        <v>2503.8209999999999</v>
      </c>
      <c r="AR14" t="s">
        <v>118</v>
      </c>
      <c r="AS14" t="s">
        <v>121</v>
      </c>
      <c r="AT14" t="s">
        <v>232</v>
      </c>
      <c r="AU14" t="s">
        <v>265</v>
      </c>
      <c r="AV14" t="s">
        <v>48</v>
      </c>
      <c r="AW14">
        <v>1</v>
      </c>
      <c r="BB14">
        <v>0.70793103448275863</v>
      </c>
      <c r="BC14" t="s">
        <v>70</v>
      </c>
      <c r="BF14" t="s">
        <v>118</v>
      </c>
      <c r="BG14" t="s">
        <v>121</v>
      </c>
      <c r="BH14" t="s">
        <v>265</v>
      </c>
      <c r="BI14">
        <v>9146</v>
      </c>
      <c r="BJ14">
        <v>1</v>
      </c>
      <c r="BK14" t="s">
        <v>232</v>
      </c>
      <c r="BL14" t="s">
        <v>173</v>
      </c>
      <c r="BM14">
        <v>0.70793103448275863</v>
      </c>
      <c r="BN14" t="s">
        <v>70</v>
      </c>
      <c r="BO14" t="s">
        <v>185</v>
      </c>
      <c r="BP14">
        <v>2503.8209999999999</v>
      </c>
    </row>
    <row r="15" spans="1:68" ht="16.5">
      <c r="A15" s="66" t="str">
        <f t="shared" si="18"/>
        <v>원진운수</v>
      </c>
      <c r="B15" s="67" t="str">
        <f t="shared" si="19"/>
        <v>김승국</v>
      </c>
      <c r="C15" s="68" t="str">
        <f t="shared" si="20"/>
        <v>C</v>
      </c>
      <c r="D15" s="69">
        <f t="shared" si="21"/>
        <v>0.87810046095985184</v>
      </c>
      <c r="E15" s="70">
        <f t="shared" si="22"/>
        <v>975</v>
      </c>
      <c r="F15" s="71" t="str">
        <f t="shared" si="23"/>
        <v>22</v>
      </c>
      <c r="G15" s="72" t="str">
        <f t="shared" si="24"/>
        <v>71바6008</v>
      </c>
      <c r="H15" s="73">
        <f t="shared" si="25"/>
        <v>2</v>
      </c>
      <c r="I15" s="74">
        <f t="shared" si="26"/>
        <v>2190.5740000000001</v>
      </c>
      <c r="J15" s="75">
        <f t="shared" si="27"/>
        <v>3.953825174250589E-3</v>
      </c>
      <c r="K15" s="75">
        <f t="shared" si="28"/>
        <v>0.33108351104270678</v>
      </c>
      <c r="L15" s="75">
        <f t="shared" si="29"/>
        <v>7.4409720922461411E-2</v>
      </c>
      <c r="M15" s="76">
        <f t="shared" si="30"/>
        <v>8.7620000000000005</v>
      </c>
      <c r="N15" s="77">
        <f t="shared" si="31"/>
        <v>4.5650135535252399E-2</v>
      </c>
      <c r="O15" s="77">
        <f t="shared" si="32"/>
        <v>0.73040216856403839</v>
      </c>
      <c r="P15" s="120">
        <f t="shared" si="33"/>
        <v>0</v>
      </c>
      <c r="Q15" s="121">
        <f t="shared" si="34"/>
        <v>1</v>
      </c>
      <c r="R15" s="121">
        <f t="shared" si="35"/>
        <v>16</v>
      </c>
      <c r="T15">
        <v>527</v>
      </c>
      <c r="U15">
        <v>975</v>
      </c>
      <c r="V15" t="s">
        <v>267</v>
      </c>
      <c r="W15">
        <v>2190.5740000000001</v>
      </c>
      <c r="X15">
        <v>1035.078</v>
      </c>
      <c r="Y15">
        <v>2.1160000000000001</v>
      </c>
      <c r="Z15">
        <v>8.7620000000000005</v>
      </c>
      <c r="AA15">
        <v>151.46218500000001</v>
      </c>
      <c r="AB15">
        <v>0.59885500000000003</v>
      </c>
      <c r="AC15">
        <v>50.146631999999997</v>
      </c>
      <c r="AD15" s="1">
        <v>163</v>
      </c>
      <c r="AE15">
        <v>1</v>
      </c>
      <c r="AF15">
        <v>16</v>
      </c>
      <c r="AG15">
        <v>59</v>
      </c>
      <c r="AH15">
        <v>14.462844</v>
      </c>
      <c r="AI15">
        <v>0</v>
      </c>
      <c r="AJ15">
        <v>0</v>
      </c>
      <c r="AK15">
        <v>0</v>
      </c>
      <c r="AL15">
        <v>0</v>
      </c>
      <c r="AM15" t="s">
        <v>268</v>
      </c>
      <c r="AN15" t="s">
        <v>468</v>
      </c>
      <c r="AO15">
        <v>1928.0740000000001</v>
      </c>
      <c r="AR15" t="s">
        <v>118</v>
      </c>
      <c r="AS15" t="s">
        <v>120</v>
      </c>
      <c r="AT15" t="s">
        <v>222</v>
      </c>
      <c r="AU15" t="s">
        <v>267</v>
      </c>
      <c r="AV15" t="s">
        <v>48</v>
      </c>
      <c r="AW15">
        <v>2</v>
      </c>
      <c r="BB15">
        <v>0.87810046095985184</v>
      </c>
      <c r="BC15" t="s">
        <v>69</v>
      </c>
      <c r="BF15" t="s">
        <v>118</v>
      </c>
      <c r="BG15" t="s">
        <v>120</v>
      </c>
      <c r="BH15" t="s">
        <v>267</v>
      </c>
      <c r="BI15">
        <v>975</v>
      </c>
      <c r="BJ15">
        <v>2</v>
      </c>
      <c r="BK15" t="s">
        <v>222</v>
      </c>
      <c r="BL15" t="s">
        <v>218</v>
      </c>
      <c r="BM15">
        <v>0.87810046095985184</v>
      </c>
      <c r="BN15" t="s">
        <v>69</v>
      </c>
      <c r="BO15" t="s">
        <v>175</v>
      </c>
      <c r="BP15">
        <v>2190.5740000000001</v>
      </c>
    </row>
    <row r="16" spans="1:68" ht="16.5">
      <c r="A16" s="49" t="str">
        <f t="shared" si="18"/>
        <v>원진운수</v>
      </c>
      <c r="B16" s="50" t="str">
        <f t="shared" si="19"/>
        <v>김영기</v>
      </c>
      <c r="C16" s="51" t="str">
        <f t="shared" si="20"/>
        <v>C</v>
      </c>
      <c r="D16" s="52">
        <f t="shared" si="21"/>
        <v>0.880535937466844</v>
      </c>
      <c r="E16" s="53">
        <f t="shared" si="22"/>
        <v>8015</v>
      </c>
      <c r="F16" s="54" t="str">
        <f t="shared" si="23"/>
        <v>22</v>
      </c>
      <c r="G16" s="55" t="str">
        <f t="shared" si="24"/>
        <v>70바4324</v>
      </c>
      <c r="H16" s="56">
        <f t="shared" si="25"/>
        <v>3</v>
      </c>
      <c r="I16" s="57">
        <f t="shared" si="26"/>
        <v>2687.6559999999999</v>
      </c>
      <c r="J16" s="58">
        <f t="shared" si="27"/>
        <v>3.8023537565394947E-3</v>
      </c>
      <c r="K16" s="58">
        <f t="shared" si="28"/>
        <v>0.34167083026205974</v>
      </c>
      <c r="L16" s="58">
        <f t="shared" si="29"/>
        <v>0.14175921323264584</v>
      </c>
      <c r="M16" s="59">
        <f t="shared" si="30"/>
        <v>9.9179999999999993</v>
      </c>
      <c r="N16" s="60">
        <f t="shared" si="31"/>
        <v>0</v>
      </c>
      <c r="O16" s="60">
        <f t="shared" si="32"/>
        <v>1.5254928458106245</v>
      </c>
      <c r="P16" s="122">
        <f t="shared" si="33"/>
        <v>0</v>
      </c>
      <c r="Q16" s="123">
        <f t="shared" si="34"/>
        <v>0</v>
      </c>
      <c r="R16" s="123">
        <f t="shared" si="35"/>
        <v>41</v>
      </c>
      <c r="T16">
        <v>527</v>
      </c>
      <c r="U16">
        <v>8015</v>
      </c>
      <c r="V16" t="s">
        <v>269</v>
      </c>
      <c r="W16">
        <v>2687.6559999999999</v>
      </c>
      <c r="X16">
        <v>1208.5899999999999</v>
      </c>
      <c r="Y16">
        <v>2.2240000000000002</v>
      </c>
      <c r="Z16">
        <v>9.9179999999999993</v>
      </c>
      <c r="AA16">
        <v>177.855098</v>
      </c>
      <c r="AB16">
        <v>0.67626799999999998</v>
      </c>
      <c r="AC16">
        <v>60.767899</v>
      </c>
      <c r="AD16" s="1">
        <v>381</v>
      </c>
      <c r="AE16">
        <v>0</v>
      </c>
      <c r="AF16">
        <v>41</v>
      </c>
      <c r="AG16">
        <v>58</v>
      </c>
      <c r="AH16">
        <v>15.111492</v>
      </c>
      <c r="AI16">
        <v>0</v>
      </c>
      <c r="AJ16">
        <v>0</v>
      </c>
      <c r="AK16">
        <v>0</v>
      </c>
      <c r="AL16">
        <v>0</v>
      </c>
      <c r="AM16" t="s">
        <v>270</v>
      </c>
      <c r="AN16" t="s">
        <v>469</v>
      </c>
      <c r="AO16">
        <v>2494.4630000000002</v>
      </c>
      <c r="AR16" t="s">
        <v>118</v>
      </c>
      <c r="AS16" t="s">
        <v>120</v>
      </c>
      <c r="AT16" t="s">
        <v>205</v>
      </c>
      <c r="AU16" t="s">
        <v>269</v>
      </c>
      <c r="AV16" t="s">
        <v>48</v>
      </c>
      <c r="AW16">
        <v>3</v>
      </c>
      <c r="BB16">
        <v>0.880535937466844</v>
      </c>
      <c r="BC16" t="s">
        <v>69</v>
      </c>
      <c r="BF16" t="s">
        <v>118</v>
      </c>
      <c r="BG16" t="s">
        <v>120</v>
      </c>
      <c r="BH16" t="s">
        <v>269</v>
      </c>
      <c r="BI16">
        <v>8015</v>
      </c>
      <c r="BJ16">
        <v>3</v>
      </c>
      <c r="BK16" t="s">
        <v>205</v>
      </c>
      <c r="BL16" t="s">
        <v>211</v>
      </c>
      <c r="BM16">
        <v>0.880535937466844</v>
      </c>
      <c r="BN16" t="s">
        <v>69</v>
      </c>
      <c r="BO16" t="s">
        <v>175</v>
      </c>
      <c r="BP16">
        <v>2687.6559999999999</v>
      </c>
    </row>
    <row r="17" spans="1:68" ht="16.5">
      <c r="A17" s="66" t="str">
        <f t="shared" si="18"/>
        <v>원진운수</v>
      </c>
      <c r="B17" s="67" t="str">
        <f t="shared" si="19"/>
        <v>김용민</v>
      </c>
      <c r="C17" s="68" t="str">
        <f t="shared" si="20"/>
        <v>F</v>
      </c>
      <c r="D17" s="69">
        <f t="shared" si="21"/>
        <v>0.78824327787845205</v>
      </c>
      <c r="E17" s="70">
        <f t="shared" si="22"/>
        <v>9648</v>
      </c>
      <c r="F17" s="71" t="str">
        <f t="shared" si="23"/>
        <v>6</v>
      </c>
      <c r="G17" s="72" t="str">
        <f t="shared" si="24"/>
        <v>70바3616</v>
      </c>
      <c r="H17" s="73">
        <f t="shared" si="25"/>
        <v>5</v>
      </c>
      <c r="I17" s="74">
        <f t="shared" si="26"/>
        <v>2702.6759999999999</v>
      </c>
      <c r="J17" s="75">
        <f t="shared" si="27"/>
        <v>2.2903083522582543E-3</v>
      </c>
      <c r="K17" s="75">
        <f t="shared" si="28"/>
        <v>0.34831791779109506</v>
      </c>
      <c r="L17" s="75">
        <f t="shared" si="29"/>
        <v>0.15836156461225837</v>
      </c>
      <c r="M17" s="76">
        <f t="shared" si="30"/>
        <v>9.1609999999999996</v>
      </c>
      <c r="N17" s="77">
        <f t="shared" si="31"/>
        <v>3.7000365563611769E-2</v>
      </c>
      <c r="O17" s="77">
        <f t="shared" si="32"/>
        <v>0.18500182781805885</v>
      </c>
      <c r="P17" s="120">
        <f t="shared" si="33"/>
        <v>1</v>
      </c>
      <c r="Q17" s="121">
        <f t="shared" si="34"/>
        <v>1</v>
      </c>
      <c r="R17" s="121">
        <f t="shared" si="35"/>
        <v>5</v>
      </c>
      <c r="T17">
        <v>527</v>
      </c>
      <c r="U17">
        <v>9648</v>
      </c>
      <c r="V17" t="s">
        <v>271</v>
      </c>
      <c r="W17">
        <v>2702.6759999999999</v>
      </c>
      <c r="X17">
        <v>1176.5630000000001</v>
      </c>
      <c r="Y17">
        <v>2.2970000000000002</v>
      </c>
      <c r="Z17">
        <v>9.1609999999999996</v>
      </c>
      <c r="AA17">
        <v>170.87830099999999</v>
      </c>
      <c r="AB17">
        <v>0.39136399999999999</v>
      </c>
      <c r="AC17">
        <v>59.519973999999998</v>
      </c>
      <c r="AD17" s="1">
        <v>428</v>
      </c>
      <c r="AE17">
        <v>1</v>
      </c>
      <c r="AF17">
        <v>5</v>
      </c>
      <c r="AG17">
        <v>55</v>
      </c>
      <c r="AH17">
        <v>15.816379</v>
      </c>
      <c r="AI17">
        <v>0</v>
      </c>
      <c r="AJ17">
        <v>0</v>
      </c>
      <c r="AK17">
        <v>1</v>
      </c>
      <c r="AL17">
        <v>133</v>
      </c>
      <c r="AM17" t="s">
        <v>272</v>
      </c>
      <c r="AN17" t="s">
        <v>470</v>
      </c>
      <c r="AO17">
        <v>2267.0439999999999</v>
      </c>
      <c r="AR17" t="s">
        <v>118</v>
      </c>
      <c r="AS17" t="s">
        <v>121</v>
      </c>
      <c r="AT17" t="s">
        <v>235</v>
      </c>
      <c r="AU17" t="s">
        <v>271</v>
      </c>
      <c r="AV17" t="s">
        <v>48</v>
      </c>
      <c r="AW17">
        <v>5</v>
      </c>
      <c r="BB17">
        <v>0.78824327787845205</v>
      </c>
      <c r="BC17" t="s">
        <v>70</v>
      </c>
      <c r="BF17" t="s">
        <v>118</v>
      </c>
      <c r="BG17" t="s">
        <v>121</v>
      </c>
      <c r="BH17" t="s">
        <v>271</v>
      </c>
      <c r="BI17">
        <v>9648</v>
      </c>
      <c r="BJ17">
        <v>5</v>
      </c>
      <c r="BK17" t="s">
        <v>235</v>
      </c>
      <c r="BL17" t="s">
        <v>243</v>
      </c>
      <c r="BM17">
        <v>0.78824327787845205</v>
      </c>
      <c r="BN17" t="s">
        <v>70</v>
      </c>
      <c r="BO17" t="s">
        <v>185</v>
      </c>
      <c r="BP17">
        <v>2702.6759999999999</v>
      </c>
    </row>
    <row r="18" spans="1:68" ht="16.5">
      <c r="A18" s="49" t="str">
        <f t="shared" si="18"/>
        <v>원진운수</v>
      </c>
      <c r="B18" s="50" t="str">
        <f t="shared" si="19"/>
        <v>김원오</v>
      </c>
      <c r="C18" s="51" t="str">
        <f t="shared" si="20"/>
        <v>D</v>
      </c>
      <c r="D18" s="52">
        <f t="shared" si="21"/>
        <v>0.838871078571234</v>
      </c>
      <c r="E18" s="53">
        <f t="shared" si="22"/>
        <v>6737</v>
      </c>
      <c r="F18" s="54" t="str">
        <f t="shared" si="23"/>
        <v>320</v>
      </c>
      <c r="G18" s="55" t="str">
        <f t="shared" si="24"/>
        <v>70바3613</v>
      </c>
      <c r="H18" s="56">
        <f t="shared" si="25"/>
        <v>4</v>
      </c>
      <c r="I18" s="57">
        <f t="shared" si="26"/>
        <v>12365.668</v>
      </c>
      <c r="J18" s="58">
        <f t="shared" si="27"/>
        <v>6.0702332791328605E-3</v>
      </c>
      <c r="K18" s="58">
        <f t="shared" si="28"/>
        <v>0.24688446642175665</v>
      </c>
      <c r="L18" s="58">
        <f t="shared" si="29"/>
        <v>0.13836696893366376</v>
      </c>
      <c r="M18" s="59">
        <f t="shared" si="30"/>
        <v>18.283999999999999</v>
      </c>
      <c r="N18" s="60">
        <f t="shared" si="31"/>
        <v>6.4695251400894799E-2</v>
      </c>
      <c r="O18" s="60">
        <f t="shared" si="32"/>
        <v>3.1377196929433979</v>
      </c>
      <c r="P18" s="122">
        <f t="shared" si="33"/>
        <v>1</v>
      </c>
      <c r="Q18" s="123">
        <f t="shared" si="34"/>
        <v>8</v>
      </c>
      <c r="R18" s="123">
        <f t="shared" si="35"/>
        <v>388</v>
      </c>
      <c r="T18">
        <v>527</v>
      </c>
      <c r="U18">
        <v>6737</v>
      </c>
      <c r="V18" t="s">
        <v>273</v>
      </c>
      <c r="W18">
        <v>12365.668</v>
      </c>
      <c r="X18">
        <v>5084.0069999999996</v>
      </c>
      <c r="Y18">
        <v>2.4319999999999999</v>
      </c>
      <c r="Z18">
        <v>18.283999999999999</v>
      </c>
      <c r="AA18">
        <v>403.72402299999999</v>
      </c>
      <c r="AB18">
        <v>2.4506990000000002</v>
      </c>
      <c r="AC18">
        <v>99.673190000000005</v>
      </c>
      <c r="AD18" s="1">
        <v>1711</v>
      </c>
      <c r="AE18">
        <v>8</v>
      </c>
      <c r="AF18">
        <v>388</v>
      </c>
      <c r="AG18">
        <v>107</v>
      </c>
      <c r="AH18">
        <v>30.629011999999999</v>
      </c>
      <c r="AI18">
        <v>100416.2</v>
      </c>
      <c r="AJ18">
        <v>73757.7</v>
      </c>
      <c r="AK18">
        <v>1</v>
      </c>
      <c r="AL18">
        <v>1732</v>
      </c>
      <c r="AM18" t="s">
        <v>274</v>
      </c>
      <c r="AN18" t="s">
        <v>471</v>
      </c>
      <c r="AO18">
        <v>9332.59</v>
      </c>
      <c r="AR18" t="s">
        <v>118</v>
      </c>
      <c r="AS18" t="s">
        <v>119</v>
      </c>
      <c r="AT18" t="s">
        <v>225</v>
      </c>
      <c r="AU18" t="s">
        <v>273</v>
      </c>
      <c r="AV18" t="s">
        <v>48</v>
      </c>
      <c r="AW18">
        <v>4</v>
      </c>
      <c r="BB18">
        <v>0.838871078571234</v>
      </c>
      <c r="BC18" t="s">
        <v>67</v>
      </c>
      <c r="BF18" t="s">
        <v>118</v>
      </c>
      <c r="BG18" t="s">
        <v>119</v>
      </c>
      <c r="BH18" t="s">
        <v>273</v>
      </c>
      <c r="BI18">
        <v>6737</v>
      </c>
      <c r="BJ18">
        <v>4</v>
      </c>
      <c r="BK18" t="s">
        <v>225</v>
      </c>
      <c r="BL18" t="s">
        <v>228</v>
      </c>
      <c r="BM18">
        <v>0.838871078571234</v>
      </c>
      <c r="BN18" t="s">
        <v>67</v>
      </c>
      <c r="BO18" t="s">
        <v>176</v>
      </c>
      <c r="BP18">
        <v>12365.668</v>
      </c>
    </row>
    <row r="19" spans="1:68" ht="16.5">
      <c r="A19" s="66" t="str">
        <f t="shared" si="18"/>
        <v>원진운수</v>
      </c>
      <c r="B19" s="67" t="str">
        <f t="shared" si="19"/>
        <v>김윤산</v>
      </c>
      <c r="C19" s="68" t="str">
        <f t="shared" si="20"/>
        <v>B</v>
      </c>
      <c r="D19" s="69">
        <f t="shared" si="21"/>
        <v>0.91045666246096113</v>
      </c>
      <c r="E19" s="70">
        <f t="shared" si="22"/>
        <v>2124</v>
      </c>
      <c r="F19" s="71" t="str">
        <f t="shared" si="23"/>
        <v>22</v>
      </c>
      <c r="G19" s="72" t="str">
        <f t="shared" si="24"/>
        <v>71바6008</v>
      </c>
      <c r="H19" s="73">
        <f t="shared" si="25"/>
        <v>3</v>
      </c>
      <c r="I19" s="74">
        <f t="shared" si="26"/>
        <v>2437.9580000000001</v>
      </c>
      <c r="J19" s="75">
        <f t="shared" si="27"/>
        <v>4.941943815171327E-3</v>
      </c>
      <c r="K19" s="75">
        <f t="shared" si="28"/>
        <v>0.35670061923477447</v>
      </c>
      <c r="L19" s="75">
        <f t="shared" si="29"/>
        <v>0.10336519332982766</v>
      </c>
      <c r="M19" s="76">
        <f t="shared" si="30"/>
        <v>9.0980000000000008</v>
      </c>
      <c r="N19" s="77">
        <f t="shared" si="31"/>
        <v>0.12305380158312818</v>
      </c>
      <c r="O19" s="77">
        <f t="shared" si="32"/>
        <v>1.2305380158312818</v>
      </c>
      <c r="P19" s="120">
        <f t="shared" si="33"/>
        <v>0</v>
      </c>
      <c r="Q19" s="121">
        <f t="shared" si="34"/>
        <v>3</v>
      </c>
      <c r="R19" s="121">
        <f t="shared" si="35"/>
        <v>30</v>
      </c>
      <c r="T19">
        <v>527</v>
      </c>
      <c r="U19">
        <v>2124</v>
      </c>
      <c r="V19" t="s">
        <v>275</v>
      </c>
      <c r="W19">
        <v>2437.9580000000001</v>
      </c>
      <c r="X19">
        <v>1110.8230000000001</v>
      </c>
      <c r="Y19">
        <v>2.1949999999999998</v>
      </c>
      <c r="Z19">
        <v>9.0980000000000008</v>
      </c>
      <c r="AA19">
        <v>165.186621</v>
      </c>
      <c r="AB19">
        <v>0.81634300000000004</v>
      </c>
      <c r="AC19">
        <v>58.922170000000001</v>
      </c>
      <c r="AD19" s="1">
        <v>252</v>
      </c>
      <c r="AE19">
        <v>3</v>
      </c>
      <c r="AF19">
        <v>30</v>
      </c>
      <c r="AG19">
        <v>57</v>
      </c>
      <c r="AH19">
        <v>14.75881</v>
      </c>
      <c r="AI19">
        <v>0</v>
      </c>
      <c r="AJ19">
        <v>0</v>
      </c>
      <c r="AK19">
        <v>0</v>
      </c>
      <c r="AL19">
        <v>0</v>
      </c>
      <c r="AM19" t="s">
        <v>276</v>
      </c>
      <c r="AN19" t="s">
        <v>472</v>
      </c>
      <c r="AO19">
        <v>2032.19</v>
      </c>
      <c r="AR19" t="s">
        <v>118</v>
      </c>
      <c r="AS19" t="s">
        <v>120</v>
      </c>
      <c r="AT19" t="s">
        <v>222</v>
      </c>
      <c r="AU19" t="s">
        <v>275</v>
      </c>
      <c r="AV19" t="s">
        <v>48</v>
      </c>
      <c r="AW19">
        <v>3</v>
      </c>
      <c r="BB19">
        <v>0.91045666246096113</v>
      </c>
      <c r="BC19" t="s">
        <v>68</v>
      </c>
      <c r="BF19" t="s">
        <v>118</v>
      </c>
      <c r="BG19" t="s">
        <v>120</v>
      </c>
      <c r="BH19" t="s">
        <v>275</v>
      </c>
      <c r="BI19">
        <v>2124</v>
      </c>
      <c r="BJ19">
        <v>3</v>
      </c>
      <c r="BK19" t="s">
        <v>222</v>
      </c>
      <c r="BL19" t="s">
        <v>218</v>
      </c>
      <c r="BM19">
        <v>0.91045666246096113</v>
      </c>
      <c r="BN19" t="s">
        <v>68</v>
      </c>
      <c r="BO19" t="s">
        <v>174</v>
      </c>
      <c r="BP19">
        <v>2437.9580000000001</v>
      </c>
    </row>
    <row r="20" spans="1:68" ht="16.5">
      <c r="A20" s="49" t="str">
        <f t="shared" si="18"/>
        <v>원진운수</v>
      </c>
      <c r="B20" s="50" t="str">
        <f t="shared" si="19"/>
        <v>김종인</v>
      </c>
      <c r="C20" s="51" t="str">
        <f t="shared" si="20"/>
        <v>F</v>
      </c>
      <c r="D20" s="52">
        <f t="shared" si="21"/>
        <v>0.76267397062173803</v>
      </c>
      <c r="E20" s="53">
        <f t="shared" si="22"/>
        <v>8632</v>
      </c>
      <c r="F20" s="54" t="str">
        <f t="shared" si="23"/>
        <v>6</v>
      </c>
      <c r="G20" s="55" t="str">
        <f t="shared" si="24"/>
        <v>70바4313</v>
      </c>
      <c r="H20" s="56">
        <f t="shared" si="25"/>
        <v>4</v>
      </c>
      <c r="I20" s="57">
        <f t="shared" si="26"/>
        <v>2520.4269999999997</v>
      </c>
      <c r="J20" s="58">
        <f t="shared" si="27"/>
        <v>4.12602193861023E-3</v>
      </c>
      <c r="K20" s="58">
        <f t="shared" si="28"/>
        <v>0.36551035523556452</v>
      </c>
      <c r="L20" s="58">
        <f t="shared" si="29"/>
        <v>0.13291398639992352</v>
      </c>
      <c r="M20" s="59">
        <f t="shared" si="30"/>
        <v>11.279</v>
      </c>
      <c r="N20" s="60">
        <f t="shared" si="31"/>
        <v>0</v>
      </c>
      <c r="O20" s="60">
        <f t="shared" si="32"/>
        <v>0.55546143570117279</v>
      </c>
      <c r="P20" s="122">
        <f t="shared" si="33"/>
        <v>0</v>
      </c>
      <c r="Q20" s="123">
        <f t="shared" si="34"/>
        <v>0</v>
      </c>
      <c r="R20" s="123">
        <f t="shared" si="35"/>
        <v>14</v>
      </c>
      <c r="T20">
        <v>527</v>
      </c>
      <c r="U20">
        <v>8632</v>
      </c>
      <c r="V20" t="s">
        <v>277</v>
      </c>
      <c r="W20">
        <v>2520.4270000000001</v>
      </c>
      <c r="X20">
        <v>1215.03</v>
      </c>
      <c r="Y20">
        <v>2.0739999999999998</v>
      </c>
      <c r="Z20">
        <v>11.279</v>
      </c>
      <c r="AA20">
        <v>161.76913500000001</v>
      </c>
      <c r="AB20">
        <v>0.66746300000000003</v>
      </c>
      <c r="AC20">
        <v>59.128293999999997</v>
      </c>
      <c r="AD20" s="1">
        <v>335</v>
      </c>
      <c r="AE20">
        <v>0</v>
      </c>
      <c r="AF20">
        <v>14</v>
      </c>
      <c r="AG20">
        <v>58</v>
      </c>
      <c r="AH20">
        <v>15.580394</v>
      </c>
      <c r="AI20">
        <v>0</v>
      </c>
      <c r="AJ20">
        <v>0</v>
      </c>
      <c r="AK20">
        <v>0</v>
      </c>
      <c r="AL20">
        <v>0</v>
      </c>
      <c r="AM20" t="s">
        <v>278</v>
      </c>
      <c r="AN20" t="s">
        <v>473</v>
      </c>
      <c r="AO20">
        <v>2143.395</v>
      </c>
      <c r="AR20" t="s">
        <v>118</v>
      </c>
      <c r="AS20" t="s">
        <v>121</v>
      </c>
      <c r="AT20" t="s">
        <v>241</v>
      </c>
      <c r="AU20" t="s">
        <v>277</v>
      </c>
      <c r="AV20" t="s">
        <v>48</v>
      </c>
      <c r="AW20">
        <v>4</v>
      </c>
      <c r="BB20">
        <v>0.76267397062173803</v>
      </c>
      <c r="BC20" t="s">
        <v>70</v>
      </c>
      <c r="BF20" t="s">
        <v>118</v>
      </c>
      <c r="BG20" t="s">
        <v>121</v>
      </c>
      <c r="BH20" t="s">
        <v>277</v>
      </c>
      <c r="BI20">
        <v>8632</v>
      </c>
      <c r="BJ20">
        <v>4</v>
      </c>
      <c r="BK20" t="s">
        <v>241</v>
      </c>
      <c r="BL20" t="s">
        <v>246</v>
      </c>
      <c r="BM20">
        <v>0.76267397062173803</v>
      </c>
      <c r="BN20" t="s">
        <v>70</v>
      </c>
      <c r="BO20" t="s">
        <v>185</v>
      </c>
      <c r="BP20">
        <v>2520.4269999999997</v>
      </c>
    </row>
    <row r="21" spans="1:68" ht="16.5">
      <c r="A21" s="66" t="str">
        <f t="shared" si="18"/>
        <v>원진운수</v>
      </c>
      <c r="B21" s="67" t="str">
        <f t="shared" si="19"/>
        <v>김태진</v>
      </c>
      <c r="C21" s="68" t="str">
        <f t="shared" si="20"/>
        <v>F</v>
      </c>
      <c r="D21" s="69">
        <f t="shared" si="21"/>
        <v>0.73301285191255527</v>
      </c>
      <c r="E21" s="70">
        <f t="shared" si="22"/>
        <v>7342</v>
      </c>
      <c r="F21" s="71" t="str">
        <f t="shared" si="23"/>
        <v>22</v>
      </c>
      <c r="G21" s="72" t="str">
        <f t="shared" si="24"/>
        <v>70바3611</v>
      </c>
      <c r="H21" s="73">
        <f t="shared" si="25"/>
        <v>6</v>
      </c>
      <c r="I21" s="74">
        <f t="shared" si="26"/>
        <v>3124.5990000000002</v>
      </c>
      <c r="J21" s="75">
        <f t="shared" si="27"/>
        <v>6.0784534741837688E-3</v>
      </c>
      <c r="K21" s="75">
        <f t="shared" si="28"/>
        <v>0.35870505618449861</v>
      </c>
      <c r="L21" s="75">
        <f t="shared" si="29"/>
        <v>0.20290603690265535</v>
      </c>
      <c r="M21" s="76">
        <f t="shared" si="30"/>
        <v>11.914999999999999</v>
      </c>
      <c r="N21" s="77">
        <f t="shared" si="31"/>
        <v>6.4008213533960676E-2</v>
      </c>
      <c r="O21" s="77">
        <f t="shared" si="32"/>
        <v>1.6642135518829775</v>
      </c>
      <c r="P21" s="120">
        <f t="shared" si="33"/>
        <v>0</v>
      </c>
      <c r="Q21" s="121">
        <f t="shared" si="34"/>
        <v>2</v>
      </c>
      <c r="R21" s="121">
        <f t="shared" si="35"/>
        <v>52</v>
      </c>
      <c r="T21">
        <v>527</v>
      </c>
      <c r="U21">
        <v>7342</v>
      </c>
      <c r="V21" t="s">
        <v>279</v>
      </c>
      <c r="W21">
        <v>3124.5990000000002</v>
      </c>
      <c r="X21">
        <v>1681.375</v>
      </c>
      <c r="Y21">
        <v>1.8580000000000001</v>
      </c>
      <c r="Z21">
        <v>11.914999999999999</v>
      </c>
      <c r="AA21">
        <v>211.71355600000001</v>
      </c>
      <c r="AB21">
        <v>1.286891</v>
      </c>
      <c r="AC21">
        <v>75.942723000000001</v>
      </c>
      <c r="AD21" s="1">
        <v>634</v>
      </c>
      <c r="AE21">
        <v>2</v>
      </c>
      <c r="AF21">
        <v>52</v>
      </c>
      <c r="AG21">
        <v>57</v>
      </c>
      <c r="AH21">
        <v>14.758615000000001</v>
      </c>
      <c r="AI21">
        <v>0</v>
      </c>
      <c r="AJ21">
        <v>0</v>
      </c>
      <c r="AK21">
        <v>0</v>
      </c>
      <c r="AL21">
        <v>0</v>
      </c>
      <c r="AM21" t="s">
        <v>280</v>
      </c>
      <c r="AN21" t="s">
        <v>474</v>
      </c>
      <c r="AO21">
        <v>1676.79</v>
      </c>
      <c r="AR21" t="s">
        <v>118</v>
      </c>
      <c r="AS21" t="s">
        <v>120</v>
      </c>
      <c r="AT21" t="s">
        <v>429</v>
      </c>
      <c r="AU21" t="s">
        <v>279</v>
      </c>
      <c r="AV21" t="s">
        <v>48</v>
      </c>
      <c r="AW21">
        <v>6</v>
      </c>
      <c r="BB21">
        <v>0.73301285191255527</v>
      </c>
      <c r="BC21" t="s">
        <v>70</v>
      </c>
      <c r="BF21" t="s">
        <v>118</v>
      </c>
      <c r="BG21" t="s">
        <v>120</v>
      </c>
      <c r="BH21" t="s">
        <v>279</v>
      </c>
      <c r="BI21">
        <v>7342</v>
      </c>
      <c r="BJ21">
        <v>6</v>
      </c>
      <c r="BK21" t="s">
        <v>429</v>
      </c>
      <c r="BL21" t="s">
        <v>220</v>
      </c>
      <c r="BM21">
        <v>0.73301285191255527</v>
      </c>
      <c r="BN21" t="s">
        <v>70</v>
      </c>
      <c r="BO21" t="s">
        <v>185</v>
      </c>
      <c r="BP21">
        <v>3124.5990000000002</v>
      </c>
    </row>
    <row r="22" spans="1:68" ht="16.5">
      <c r="A22" s="49" t="str">
        <f t="shared" si="18"/>
        <v>원진운수</v>
      </c>
      <c r="B22" s="50" t="str">
        <f t="shared" si="19"/>
        <v>김택진</v>
      </c>
      <c r="C22" s="51" t="str">
        <f t="shared" si="20"/>
        <v>D</v>
      </c>
      <c r="D22" s="52">
        <f t="shared" si="21"/>
        <v>0.83770990015488633</v>
      </c>
      <c r="E22" s="53">
        <f t="shared" si="22"/>
        <v>8206</v>
      </c>
      <c r="F22" s="54" t="str">
        <f t="shared" si="23"/>
        <v>320</v>
      </c>
      <c r="G22" s="55" t="str">
        <f t="shared" si="24"/>
        <v>70바4343</v>
      </c>
      <c r="H22" s="56">
        <f t="shared" si="25"/>
        <v>2</v>
      </c>
      <c r="I22" s="57">
        <f t="shared" si="26"/>
        <v>1508.0910000000001</v>
      </c>
      <c r="J22" s="58">
        <f t="shared" si="27"/>
        <v>5.7650174796145814E-3</v>
      </c>
      <c r="K22" s="58">
        <f t="shared" si="28"/>
        <v>0.23489585816157391</v>
      </c>
      <c r="L22" s="58">
        <f t="shared" si="29"/>
        <v>7.0287535699105688E-2</v>
      </c>
      <c r="M22" s="59">
        <f t="shared" si="30"/>
        <v>17.523</v>
      </c>
      <c r="N22" s="60">
        <f t="shared" si="31"/>
        <v>6.6308995942552545E-2</v>
      </c>
      <c r="O22" s="60">
        <f t="shared" si="32"/>
        <v>1.1935619269659459</v>
      </c>
      <c r="P22" s="122">
        <f t="shared" si="33"/>
        <v>0</v>
      </c>
      <c r="Q22" s="123">
        <f t="shared" si="34"/>
        <v>1</v>
      </c>
      <c r="R22" s="123">
        <f t="shared" si="35"/>
        <v>18</v>
      </c>
      <c r="T22">
        <v>527</v>
      </c>
      <c r="U22">
        <v>8206</v>
      </c>
      <c r="V22" t="s">
        <v>281</v>
      </c>
      <c r="W22">
        <v>1508.0909999999999</v>
      </c>
      <c r="X22">
        <v>620.85400000000004</v>
      </c>
      <c r="Y22">
        <v>2.4289999999999998</v>
      </c>
      <c r="Z22">
        <v>17.523</v>
      </c>
      <c r="AA22">
        <v>50.010255999999998</v>
      </c>
      <c r="AB22">
        <v>0.28831000000000001</v>
      </c>
      <c r="AC22">
        <v>11.747202</v>
      </c>
      <c r="AD22" s="1">
        <v>106</v>
      </c>
      <c r="AE22">
        <v>1</v>
      </c>
      <c r="AF22">
        <v>18</v>
      </c>
      <c r="AG22">
        <v>100</v>
      </c>
      <c r="AH22">
        <v>30.155633999999999</v>
      </c>
      <c r="AI22">
        <v>9198.2999999999993</v>
      </c>
      <c r="AJ22">
        <v>5871.4</v>
      </c>
      <c r="AK22">
        <v>0</v>
      </c>
      <c r="AL22">
        <v>0</v>
      </c>
      <c r="AM22" t="s">
        <v>282</v>
      </c>
      <c r="AN22" t="s">
        <v>475</v>
      </c>
      <c r="AO22">
        <v>1440.47</v>
      </c>
      <c r="AR22" t="s">
        <v>118</v>
      </c>
      <c r="AS22" t="s">
        <v>119</v>
      </c>
      <c r="AT22" t="s">
        <v>226</v>
      </c>
      <c r="AU22" t="s">
        <v>281</v>
      </c>
      <c r="AV22" t="s">
        <v>48</v>
      </c>
      <c r="AW22">
        <v>2</v>
      </c>
      <c r="BB22">
        <v>0.83770990015488633</v>
      </c>
      <c r="BC22" t="s">
        <v>67</v>
      </c>
      <c r="BF22" t="s">
        <v>118</v>
      </c>
      <c r="BG22" t="s">
        <v>119</v>
      </c>
      <c r="BH22" t="s">
        <v>281</v>
      </c>
      <c r="BI22">
        <v>8206</v>
      </c>
      <c r="BJ22">
        <v>2</v>
      </c>
      <c r="BK22" t="s">
        <v>226</v>
      </c>
      <c r="BL22" t="s">
        <v>227</v>
      </c>
      <c r="BM22">
        <v>0.83770990015488633</v>
      </c>
      <c r="BN22" t="s">
        <v>67</v>
      </c>
      <c r="BO22" t="s">
        <v>176</v>
      </c>
      <c r="BP22">
        <v>1508.0910000000001</v>
      </c>
    </row>
    <row r="23" spans="1:68" ht="16.5">
      <c r="A23" s="66" t="str">
        <f t="shared" si="18"/>
        <v>원진운수</v>
      </c>
      <c r="B23" s="67" t="str">
        <f t="shared" si="19"/>
        <v>김표</v>
      </c>
      <c r="C23" s="68" t="str">
        <f t="shared" si="20"/>
        <v>F</v>
      </c>
      <c r="D23" s="69">
        <f t="shared" si="21"/>
        <v>0.7686206896551725</v>
      </c>
      <c r="E23" s="70">
        <f t="shared" si="22"/>
        <v>8889</v>
      </c>
      <c r="F23" s="71" t="str">
        <f t="shared" si="23"/>
        <v>320</v>
      </c>
      <c r="G23" s="72" t="str">
        <f t="shared" si="24"/>
        <v>73아1448</v>
      </c>
      <c r="H23" s="73">
        <f t="shared" si="25"/>
        <v>1</v>
      </c>
      <c r="I23" s="74">
        <f t="shared" si="26"/>
        <v>4742.1719999999996</v>
      </c>
      <c r="J23" s="75">
        <f t="shared" si="27"/>
        <v>3.6496532704490495E-3</v>
      </c>
      <c r="K23" s="75">
        <f t="shared" si="28"/>
        <v>0.27625193510677831</v>
      </c>
      <c r="L23" s="75">
        <f t="shared" si="29"/>
        <v>8.3506039004911686E-2</v>
      </c>
      <c r="M23" s="76">
        <f t="shared" si="30"/>
        <v>20.963000000000001</v>
      </c>
      <c r="N23" s="77">
        <f t="shared" si="31"/>
        <v>0</v>
      </c>
      <c r="O23" s="77">
        <f t="shared" si="32"/>
        <v>2.1720005094711876</v>
      </c>
      <c r="P23" s="120">
        <f t="shared" si="33"/>
        <v>0</v>
      </c>
      <c r="Q23" s="121">
        <f t="shared" si="34"/>
        <v>0</v>
      </c>
      <c r="R23" s="121">
        <f t="shared" si="35"/>
        <v>103</v>
      </c>
      <c r="T23">
        <v>527</v>
      </c>
      <c r="U23">
        <v>8889</v>
      </c>
      <c r="V23" t="s">
        <v>283</v>
      </c>
      <c r="W23">
        <v>4742.1719999999996</v>
      </c>
      <c r="X23">
        <v>2127.846</v>
      </c>
      <c r="Y23">
        <v>2.2290000000000001</v>
      </c>
      <c r="Z23">
        <v>20.963000000000001</v>
      </c>
      <c r="AA23">
        <v>158.523552</v>
      </c>
      <c r="AB23">
        <v>0.57855599999999996</v>
      </c>
      <c r="AC23">
        <v>43.792437999999997</v>
      </c>
      <c r="AD23" s="1">
        <v>396</v>
      </c>
      <c r="AE23">
        <v>0</v>
      </c>
      <c r="AF23">
        <v>103</v>
      </c>
      <c r="AG23">
        <v>109</v>
      </c>
      <c r="AH23">
        <v>29.914621</v>
      </c>
      <c r="AI23">
        <v>35000.6</v>
      </c>
      <c r="AJ23">
        <v>28088.799999999999</v>
      </c>
      <c r="AK23">
        <v>0</v>
      </c>
      <c r="AL23">
        <v>0</v>
      </c>
      <c r="AM23" t="s">
        <v>284</v>
      </c>
      <c r="AN23" t="s">
        <v>476</v>
      </c>
      <c r="AO23">
        <v>4742.1719999999996</v>
      </c>
      <c r="AR23" t="s">
        <v>118</v>
      </c>
      <c r="AS23" t="s">
        <v>119</v>
      </c>
      <c r="AT23" t="s">
        <v>228</v>
      </c>
      <c r="AU23" t="s">
        <v>283</v>
      </c>
      <c r="AV23" t="s">
        <v>48</v>
      </c>
      <c r="AW23">
        <v>1</v>
      </c>
      <c r="BB23">
        <v>0.7686206896551725</v>
      </c>
      <c r="BC23" t="s">
        <v>70</v>
      </c>
      <c r="BF23" t="s">
        <v>118</v>
      </c>
      <c r="BG23" t="s">
        <v>119</v>
      </c>
      <c r="BH23" t="s">
        <v>283</v>
      </c>
      <c r="BI23">
        <v>8889</v>
      </c>
      <c r="BJ23">
        <v>1</v>
      </c>
      <c r="BK23" t="s">
        <v>228</v>
      </c>
      <c r="BL23" t="s">
        <v>173</v>
      </c>
      <c r="BM23">
        <v>0.7686206896551725</v>
      </c>
      <c r="BN23" t="s">
        <v>70</v>
      </c>
      <c r="BO23" t="s">
        <v>185</v>
      </c>
      <c r="BP23">
        <v>4742.1719999999996</v>
      </c>
    </row>
    <row r="24" spans="1:68" ht="16.5">
      <c r="A24" s="49" t="str">
        <f t="shared" si="18"/>
        <v>원진운수</v>
      </c>
      <c r="B24" s="50" t="str">
        <f t="shared" si="19"/>
        <v>김한진</v>
      </c>
      <c r="C24" s="51" t="str">
        <f t="shared" si="20"/>
        <v>C</v>
      </c>
      <c r="D24" s="52">
        <f t="shared" si="21"/>
        <v>0.86921025354411707</v>
      </c>
      <c r="E24" s="53">
        <f t="shared" si="22"/>
        <v>2136</v>
      </c>
      <c r="F24" s="54" t="str">
        <f t="shared" si="23"/>
        <v>22</v>
      </c>
      <c r="G24" s="55" t="str">
        <f t="shared" si="24"/>
        <v>70바3618</v>
      </c>
      <c r="H24" s="56">
        <f t="shared" si="25"/>
        <v>11</v>
      </c>
      <c r="I24" s="57">
        <f t="shared" si="26"/>
        <v>3375.556</v>
      </c>
      <c r="J24" s="58">
        <f t="shared" si="27"/>
        <v>8.9178654210090007E-3</v>
      </c>
      <c r="K24" s="58">
        <f t="shared" si="28"/>
        <v>0.34759084962428599</v>
      </c>
      <c r="L24" s="58">
        <f t="shared" si="29"/>
        <v>0.16412111071479779</v>
      </c>
      <c r="M24" s="59">
        <f t="shared" si="30"/>
        <v>9.1829999999999998</v>
      </c>
      <c r="N24" s="60">
        <f t="shared" si="31"/>
        <v>0.17774849535898679</v>
      </c>
      <c r="O24" s="60">
        <f t="shared" si="32"/>
        <v>4.6510856285601543</v>
      </c>
      <c r="P24" s="122">
        <f t="shared" si="33"/>
        <v>1</v>
      </c>
      <c r="Q24" s="123">
        <f t="shared" si="34"/>
        <v>6</v>
      </c>
      <c r="R24" s="123">
        <f t="shared" si="35"/>
        <v>157</v>
      </c>
      <c r="T24">
        <v>527</v>
      </c>
      <c r="U24">
        <v>2136</v>
      </c>
      <c r="V24" t="s">
        <v>285</v>
      </c>
      <c r="W24">
        <v>3375.556</v>
      </c>
      <c r="X24">
        <v>1549.7919999999999</v>
      </c>
      <c r="Y24">
        <v>2.1779999999999999</v>
      </c>
      <c r="Z24">
        <v>9.1829999999999998</v>
      </c>
      <c r="AA24">
        <v>228.934381</v>
      </c>
      <c r="AB24">
        <v>2.0416059999999998</v>
      </c>
      <c r="AC24">
        <v>79.575496000000001</v>
      </c>
      <c r="AD24" s="1">
        <v>554</v>
      </c>
      <c r="AE24">
        <v>6</v>
      </c>
      <c r="AF24">
        <v>157</v>
      </c>
      <c r="AG24">
        <v>59</v>
      </c>
      <c r="AH24">
        <v>14.744643999999999</v>
      </c>
      <c r="AI24">
        <v>0</v>
      </c>
      <c r="AJ24">
        <v>0</v>
      </c>
      <c r="AK24">
        <v>1</v>
      </c>
      <c r="AL24">
        <v>338</v>
      </c>
      <c r="AM24" t="s">
        <v>286</v>
      </c>
      <c r="AN24" t="s">
        <v>477</v>
      </c>
      <c r="AO24">
        <v>738.80399999999997</v>
      </c>
      <c r="AR24" t="s">
        <v>118</v>
      </c>
      <c r="AS24" t="s">
        <v>120</v>
      </c>
      <c r="AT24" t="s">
        <v>198</v>
      </c>
      <c r="AU24" t="s">
        <v>285</v>
      </c>
      <c r="AV24" t="s">
        <v>48</v>
      </c>
      <c r="AW24">
        <v>11</v>
      </c>
      <c r="BB24">
        <v>0.86921025354411707</v>
      </c>
      <c r="BC24" t="s">
        <v>69</v>
      </c>
      <c r="BF24" t="s">
        <v>118</v>
      </c>
      <c r="BG24" t="s">
        <v>120</v>
      </c>
      <c r="BH24" t="s">
        <v>285</v>
      </c>
      <c r="BI24">
        <v>2136</v>
      </c>
      <c r="BJ24">
        <v>11</v>
      </c>
      <c r="BK24" t="s">
        <v>198</v>
      </c>
      <c r="BL24" t="s">
        <v>207</v>
      </c>
      <c r="BM24">
        <v>0.86921025354411707</v>
      </c>
      <c r="BN24" t="s">
        <v>69</v>
      </c>
      <c r="BO24" t="s">
        <v>175</v>
      </c>
      <c r="BP24">
        <v>3375.556</v>
      </c>
    </row>
    <row r="25" spans="1:68" ht="16.5">
      <c r="A25" s="66" t="str">
        <f t="shared" si="18"/>
        <v>원진운수</v>
      </c>
      <c r="B25" s="67" t="str">
        <f t="shared" si="19"/>
        <v>김현일</v>
      </c>
      <c r="C25" s="68" t="str">
        <f t="shared" si="20"/>
        <v>D</v>
      </c>
      <c r="D25" s="69">
        <f t="shared" si="21"/>
        <v>0.84667779199862225</v>
      </c>
      <c r="E25" s="70">
        <f t="shared" si="22"/>
        <v>397</v>
      </c>
      <c r="F25" s="71" t="str">
        <f t="shared" si="23"/>
        <v>6</v>
      </c>
      <c r="G25" s="72" t="str">
        <f t="shared" si="24"/>
        <v>70바4309</v>
      </c>
      <c r="H25" s="73">
        <f t="shared" si="25"/>
        <v>2</v>
      </c>
      <c r="I25" s="74">
        <f t="shared" si="26"/>
        <v>3033.25</v>
      </c>
      <c r="J25" s="75">
        <f t="shared" si="27"/>
        <v>3.008421795948772E-3</v>
      </c>
      <c r="K25" s="75">
        <f t="shared" si="28"/>
        <v>0.31619062281019256</v>
      </c>
      <c r="L25" s="75">
        <f t="shared" si="29"/>
        <v>0.14242149509601912</v>
      </c>
      <c r="M25" s="76">
        <f t="shared" si="30"/>
        <v>9.0589999999999993</v>
      </c>
      <c r="N25" s="77">
        <f t="shared" si="31"/>
        <v>0</v>
      </c>
      <c r="O25" s="77">
        <f t="shared" si="32"/>
        <v>1.7143328113409708</v>
      </c>
      <c r="P25" s="120">
        <f t="shared" si="33"/>
        <v>0</v>
      </c>
      <c r="Q25" s="121">
        <f t="shared" si="34"/>
        <v>0</v>
      </c>
      <c r="R25" s="121">
        <f t="shared" si="35"/>
        <v>52</v>
      </c>
      <c r="T25">
        <v>527</v>
      </c>
      <c r="U25">
        <v>397</v>
      </c>
      <c r="V25" t="s">
        <v>287</v>
      </c>
      <c r="W25">
        <v>3033.25</v>
      </c>
      <c r="X25">
        <v>1322.646</v>
      </c>
      <c r="Y25">
        <v>2.2930000000000001</v>
      </c>
      <c r="Z25">
        <v>9.0589999999999993</v>
      </c>
      <c r="AA25">
        <v>200.99940799999999</v>
      </c>
      <c r="AB25">
        <v>0.60469099999999998</v>
      </c>
      <c r="AC25">
        <v>63.554127999999999</v>
      </c>
      <c r="AD25" s="1">
        <v>432</v>
      </c>
      <c r="AE25">
        <v>0</v>
      </c>
      <c r="AF25">
        <v>52</v>
      </c>
      <c r="AG25">
        <v>58</v>
      </c>
      <c r="AH25">
        <v>15.09084</v>
      </c>
      <c r="AI25">
        <v>0</v>
      </c>
      <c r="AJ25">
        <v>0</v>
      </c>
      <c r="AK25">
        <v>0</v>
      </c>
      <c r="AL25">
        <v>0</v>
      </c>
      <c r="AM25" t="s">
        <v>288</v>
      </c>
      <c r="AN25" t="s">
        <v>478</v>
      </c>
      <c r="AO25">
        <v>2874.1930000000002</v>
      </c>
      <c r="AR25" t="s">
        <v>118</v>
      </c>
      <c r="AS25" t="s">
        <v>121</v>
      </c>
      <c r="AT25" t="s">
        <v>238</v>
      </c>
      <c r="AU25" t="s">
        <v>287</v>
      </c>
      <c r="AV25" t="s">
        <v>48</v>
      </c>
      <c r="AW25">
        <v>2</v>
      </c>
      <c r="BB25">
        <v>0.84667779199862225</v>
      </c>
      <c r="BC25" t="s">
        <v>67</v>
      </c>
      <c r="BF25" t="s">
        <v>118</v>
      </c>
      <c r="BG25" t="s">
        <v>121</v>
      </c>
      <c r="BH25" t="s">
        <v>287</v>
      </c>
      <c r="BI25">
        <v>397</v>
      </c>
      <c r="BJ25">
        <v>2</v>
      </c>
      <c r="BK25" t="s">
        <v>238</v>
      </c>
      <c r="BL25" t="s">
        <v>244</v>
      </c>
      <c r="BM25">
        <v>0.84667779199862225</v>
      </c>
      <c r="BN25" t="s">
        <v>67</v>
      </c>
      <c r="BO25" t="s">
        <v>176</v>
      </c>
      <c r="BP25">
        <v>3033.25</v>
      </c>
    </row>
    <row r="26" spans="1:68" ht="16.5">
      <c r="A26" s="49" t="str">
        <f t="shared" si="18"/>
        <v>원진운수</v>
      </c>
      <c r="B26" s="50" t="str">
        <f t="shared" si="19"/>
        <v>박경훈</v>
      </c>
      <c r="C26" s="51" t="str">
        <f t="shared" si="20"/>
        <v>F</v>
      </c>
      <c r="D26" s="52">
        <f t="shared" si="21"/>
        <v>0.74079643949645391</v>
      </c>
      <c r="E26" s="53">
        <f t="shared" si="22"/>
        <v>8479</v>
      </c>
      <c r="F26" s="54" t="str">
        <f t="shared" si="23"/>
        <v>22</v>
      </c>
      <c r="G26" s="55" t="str">
        <f t="shared" si="24"/>
        <v>70바4323</v>
      </c>
      <c r="H26" s="56">
        <f t="shared" si="25"/>
        <v>12</v>
      </c>
      <c r="I26" s="57">
        <f t="shared" si="26"/>
        <v>3135.549</v>
      </c>
      <c r="J26" s="58">
        <f t="shared" si="27"/>
        <v>9.3821011794664646E-3</v>
      </c>
      <c r="K26" s="58">
        <f t="shared" si="28"/>
        <v>0.36455486427132394</v>
      </c>
      <c r="L26" s="58">
        <f t="shared" si="29"/>
        <v>0.19964605879225616</v>
      </c>
      <c r="M26" s="59">
        <f t="shared" si="30"/>
        <v>11.906000000000001</v>
      </c>
      <c r="N26" s="60">
        <f t="shared" si="31"/>
        <v>0.19135404996062891</v>
      </c>
      <c r="O26" s="60">
        <f t="shared" si="32"/>
        <v>2.4238179661679662</v>
      </c>
      <c r="P26" s="122">
        <f t="shared" si="33"/>
        <v>0</v>
      </c>
      <c r="Q26" s="123">
        <f t="shared" si="34"/>
        <v>6</v>
      </c>
      <c r="R26" s="123">
        <f t="shared" si="35"/>
        <v>76</v>
      </c>
      <c r="T26">
        <v>527</v>
      </c>
      <c r="U26">
        <v>8479</v>
      </c>
      <c r="V26" t="s">
        <v>289</v>
      </c>
      <c r="W26">
        <v>3135.549</v>
      </c>
      <c r="X26">
        <v>1711.2539999999999</v>
      </c>
      <c r="Y26">
        <v>1.8320000000000001</v>
      </c>
      <c r="Z26">
        <v>11.906000000000001</v>
      </c>
      <c r="AA26">
        <v>218.25995700000001</v>
      </c>
      <c r="AB26">
        <v>2.0477370000000001</v>
      </c>
      <c r="AC26">
        <v>79.567729</v>
      </c>
      <c r="AD26" s="1">
        <v>626</v>
      </c>
      <c r="AE26">
        <v>6</v>
      </c>
      <c r="AF26">
        <v>76</v>
      </c>
      <c r="AG26">
        <v>59</v>
      </c>
      <c r="AH26">
        <v>14.366121</v>
      </c>
      <c r="AI26">
        <v>0</v>
      </c>
      <c r="AJ26">
        <v>0</v>
      </c>
      <c r="AK26">
        <v>0</v>
      </c>
      <c r="AL26">
        <v>0</v>
      </c>
      <c r="AM26" t="s">
        <v>290</v>
      </c>
      <c r="AN26" t="s">
        <v>479</v>
      </c>
      <c r="AO26">
        <v>629.48299999999995</v>
      </c>
      <c r="AR26" t="s">
        <v>118</v>
      </c>
      <c r="AS26" t="s">
        <v>120</v>
      </c>
      <c r="AT26" t="s">
        <v>203</v>
      </c>
      <c r="AU26" t="s">
        <v>289</v>
      </c>
      <c r="AV26" t="s">
        <v>48</v>
      </c>
      <c r="AW26">
        <v>12</v>
      </c>
      <c r="BB26">
        <v>0.74079643949645391</v>
      </c>
      <c r="BC26" t="s">
        <v>70</v>
      </c>
      <c r="BF26" t="s">
        <v>118</v>
      </c>
      <c r="BG26" t="s">
        <v>120</v>
      </c>
      <c r="BH26" t="s">
        <v>289</v>
      </c>
      <c r="BI26">
        <v>8479</v>
      </c>
      <c r="BJ26">
        <v>12</v>
      </c>
      <c r="BK26" t="s">
        <v>203</v>
      </c>
      <c r="BL26" t="s">
        <v>196</v>
      </c>
      <c r="BM26">
        <v>0.74079643949645391</v>
      </c>
      <c r="BN26" t="s">
        <v>70</v>
      </c>
      <c r="BO26" t="s">
        <v>185</v>
      </c>
      <c r="BP26">
        <v>3135.549</v>
      </c>
    </row>
    <row r="27" spans="1:68" ht="16.5">
      <c r="A27" s="66" t="str">
        <f t="shared" si="18"/>
        <v>원진운수</v>
      </c>
      <c r="B27" s="67" t="str">
        <f t="shared" si="19"/>
        <v>박동남</v>
      </c>
      <c r="C27" s="68" t="str">
        <f t="shared" si="20"/>
        <v>F</v>
      </c>
      <c r="D27" s="69">
        <f t="shared" si="21"/>
        <v>0.79767507989351705</v>
      </c>
      <c r="E27" s="70">
        <f t="shared" si="22"/>
        <v>6100</v>
      </c>
      <c r="F27" s="71" t="str">
        <f t="shared" si="23"/>
        <v>6</v>
      </c>
      <c r="G27" s="72" t="str">
        <f t="shared" si="24"/>
        <v>70바3612</v>
      </c>
      <c r="H27" s="73">
        <f t="shared" si="25"/>
        <v>2</v>
      </c>
      <c r="I27" s="74">
        <f t="shared" si="26"/>
        <v>2504.4649999999997</v>
      </c>
      <c r="J27" s="75">
        <f t="shared" si="27"/>
        <v>3.195722456558595E-3</v>
      </c>
      <c r="K27" s="75">
        <f t="shared" si="28"/>
        <v>0.3320932287617186</v>
      </c>
      <c r="L27" s="75">
        <f t="shared" si="29"/>
        <v>7.7860940360516134E-2</v>
      </c>
      <c r="M27" s="76">
        <f t="shared" si="30"/>
        <v>8.8360000000000003</v>
      </c>
      <c r="N27" s="77">
        <f t="shared" si="31"/>
        <v>0</v>
      </c>
      <c r="O27" s="77">
        <f t="shared" si="32"/>
        <v>2.156149117675831</v>
      </c>
      <c r="P27" s="120">
        <f t="shared" si="33"/>
        <v>0</v>
      </c>
      <c r="Q27" s="121">
        <f t="shared" si="34"/>
        <v>0</v>
      </c>
      <c r="R27" s="121">
        <f t="shared" si="35"/>
        <v>54</v>
      </c>
      <c r="T27">
        <v>527</v>
      </c>
      <c r="U27">
        <v>6100</v>
      </c>
      <c r="V27" t="s">
        <v>291</v>
      </c>
      <c r="W27">
        <v>2504.4650000000001</v>
      </c>
      <c r="X27">
        <v>1082.5139999999999</v>
      </c>
      <c r="Y27">
        <v>2.3140000000000001</v>
      </c>
      <c r="Z27">
        <v>8.8360000000000003</v>
      </c>
      <c r="AA27">
        <v>160.70607100000001</v>
      </c>
      <c r="AB27">
        <v>0.51357200000000003</v>
      </c>
      <c r="AC27">
        <v>53.369397999999997</v>
      </c>
      <c r="AD27" s="1">
        <v>195</v>
      </c>
      <c r="AE27">
        <v>0</v>
      </c>
      <c r="AF27">
        <v>54</v>
      </c>
      <c r="AG27">
        <v>58</v>
      </c>
      <c r="AH27">
        <v>15.584134000000001</v>
      </c>
      <c r="AI27">
        <v>0</v>
      </c>
      <c r="AJ27">
        <v>0</v>
      </c>
      <c r="AK27">
        <v>0</v>
      </c>
      <c r="AL27">
        <v>0</v>
      </c>
      <c r="AM27" t="s">
        <v>292</v>
      </c>
      <c r="AN27" t="s">
        <v>480</v>
      </c>
      <c r="AO27">
        <v>2404.9299999999998</v>
      </c>
      <c r="AR27" t="s">
        <v>118</v>
      </c>
      <c r="AS27" t="s">
        <v>121</v>
      </c>
      <c r="AT27" t="s">
        <v>232</v>
      </c>
      <c r="AU27" t="s">
        <v>291</v>
      </c>
      <c r="AV27" t="s">
        <v>48</v>
      </c>
      <c r="AW27">
        <v>2</v>
      </c>
      <c r="BB27">
        <v>0.79767507989351705</v>
      </c>
      <c r="BC27" t="s">
        <v>70</v>
      </c>
      <c r="BF27" t="s">
        <v>118</v>
      </c>
      <c r="BG27" t="s">
        <v>121</v>
      </c>
      <c r="BH27" t="s">
        <v>291</v>
      </c>
      <c r="BI27">
        <v>6100</v>
      </c>
      <c r="BJ27">
        <v>2</v>
      </c>
      <c r="BK27" t="s">
        <v>232</v>
      </c>
      <c r="BL27" t="s">
        <v>246</v>
      </c>
      <c r="BM27">
        <v>0.79767507989351705</v>
      </c>
      <c r="BN27" t="s">
        <v>70</v>
      </c>
      <c r="BO27" t="s">
        <v>185</v>
      </c>
      <c r="BP27">
        <v>2504.4649999999997</v>
      </c>
    </row>
    <row r="28" spans="1:68" ht="16.5">
      <c r="A28" s="49" t="str">
        <f t="shared" si="18"/>
        <v>원진운수</v>
      </c>
      <c r="B28" s="50" t="str">
        <f t="shared" si="19"/>
        <v>박봉수</v>
      </c>
      <c r="C28" s="51" t="str">
        <f t="shared" si="20"/>
        <v>F</v>
      </c>
      <c r="D28" s="52">
        <f t="shared" si="21"/>
        <v>0.78523942461669793</v>
      </c>
      <c r="E28" s="53">
        <f t="shared" si="22"/>
        <v>9007</v>
      </c>
      <c r="F28" s="54" t="str">
        <f t="shared" si="23"/>
        <v>6</v>
      </c>
      <c r="G28" s="55" t="str">
        <f t="shared" si="24"/>
        <v>70바3615</v>
      </c>
      <c r="H28" s="56">
        <f t="shared" si="25"/>
        <v>3</v>
      </c>
      <c r="I28" s="57">
        <f t="shared" si="26"/>
        <v>2137.87</v>
      </c>
      <c r="J28" s="58">
        <f t="shared" si="27"/>
        <v>1.6241630709412818E-3</v>
      </c>
      <c r="K28" s="58">
        <f t="shared" si="28"/>
        <v>0.3533496177781621</v>
      </c>
      <c r="L28" s="58">
        <f t="shared" si="29"/>
        <v>6.6889006347439273E-2</v>
      </c>
      <c r="M28" s="59">
        <f t="shared" si="30"/>
        <v>9.8409999999999993</v>
      </c>
      <c r="N28" s="60">
        <f t="shared" si="31"/>
        <v>4.67755289142932E-2</v>
      </c>
      <c r="O28" s="60">
        <f t="shared" si="32"/>
        <v>0.14032658674287959</v>
      </c>
      <c r="P28" s="122">
        <f t="shared" si="33"/>
        <v>0</v>
      </c>
      <c r="Q28" s="123">
        <f t="shared" si="34"/>
        <v>1</v>
      </c>
      <c r="R28" s="123">
        <f t="shared" si="35"/>
        <v>3</v>
      </c>
      <c r="T28">
        <v>527</v>
      </c>
      <c r="U28">
        <v>9007</v>
      </c>
      <c r="V28" t="s">
        <v>293</v>
      </c>
      <c r="W28">
        <v>2137.87</v>
      </c>
      <c r="X28">
        <v>862.04700000000003</v>
      </c>
      <c r="Y28">
        <v>2.48</v>
      </c>
      <c r="Z28">
        <v>9.8409999999999993</v>
      </c>
      <c r="AA28">
        <v>137.493583</v>
      </c>
      <c r="AB28">
        <v>0.22331200000000001</v>
      </c>
      <c r="AC28">
        <v>48.583305000000003</v>
      </c>
      <c r="AD28" s="1">
        <v>143</v>
      </c>
      <c r="AE28">
        <v>1</v>
      </c>
      <c r="AF28">
        <v>3</v>
      </c>
      <c r="AG28">
        <v>58</v>
      </c>
      <c r="AH28">
        <v>15.548871</v>
      </c>
      <c r="AI28">
        <v>0</v>
      </c>
      <c r="AJ28">
        <v>0</v>
      </c>
      <c r="AK28">
        <v>0</v>
      </c>
      <c r="AL28">
        <v>0</v>
      </c>
      <c r="AM28" t="s">
        <v>294</v>
      </c>
      <c r="AN28" t="s">
        <v>481</v>
      </c>
      <c r="AO28">
        <v>1938.364</v>
      </c>
      <c r="AR28" t="s">
        <v>118</v>
      </c>
      <c r="AS28" t="s">
        <v>121</v>
      </c>
      <c r="AT28" t="s">
        <v>234</v>
      </c>
      <c r="AU28" t="s">
        <v>293</v>
      </c>
      <c r="AV28" t="s">
        <v>48</v>
      </c>
      <c r="AW28">
        <v>3</v>
      </c>
      <c r="BB28">
        <v>0.78523942461669793</v>
      </c>
      <c r="BC28" t="s">
        <v>70</v>
      </c>
      <c r="BF28" t="s">
        <v>118</v>
      </c>
      <c r="BG28" t="s">
        <v>121</v>
      </c>
      <c r="BH28" t="s">
        <v>293</v>
      </c>
      <c r="BI28">
        <v>9007</v>
      </c>
      <c r="BJ28">
        <v>3</v>
      </c>
      <c r="BK28" t="s">
        <v>234</v>
      </c>
      <c r="BL28" t="s">
        <v>246</v>
      </c>
      <c r="BM28">
        <v>0.78523942461669793</v>
      </c>
      <c r="BN28" t="s">
        <v>70</v>
      </c>
      <c r="BO28" t="s">
        <v>185</v>
      </c>
      <c r="BP28">
        <v>2137.87</v>
      </c>
    </row>
    <row r="29" spans="1:68" ht="16.5">
      <c r="A29" s="66" t="str">
        <f t="shared" si="18"/>
        <v>원진운수</v>
      </c>
      <c r="B29" s="67" t="str">
        <f t="shared" si="19"/>
        <v>박성홍</v>
      </c>
      <c r="C29" s="68" t="str">
        <f t="shared" si="20"/>
        <v>D</v>
      </c>
      <c r="D29" s="69">
        <f t="shared" si="21"/>
        <v>0.81161033423643603</v>
      </c>
      <c r="E29" s="70">
        <f t="shared" si="22"/>
        <v>9567</v>
      </c>
      <c r="F29" s="71" t="str">
        <f t="shared" si="23"/>
        <v>22</v>
      </c>
      <c r="G29" s="72" t="str">
        <f t="shared" si="24"/>
        <v>70바4325</v>
      </c>
      <c r="H29" s="73">
        <f t="shared" si="25"/>
        <v>4</v>
      </c>
      <c r="I29" s="74">
        <f t="shared" si="26"/>
        <v>2832.2070000000003</v>
      </c>
      <c r="J29" s="75">
        <f t="shared" si="27"/>
        <v>2.6357630685109878E-3</v>
      </c>
      <c r="K29" s="75">
        <f t="shared" si="28"/>
        <v>0.35162987873559354</v>
      </c>
      <c r="L29" s="75">
        <f t="shared" si="29"/>
        <v>0.10345289027249772</v>
      </c>
      <c r="M29" s="76">
        <f t="shared" si="30"/>
        <v>10.028</v>
      </c>
      <c r="N29" s="77">
        <f t="shared" si="31"/>
        <v>0.31777338308958353</v>
      </c>
      <c r="O29" s="77">
        <f t="shared" si="32"/>
        <v>1.4476343007414361</v>
      </c>
      <c r="P29" s="120">
        <f t="shared" si="33"/>
        <v>0</v>
      </c>
      <c r="Q29" s="121">
        <f t="shared" si="34"/>
        <v>9</v>
      </c>
      <c r="R29" s="121">
        <f t="shared" si="35"/>
        <v>41</v>
      </c>
      <c r="T29">
        <v>527</v>
      </c>
      <c r="U29">
        <v>9567</v>
      </c>
      <c r="V29" t="s">
        <v>295</v>
      </c>
      <c r="W29">
        <v>2832.2069999999999</v>
      </c>
      <c r="X29">
        <v>1386.607</v>
      </c>
      <c r="Y29">
        <v>2.0430000000000001</v>
      </c>
      <c r="Z29">
        <v>10.028</v>
      </c>
      <c r="AA29">
        <v>196.42243500000001</v>
      </c>
      <c r="AB29">
        <v>0.51772300000000004</v>
      </c>
      <c r="AC29">
        <v>69.067997000000005</v>
      </c>
      <c r="AD29" s="1">
        <v>293</v>
      </c>
      <c r="AE29">
        <v>9</v>
      </c>
      <c r="AF29">
        <v>41</v>
      </c>
      <c r="AG29">
        <v>60</v>
      </c>
      <c r="AH29">
        <v>14.418958</v>
      </c>
      <c r="AI29">
        <v>0</v>
      </c>
      <c r="AJ29">
        <v>0</v>
      </c>
      <c r="AK29">
        <v>0</v>
      </c>
      <c r="AL29">
        <v>0</v>
      </c>
      <c r="AM29" t="s">
        <v>296</v>
      </c>
      <c r="AN29" t="s">
        <v>482</v>
      </c>
      <c r="AO29">
        <v>2225.2220000000002</v>
      </c>
      <c r="AR29" t="s">
        <v>118</v>
      </c>
      <c r="AS29" t="s">
        <v>120</v>
      </c>
      <c r="AT29" t="s">
        <v>207</v>
      </c>
      <c r="AU29" t="s">
        <v>295</v>
      </c>
      <c r="AV29" t="s">
        <v>48</v>
      </c>
      <c r="AW29">
        <v>4</v>
      </c>
      <c r="BB29">
        <v>0.81161033423643603</v>
      </c>
      <c r="BC29" t="s">
        <v>67</v>
      </c>
      <c r="BF29" t="s">
        <v>118</v>
      </c>
      <c r="BG29" t="s">
        <v>120</v>
      </c>
      <c r="BH29" t="s">
        <v>295</v>
      </c>
      <c r="BI29">
        <v>9567</v>
      </c>
      <c r="BJ29">
        <v>4</v>
      </c>
      <c r="BK29" t="s">
        <v>207</v>
      </c>
      <c r="BL29" t="s">
        <v>194</v>
      </c>
      <c r="BM29">
        <v>0.81161033423643603</v>
      </c>
      <c r="BN29" t="s">
        <v>67</v>
      </c>
      <c r="BO29" t="s">
        <v>176</v>
      </c>
      <c r="BP29">
        <v>2832.2070000000003</v>
      </c>
    </row>
    <row r="30" spans="1:68" ht="16.5">
      <c r="A30" s="49" t="str">
        <f t="shared" si="18"/>
        <v>원진운수</v>
      </c>
      <c r="B30" s="50" t="str">
        <f t="shared" si="19"/>
        <v>박영국</v>
      </c>
      <c r="C30" s="51" t="str">
        <f t="shared" si="20"/>
        <v>C</v>
      </c>
      <c r="D30" s="52">
        <f t="shared" si="21"/>
        <v>0.87965517241379321</v>
      </c>
      <c r="E30" s="53">
        <f t="shared" si="22"/>
        <v>9178</v>
      </c>
      <c r="F30" s="54" t="str">
        <f t="shared" si="23"/>
        <v>320</v>
      </c>
      <c r="G30" s="55" t="str">
        <f t="shared" si="24"/>
        <v>70바4344</v>
      </c>
      <c r="H30" s="56">
        <f t="shared" si="25"/>
        <v>1</v>
      </c>
      <c r="I30" s="57">
        <f t="shared" si="26"/>
        <v>4981.1639999999998</v>
      </c>
      <c r="J30" s="58">
        <f t="shared" si="27"/>
        <v>2.8413637438579691E-3</v>
      </c>
      <c r="K30" s="58">
        <f t="shared" si="28"/>
        <v>0.24423297362705293</v>
      </c>
      <c r="L30" s="58">
        <f t="shared" si="29"/>
        <v>6.8257138291371255E-2</v>
      </c>
      <c r="M30" s="59">
        <f t="shared" si="30"/>
        <v>17.146000000000001</v>
      </c>
      <c r="N30" s="60">
        <f t="shared" si="31"/>
        <v>6.022688672768052E-2</v>
      </c>
      <c r="O30" s="60">
        <f t="shared" si="32"/>
        <v>4.6374702780314001</v>
      </c>
      <c r="P30" s="122">
        <f t="shared" si="33"/>
        <v>0</v>
      </c>
      <c r="Q30" s="123">
        <f t="shared" si="34"/>
        <v>3</v>
      </c>
      <c r="R30" s="123">
        <f t="shared" si="35"/>
        <v>231</v>
      </c>
      <c r="T30">
        <v>527</v>
      </c>
      <c r="U30">
        <v>9178</v>
      </c>
      <c r="V30" t="s">
        <v>297</v>
      </c>
      <c r="W30">
        <v>4981.1639999999998</v>
      </c>
      <c r="X30">
        <v>1952.5050000000001</v>
      </c>
      <c r="Y30">
        <v>2.5510000000000002</v>
      </c>
      <c r="Z30">
        <v>17.146000000000001</v>
      </c>
      <c r="AA30">
        <v>161.099402</v>
      </c>
      <c r="AB30">
        <v>0.45774199999999998</v>
      </c>
      <c r="AC30">
        <v>39.345785999999997</v>
      </c>
      <c r="AD30" s="1">
        <v>340</v>
      </c>
      <c r="AE30">
        <v>3</v>
      </c>
      <c r="AF30">
        <v>231</v>
      </c>
      <c r="AG30">
        <v>107</v>
      </c>
      <c r="AH30">
        <v>30.919816000000001</v>
      </c>
      <c r="AI30">
        <v>42309.5</v>
      </c>
      <c r="AJ30">
        <v>26410.1</v>
      </c>
      <c r="AK30">
        <v>0</v>
      </c>
      <c r="AL30">
        <v>0</v>
      </c>
      <c r="AM30" t="s">
        <v>298</v>
      </c>
      <c r="AN30" t="s">
        <v>483</v>
      </c>
      <c r="AO30">
        <v>4981.1639999999998</v>
      </c>
      <c r="AR30" t="s">
        <v>118</v>
      </c>
      <c r="AS30" t="s">
        <v>119</v>
      </c>
      <c r="AT30" t="s">
        <v>227</v>
      </c>
      <c r="AU30" t="s">
        <v>297</v>
      </c>
      <c r="AV30" t="s">
        <v>48</v>
      </c>
      <c r="AW30">
        <v>1</v>
      </c>
      <c r="BB30">
        <v>0.87965517241379321</v>
      </c>
      <c r="BC30" t="s">
        <v>69</v>
      </c>
      <c r="BF30" t="s">
        <v>118</v>
      </c>
      <c r="BG30" t="s">
        <v>119</v>
      </c>
      <c r="BH30" t="s">
        <v>297</v>
      </c>
      <c r="BI30">
        <v>9178</v>
      </c>
      <c r="BJ30">
        <v>1</v>
      </c>
      <c r="BK30" t="s">
        <v>227</v>
      </c>
      <c r="BL30" t="s">
        <v>173</v>
      </c>
      <c r="BM30">
        <v>0.87965517241379321</v>
      </c>
      <c r="BN30" t="s">
        <v>69</v>
      </c>
      <c r="BO30" t="s">
        <v>175</v>
      </c>
      <c r="BP30">
        <v>4981.1639999999998</v>
      </c>
    </row>
    <row r="31" spans="1:68" ht="16.5">
      <c r="A31" s="66" t="str">
        <f t="shared" si="18"/>
        <v>원진운수</v>
      </c>
      <c r="B31" s="67" t="str">
        <f t="shared" si="19"/>
        <v>박용덕</v>
      </c>
      <c r="C31" s="68" t="str">
        <f t="shared" si="20"/>
        <v>D</v>
      </c>
      <c r="D31" s="69">
        <f t="shared" si="21"/>
        <v>0.80518518518518511</v>
      </c>
      <c r="E31" s="70">
        <f t="shared" si="22"/>
        <v>3761</v>
      </c>
      <c r="F31" s="71" t="str">
        <f t="shared" si="23"/>
        <v>6</v>
      </c>
      <c r="G31" s="72" t="str">
        <f t="shared" si="24"/>
        <v>70바4310</v>
      </c>
      <c r="H31" s="73">
        <f t="shared" si="25"/>
        <v>1</v>
      </c>
      <c r="I31" s="74">
        <f t="shared" si="26"/>
        <v>2565.8389999999999</v>
      </c>
      <c r="J31" s="75">
        <f t="shared" si="27"/>
        <v>4.7935078345078307E-3</v>
      </c>
      <c r="K31" s="75">
        <f t="shared" si="28"/>
        <v>0.3534235141263492</v>
      </c>
      <c r="L31" s="75">
        <f t="shared" si="29"/>
        <v>0.12042844465299654</v>
      </c>
      <c r="M31" s="76">
        <f t="shared" si="30"/>
        <v>11.433</v>
      </c>
      <c r="N31" s="77">
        <f t="shared" si="31"/>
        <v>0</v>
      </c>
      <c r="O31" s="77">
        <f t="shared" si="32"/>
        <v>0.77947213367635304</v>
      </c>
      <c r="P31" s="120">
        <f t="shared" si="33"/>
        <v>0</v>
      </c>
      <c r="Q31" s="121">
        <f t="shared" si="34"/>
        <v>0</v>
      </c>
      <c r="R31" s="121">
        <f t="shared" si="35"/>
        <v>20</v>
      </c>
      <c r="T31">
        <v>527</v>
      </c>
      <c r="U31">
        <v>3761</v>
      </c>
      <c r="V31" t="s">
        <v>299</v>
      </c>
      <c r="W31">
        <v>2565.8389999999999</v>
      </c>
      <c r="X31">
        <v>1180.2070000000001</v>
      </c>
      <c r="Y31">
        <v>2.1739999999999999</v>
      </c>
      <c r="Z31">
        <v>11.433</v>
      </c>
      <c r="AA31">
        <v>170.595528</v>
      </c>
      <c r="AB31">
        <v>0.81775100000000001</v>
      </c>
      <c r="AC31">
        <v>60.292470999999999</v>
      </c>
      <c r="AD31" s="1">
        <v>309</v>
      </c>
      <c r="AE31">
        <v>0</v>
      </c>
      <c r="AF31">
        <v>20</v>
      </c>
      <c r="AG31">
        <v>58</v>
      </c>
      <c r="AH31">
        <v>15.040482000000001</v>
      </c>
      <c r="AI31">
        <v>0</v>
      </c>
      <c r="AJ31">
        <v>0</v>
      </c>
      <c r="AK31">
        <v>0</v>
      </c>
      <c r="AL31">
        <v>0</v>
      </c>
      <c r="AM31" t="s">
        <v>300</v>
      </c>
      <c r="AN31" t="s">
        <v>484</v>
      </c>
      <c r="AO31">
        <v>2565.8389999999999</v>
      </c>
      <c r="AR31" t="s">
        <v>118</v>
      </c>
      <c r="AS31" t="s">
        <v>121</v>
      </c>
      <c r="AT31" t="s">
        <v>239</v>
      </c>
      <c r="AU31" t="s">
        <v>299</v>
      </c>
      <c r="AV31" t="s">
        <v>48</v>
      </c>
      <c r="AW31">
        <v>1</v>
      </c>
      <c r="BB31">
        <v>0.80518518518518511</v>
      </c>
      <c r="BC31" t="s">
        <v>67</v>
      </c>
      <c r="BF31" t="s">
        <v>118</v>
      </c>
      <c r="BG31" t="s">
        <v>121</v>
      </c>
      <c r="BH31" t="s">
        <v>299</v>
      </c>
      <c r="BI31">
        <v>3761</v>
      </c>
      <c r="BJ31">
        <v>1</v>
      </c>
      <c r="BK31" t="s">
        <v>239</v>
      </c>
      <c r="BL31" t="s">
        <v>173</v>
      </c>
      <c r="BM31">
        <v>0.80518518518518511</v>
      </c>
      <c r="BN31" t="s">
        <v>67</v>
      </c>
      <c r="BO31" t="s">
        <v>176</v>
      </c>
      <c r="BP31">
        <v>2565.8389999999999</v>
      </c>
    </row>
    <row r="32" spans="1:68" ht="16.5">
      <c r="A32" s="49" t="str">
        <f t="shared" si="18"/>
        <v>원진운수</v>
      </c>
      <c r="B32" s="50" t="str">
        <f t="shared" si="19"/>
        <v>박지수</v>
      </c>
      <c r="C32" s="51" t="str">
        <f t="shared" si="20"/>
        <v>F</v>
      </c>
      <c r="D32" s="52">
        <f t="shared" si="21"/>
        <v>0.79902005493938422</v>
      </c>
      <c r="E32" s="53">
        <f t="shared" si="22"/>
        <v>2605</v>
      </c>
      <c r="F32" s="54" t="str">
        <f t="shared" si="23"/>
        <v>6</v>
      </c>
      <c r="G32" s="55" t="str">
        <f t="shared" si="24"/>
        <v>70바3610</v>
      </c>
      <c r="H32" s="56">
        <f t="shared" si="25"/>
        <v>2</v>
      </c>
      <c r="I32" s="57">
        <f t="shared" si="26"/>
        <v>3131.6259999999997</v>
      </c>
      <c r="J32" s="58">
        <f t="shared" si="27"/>
        <v>5.8917069751069102E-3</v>
      </c>
      <c r="K32" s="58">
        <f t="shared" si="28"/>
        <v>0.32089199303366223</v>
      </c>
      <c r="L32" s="58">
        <f t="shared" si="29"/>
        <v>0.16604792526310613</v>
      </c>
      <c r="M32" s="59">
        <f t="shared" si="30"/>
        <v>9.8740000000000006</v>
      </c>
      <c r="N32" s="60">
        <f t="shared" si="31"/>
        <v>0</v>
      </c>
      <c r="O32" s="60">
        <f t="shared" si="32"/>
        <v>0.1915937599189686</v>
      </c>
      <c r="P32" s="122">
        <f t="shared" si="33"/>
        <v>0</v>
      </c>
      <c r="Q32" s="123">
        <f t="shared" si="34"/>
        <v>0</v>
      </c>
      <c r="R32" s="123">
        <f t="shared" si="35"/>
        <v>6</v>
      </c>
      <c r="T32">
        <v>527</v>
      </c>
      <c r="U32">
        <v>2605</v>
      </c>
      <c r="V32" t="s">
        <v>301</v>
      </c>
      <c r="W32">
        <v>3131.6260000000002</v>
      </c>
      <c r="X32">
        <v>1354.3430000000001</v>
      </c>
      <c r="Y32">
        <v>2.3119999999999998</v>
      </c>
      <c r="Z32">
        <v>9.8740000000000006</v>
      </c>
      <c r="AA32">
        <v>200.13385</v>
      </c>
      <c r="AB32">
        <v>1.17913</v>
      </c>
      <c r="AC32">
        <v>64.221350000000001</v>
      </c>
      <c r="AD32" s="1">
        <v>520</v>
      </c>
      <c r="AE32">
        <v>0</v>
      </c>
      <c r="AF32">
        <v>6</v>
      </c>
      <c r="AG32">
        <v>56</v>
      </c>
      <c r="AH32">
        <v>15.647657000000001</v>
      </c>
      <c r="AI32">
        <v>0</v>
      </c>
      <c r="AJ32">
        <v>0</v>
      </c>
      <c r="AK32">
        <v>0</v>
      </c>
      <c r="AL32">
        <v>0</v>
      </c>
      <c r="AM32" t="s">
        <v>302</v>
      </c>
      <c r="AN32" t="s">
        <v>485</v>
      </c>
      <c r="AO32">
        <v>3032.7739999999999</v>
      </c>
      <c r="AR32" t="s">
        <v>118</v>
      </c>
      <c r="AS32" t="s">
        <v>121</v>
      </c>
      <c r="AT32" t="s">
        <v>231</v>
      </c>
      <c r="AU32" t="s">
        <v>301</v>
      </c>
      <c r="AV32" t="s">
        <v>48</v>
      </c>
      <c r="AW32">
        <v>2</v>
      </c>
      <c r="BB32">
        <v>0.79902005493938422</v>
      </c>
      <c r="BC32" t="s">
        <v>70</v>
      </c>
      <c r="BF32" t="s">
        <v>118</v>
      </c>
      <c r="BG32" t="s">
        <v>121</v>
      </c>
      <c r="BH32" t="s">
        <v>301</v>
      </c>
      <c r="BI32">
        <v>2605</v>
      </c>
      <c r="BJ32">
        <v>2</v>
      </c>
      <c r="BK32" t="s">
        <v>231</v>
      </c>
      <c r="BL32" t="s">
        <v>242</v>
      </c>
      <c r="BM32">
        <v>0.79902005493938422</v>
      </c>
      <c r="BN32" t="s">
        <v>70</v>
      </c>
      <c r="BO32" t="s">
        <v>185</v>
      </c>
      <c r="BP32">
        <v>3131.6259999999997</v>
      </c>
    </row>
    <row r="33" spans="1:68" ht="16.5">
      <c r="A33" s="66" t="str">
        <f t="shared" si="18"/>
        <v>원진운수</v>
      </c>
      <c r="B33" s="67" t="str">
        <f t="shared" si="19"/>
        <v>박훈</v>
      </c>
      <c r="C33" s="68" t="str">
        <f t="shared" si="20"/>
        <v>D</v>
      </c>
      <c r="D33" s="69">
        <f t="shared" si="21"/>
        <v>0.8196397522360982</v>
      </c>
      <c r="E33" s="70">
        <f t="shared" si="22"/>
        <v>2822</v>
      </c>
      <c r="F33" s="71" t="str">
        <f t="shared" si="23"/>
        <v>6</v>
      </c>
      <c r="G33" s="72" t="str">
        <f t="shared" si="24"/>
        <v>70바4312</v>
      </c>
      <c r="H33" s="73">
        <f t="shared" si="25"/>
        <v>2</v>
      </c>
      <c r="I33" s="74">
        <f t="shared" si="26"/>
        <v>1900.806</v>
      </c>
      <c r="J33" s="75">
        <f t="shared" si="27"/>
        <v>6.4089601426338774E-4</v>
      </c>
      <c r="K33" s="75">
        <f t="shared" si="28"/>
        <v>0.33773117936477909</v>
      </c>
      <c r="L33" s="75">
        <f t="shared" si="29"/>
        <v>0.26462458557054219</v>
      </c>
      <c r="M33" s="76">
        <f t="shared" si="30"/>
        <v>9.3759999999999994</v>
      </c>
      <c r="N33" s="77">
        <f t="shared" si="31"/>
        <v>0</v>
      </c>
      <c r="O33" s="77">
        <f t="shared" si="32"/>
        <v>0.68392040008291222</v>
      </c>
      <c r="P33" s="120">
        <f t="shared" si="33"/>
        <v>0</v>
      </c>
      <c r="Q33" s="121">
        <f t="shared" si="34"/>
        <v>0</v>
      </c>
      <c r="R33" s="121">
        <f t="shared" si="35"/>
        <v>13</v>
      </c>
      <c r="T33">
        <v>527</v>
      </c>
      <c r="U33">
        <v>2822</v>
      </c>
      <c r="V33" t="s">
        <v>303</v>
      </c>
      <c r="W33">
        <v>1900.806</v>
      </c>
      <c r="X33">
        <v>858.83</v>
      </c>
      <c r="Y33">
        <v>2.2130000000000001</v>
      </c>
      <c r="Z33">
        <v>9.3759999999999994</v>
      </c>
      <c r="AA33">
        <v>123.500534</v>
      </c>
      <c r="AB33">
        <v>7.9150999999999999E-2</v>
      </c>
      <c r="AC33">
        <v>41.709980999999999</v>
      </c>
      <c r="AD33" s="1">
        <v>503</v>
      </c>
      <c r="AE33">
        <v>0</v>
      </c>
      <c r="AF33">
        <v>13</v>
      </c>
      <c r="AG33">
        <v>58</v>
      </c>
      <c r="AH33">
        <v>15.391075000000001</v>
      </c>
      <c r="AI33">
        <v>0</v>
      </c>
      <c r="AJ33">
        <v>0</v>
      </c>
      <c r="AK33">
        <v>0</v>
      </c>
      <c r="AL33">
        <v>0</v>
      </c>
      <c r="AM33" t="s">
        <v>304</v>
      </c>
      <c r="AN33" t="s">
        <v>486</v>
      </c>
      <c r="AO33">
        <v>1801.675</v>
      </c>
      <c r="AR33" t="s">
        <v>118</v>
      </c>
      <c r="AS33" t="s">
        <v>121</v>
      </c>
      <c r="AT33" t="s">
        <v>240</v>
      </c>
      <c r="AU33" t="s">
        <v>303</v>
      </c>
      <c r="AV33" t="s">
        <v>48</v>
      </c>
      <c r="AW33">
        <v>2</v>
      </c>
      <c r="BB33">
        <v>0.8196397522360982</v>
      </c>
      <c r="BC33" t="s">
        <v>67</v>
      </c>
      <c r="BF33" t="s">
        <v>118</v>
      </c>
      <c r="BG33" t="s">
        <v>121</v>
      </c>
      <c r="BH33" t="s">
        <v>303</v>
      </c>
      <c r="BI33">
        <v>2822</v>
      </c>
      <c r="BJ33">
        <v>2</v>
      </c>
      <c r="BK33" t="s">
        <v>240</v>
      </c>
      <c r="BL33" t="s">
        <v>241</v>
      </c>
      <c r="BM33">
        <v>0.8196397522360982</v>
      </c>
      <c r="BN33" t="s">
        <v>67</v>
      </c>
      <c r="BO33" t="s">
        <v>176</v>
      </c>
      <c r="BP33">
        <v>1900.806</v>
      </c>
    </row>
    <row r="34" spans="1:68" ht="16.5">
      <c r="A34" s="49" t="str">
        <f t="shared" si="18"/>
        <v>원진운수</v>
      </c>
      <c r="B34" s="50" t="str">
        <f t="shared" si="19"/>
        <v>방경훈</v>
      </c>
      <c r="C34" s="51" t="str">
        <f t="shared" si="20"/>
        <v>D</v>
      </c>
      <c r="D34" s="52">
        <f t="shared" si="21"/>
        <v>0.80638901942285557</v>
      </c>
      <c r="E34" s="53">
        <f t="shared" si="22"/>
        <v>9554</v>
      </c>
      <c r="F34" s="54" t="str">
        <f t="shared" si="23"/>
        <v>22</v>
      </c>
      <c r="G34" s="55" t="str">
        <f t="shared" si="24"/>
        <v>70바4345</v>
      </c>
      <c r="H34" s="56">
        <f t="shared" si="25"/>
        <v>2</v>
      </c>
      <c r="I34" s="57">
        <f t="shared" si="26"/>
        <v>2984.8340000000003</v>
      </c>
      <c r="J34" s="58">
        <f t="shared" si="27"/>
        <v>5.1077885126742384E-3</v>
      </c>
      <c r="K34" s="58">
        <f t="shared" si="28"/>
        <v>0.35403001994968547</v>
      </c>
      <c r="L34" s="58">
        <f t="shared" si="29"/>
        <v>0.1879501506616448</v>
      </c>
      <c r="M34" s="59">
        <f t="shared" si="30"/>
        <v>11.005000000000001</v>
      </c>
      <c r="N34" s="60">
        <f t="shared" si="31"/>
        <v>0.16751350326349809</v>
      </c>
      <c r="O34" s="60">
        <f t="shared" si="32"/>
        <v>1.0385837202336881</v>
      </c>
      <c r="P34" s="122">
        <f t="shared" si="33"/>
        <v>0</v>
      </c>
      <c r="Q34" s="123">
        <f t="shared" si="34"/>
        <v>5</v>
      </c>
      <c r="R34" s="123">
        <f t="shared" si="35"/>
        <v>31</v>
      </c>
      <c r="T34">
        <v>527</v>
      </c>
      <c r="U34">
        <v>9554</v>
      </c>
      <c r="V34" t="s">
        <v>305</v>
      </c>
      <c r="W34">
        <v>2984.8339999999998</v>
      </c>
      <c r="X34">
        <v>1490.31</v>
      </c>
      <c r="Y34">
        <v>2.0030000000000001</v>
      </c>
      <c r="Z34">
        <v>11.005000000000001</v>
      </c>
      <c r="AA34">
        <v>199.032712</v>
      </c>
      <c r="AB34">
        <v>1.0166170000000001</v>
      </c>
      <c r="AC34">
        <v>70.463554999999999</v>
      </c>
      <c r="AD34" s="1">
        <v>561</v>
      </c>
      <c r="AE34">
        <v>5</v>
      </c>
      <c r="AF34">
        <v>31</v>
      </c>
      <c r="AG34">
        <v>58</v>
      </c>
      <c r="AH34">
        <v>14.996700000000001</v>
      </c>
      <c r="AI34">
        <v>0</v>
      </c>
      <c r="AJ34">
        <v>0</v>
      </c>
      <c r="AK34">
        <v>0</v>
      </c>
      <c r="AL34">
        <v>0</v>
      </c>
      <c r="AM34" t="s">
        <v>306</v>
      </c>
      <c r="AN34" t="s">
        <v>487</v>
      </c>
      <c r="AO34">
        <v>2519.8380000000002</v>
      </c>
      <c r="AR34" t="s">
        <v>118</v>
      </c>
      <c r="AS34" t="s">
        <v>120</v>
      </c>
      <c r="AT34" t="s">
        <v>218</v>
      </c>
      <c r="AU34" t="s">
        <v>305</v>
      </c>
      <c r="AV34" t="s">
        <v>48</v>
      </c>
      <c r="AW34">
        <v>2</v>
      </c>
      <c r="BB34">
        <v>0.80638901942285557</v>
      </c>
      <c r="BC34" t="s">
        <v>67</v>
      </c>
      <c r="BF34" t="s">
        <v>118</v>
      </c>
      <c r="BG34" t="s">
        <v>120</v>
      </c>
      <c r="BH34" t="s">
        <v>305</v>
      </c>
      <c r="BI34">
        <v>9554</v>
      </c>
      <c r="BJ34">
        <v>2</v>
      </c>
      <c r="BK34" t="s">
        <v>218</v>
      </c>
      <c r="BL34" t="s">
        <v>199</v>
      </c>
      <c r="BM34">
        <v>0.80638901942285557</v>
      </c>
      <c r="BN34" t="s">
        <v>67</v>
      </c>
      <c r="BO34" t="s">
        <v>176</v>
      </c>
      <c r="BP34">
        <v>2984.8340000000003</v>
      </c>
    </row>
    <row r="35" spans="1:68" ht="16.5">
      <c r="A35" s="66" t="str">
        <f t="shared" si="18"/>
        <v>원진운수</v>
      </c>
      <c r="B35" s="67" t="str">
        <f t="shared" si="19"/>
        <v>백훈현</v>
      </c>
      <c r="C35" s="68" t="str">
        <f t="shared" si="20"/>
        <v>F</v>
      </c>
      <c r="D35" s="69">
        <f t="shared" si="21"/>
        <v>0.77676462651459954</v>
      </c>
      <c r="E35" s="70">
        <f t="shared" si="22"/>
        <v>9991</v>
      </c>
      <c r="F35" s="71" t="str">
        <f t="shared" si="23"/>
        <v>22</v>
      </c>
      <c r="G35" s="72" t="str">
        <f t="shared" si="24"/>
        <v>70바4311</v>
      </c>
      <c r="H35" s="73">
        <f t="shared" si="25"/>
        <v>2</v>
      </c>
      <c r="I35" s="74">
        <f t="shared" si="26"/>
        <v>1360.0130000000001</v>
      </c>
      <c r="J35" s="75">
        <f t="shared" si="27"/>
        <v>5.8678097530645724E-3</v>
      </c>
      <c r="K35" s="75">
        <f t="shared" si="28"/>
        <v>0.36548840872568927</v>
      </c>
      <c r="L35" s="75">
        <f t="shared" si="29"/>
        <v>0.14926327910100859</v>
      </c>
      <c r="M35" s="76">
        <f t="shared" si="30"/>
        <v>11.048</v>
      </c>
      <c r="N35" s="77">
        <f t="shared" si="31"/>
        <v>0.14705741783350601</v>
      </c>
      <c r="O35" s="77">
        <f t="shared" si="32"/>
        <v>1.8382177229188252</v>
      </c>
      <c r="P35" s="120">
        <f t="shared" si="33"/>
        <v>0</v>
      </c>
      <c r="Q35" s="121">
        <f t="shared" si="34"/>
        <v>2</v>
      </c>
      <c r="R35" s="121">
        <f t="shared" si="35"/>
        <v>25</v>
      </c>
      <c r="T35">
        <v>527</v>
      </c>
      <c r="U35">
        <v>9991</v>
      </c>
      <c r="V35" t="s">
        <v>307</v>
      </c>
      <c r="W35">
        <v>1360.0129999999999</v>
      </c>
      <c r="X35">
        <v>723.827</v>
      </c>
      <c r="Y35">
        <v>1.879</v>
      </c>
      <c r="Z35">
        <v>11.048</v>
      </c>
      <c r="AA35">
        <v>93.349141000000003</v>
      </c>
      <c r="AB35">
        <v>0.54775499999999999</v>
      </c>
      <c r="AC35">
        <v>34.118029</v>
      </c>
      <c r="AD35" s="1">
        <v>203</v>
      </c>
      <c r="AE35">
        <v>2</v>
      </c>
      <c r="AF35">
        <v>25</v>
      </c>
      <c r="AG35">
        <v>57</v>
      </c>
      <c r="AH35">
        <v>14.569100000000001</v>
      </c>
      <c r="AI35">
        <v>0</v>
      </c>
      <c r="AJ35">
        <v>0</v>
      </c>
      <c r="AK35">
        <v>0</v>
      </c>
      <c r="AL35">
        <v>0</v>
      </c>
      <c r="AM35" t="s">
        <v>308</v>
      </c>
      <c r="AN35" t="s">
        <v>488</v>
      </c>
      <c r="AO35">
        <v>1076.0630000000001</v>
      </c>
      <c r="AR35" t="s">
        <v>118</v>
      </c>
      <c r="AS35" t="s">
        <v>120</v>
      </c>
      <c r="AT35" t="s">
        <v>201</v>
      </c>
      <c r="AU35" t="s">
        <v>307</v>
      </c>
      <c r="AV35" t="s">
        <v>48</v>
      </c>
      <c r="AW35">
        <v>2</v>
      </c>
      <c r="BB35">
        <v>0.77676462651459954</v>
      </c>
      <c r="BC35" t="s">
        <v>70</v>
      </c>
      <c r="BF35" t="s">
        <v>118</v>
      </c>
      <c r="BG35" t="s">
        <v>120</v>
      </c>
      <c r="BH35" t="s">
        <v>307</v>
      </c>
      <c r="BI35">
        <v>9991</v>
      </c>
      <c r="BJ35">
        <v>2</v>
      </c>
      <c r="BK35" t="s">
        <v>201</v>
      </c>
      <c r="BL35" t="s">
        <v>209</v>
      </c>
      <c r="BM35">
        <v>0.77676462651459954</v>
      </c>
      <c r="BN35" t="s">
        <v>70</v>
      </c>
      <c r="BO35" t="s">
        <v>185</v>
      </c>
      <c r="BP35">
        <v>1360.0130000000001</v>
      </c>
    </row>
    <row r="36" spans="1:68" ht="16.5">
      <c r="A36" s="49" t="str">
        <f t="shared" si="18"/>
        <v>원진운수</v>
      </c>
      <c r="B36" s="50" t="str">
        <f t="shared" si="19"/>
        <v>서동철</v>
      </c>
      <c r="C36" s="51" t="str">
        <f t="shared" si="20"/>
        <v>F</v>
      </c>
      <c r="D36" s="52">
        <f t="shared" si="21"/>
        <v>0.72859985699153518</v>
      </c>
      <c r="E36" s="53">
        <f t="shared" si="22"/>
        <v>8836</v>
      </c>
      <c r="F36" s="54" t="str">
        <f t="shared" si="23"/>
        <v>6</v>
      </c>
      <c r="G36" s="55" t="str">
        <f t="shared" si="24"/>
        <v>70바4307</v>
      </c>
      <c r="H36" s="56">
        <f t="shared" si="25"/>
        <v>16</v>
      </c>
      <c r="I36" s="57">
        <f t="shared" si="26"/>
        <v>2669.8529999999996</v>
      </c>
      <c r="J36" s="58">
        <f t="shared" si="27"/>
        <v>5.3661972287565038E-3</v>
      </c>
      <c r="K36" s="58">
        <f t="shared" si="28"/>
        <v>0.35732049169553354</v>
      </c>
      <c r="L36" s="58">
        <f t="shared" si="29"/>
        <v>0.16180666126562027</v>
      </c>
      <c r="M36" s="59">
        <f t="shared" si="30"/>
        <v>12.244999999999999</v>
      </c>
      <c r="N36" s="60">
        <f t="shared" si="31"/>
        <v>3.7455245663338022E-2</v>
      </c>
      <c r="O36" s="60">
        <f t="shared" si="32"/>
        <v>1.910217528830239</v>
      </c>
      <c r="P36" s="122">
        <f t="shared" si="33"/>
        <v>0</v>
      </c>
      <c r="Q36" s="123">
        <f t="shared" si="34"/>
        <v>1</v>
      </c>
      <c r="R36" s="123">
        <f t="shared" si="35"/>
        <v>51</v>
      </c>
      <c r="T36">
        <v>527</v>
      </c>
      <c r="U36">
        <v>8836</v>
      </c>
      <c r="V36" t="s">
        <v>309</v>
      </c>
      <c r="W36">
        <v>2669.8530000000001</v>
      </c>
      <c r="X36">
        <v>1337.442</v>
      </c>
      <c r="Y36">
        <v>1.996</v>
      </c>
      <c r="Z36">
        <v>12.244999999999999</v>
      </c>
      <c r="AA36">
        <v>175.216072</v>
      </c>
      <c r="AB36">
        <v>0.94024399999999997</v>
      </c>
      <c r="AC36">
        <v>62.608293000000003</v>
      </c>
      <c r="AD36" s="1">
        <v>432</v>
      </c>
      <c r="AE36">
        <v>1</v>
      </c>
      <c r="AF36">
        <v>51</v>
      </c>
      <c r="AG36">
        <v>58</v>
      </c>
      <c r="AH36">
        <v>15.237489</v>
      </c>
      <c r="AI36">
        <v>0</v>
      </c>
      <c r="AJ36">
        <v>0</v>
      </c>
      <c r="AK36">
        <v>0</v>
      </c>
      <c r="AL36">
        <v>0</v>
      </c>
      <c r="AM36" t="s">
        <v>310</v>
      </c>
      <c r="AN36" t="s">
        <v>489</v>
      </c>
      <c r="AO36">
        <v>282.40199999999999</v>
      </c>
      <c r="AR36" t="s">
        <v>118</v>
      </c>
      <c r="AS36" t="s">
        <v>121</v>
      </c>
      <c r="AT36" t="s">
        <v>237</v>
      </c>
      <c r="AU36" t="s">
        <v>309</v>
      </c>
      <c r="AV36" t="s">
        <v>48</v>
      </c>
      <c r="AW36">
        <v>16</v>
      </c>
      <c r="BB36">
        <v>0.72859985699153518</v>
      </c>
      <c r="BC36" t="s">
        <v>70</v>
      </c>
      <c r="BF36" t="s">
        <v>118</v>
      </c>
      <c r="BG36" t="s">
        <v>121</v>
      </c>
      <c r="BH36" t="s">
        <v>309</v>
      </c>
      <c r="BI36">
        <v>8836</v>
      </c>
      <c r="BJ36">
        <v>16</v>
      </c>
      <c r="BK36" t="s">
        <v>237</v>
      </c>
      <c r="BL36" t="s">
        <v>240</v>
      </c>
      <c r="BM36">
        <v>0.72859985699153518</v>
      </c>
      <c r="BN36" t="s">
        <v>70</v>
      </c>
      <c r="BO36" t="s">
        <v>185</v>
      </c>
      <c r="BP36">
        <v>2669.8529999999996</v>
      </c>
    </row>
    <row r="37" spans="1:68" ht="16.5">
      <c r="A37" s="66" t="str">
        <f t="shared" si="18"/>
        <v>원진운수</v>
      </c>
      <c r="B37" s="67" t="str">
        <f t="shared" si="19"/>
        <v>서승필</v>
      </c>
      <c r="C37" s="68" t="str">
        <f t="shared" si="20"/>
        <v>D</v>
      </c>
      <c r="D37" s="69">
        <f t="shared" si="21"/>
        <v>0.81446143964524231</v>
      </c>
      <c r="E37" s="70">
        <f t="shared" si="22"/>
        <v>963</v>
      </c>
      <c r="F37" s="71" t="str">
        <f t="shared" si="23"/>
        <v>22</v>
      </c>
      <c r="G37" s="72" t="str">
        <f t="shared" si="24"/>
        <v>70바4323</v>
      </c>
      <c r="H37" s="73">
        <f t="shared" si="25"/>
        <v>4</v>
      </c>
      <c r="I37" s="74">
        <f t="shared" si="26"/>
        <v>2989.8449999999998</v>
      </c>
      <c r="J37" s="75">
        <f t="shared" si="27"/>
        <v>5.3177542805361647E-3</v>
      </c>
      <c r="K37" s="75">
        <f t="shared" si="28"/>
        <v>0.37473519797421695</v>
      </c>
      <c r="L37" s="75">
        <f t="shared" si="29"/>
        <v>0.20001036843047049</v>
      </c>
      <c r="M37" s="76">
        <f t="shared" si="30"/>
        <v>10.305</v>
      </c>
      <c r="N37" s="77">
        <f t="shared" si="31"/>
        <v>0.23412584933332667</v>
      </c>
      <c r="O37" s="77">
        <f t="shared" si="32"/>
        <v>1.1037361468571114</v>
      </c>
      <c r="P37" s="120">
        <f t="shared" si="33"/>
        <v>0</v>
      </c>
      <c r="Q37" s="121">
        <f t="shared" si="34"/>
        <v>7</v>
      </c>
      <c r="R37" s="121">
        <f t="shared" si="35"/>
        <v>33</v>
      </c>
      <c r="T37">
        <v>527</v>
      </c>
      <c r="U37">
        <v>963</v>
      </c>
      <c r="V37" t="s">
        <v>311</v>
      </c>
      <c r="W37">
        <v>2989.8449999999998</v>
      </c>
      <c r="X37">
        <v>1513.8130000000001</v>
      </c>
      <c r="Y37">
        <v>1.9750000000000001</v>
      </c>
      <c r="Z37">
        <v>10.305</v>
      </c>
      <c r="AA37">
        <v>201.830499</v>
      </c>
      <c r="AB37">
        <v>1.073285</v>
      </c>
      <c r="AC37">
        <v>75.632992000000002</v>
      </c>
      <c r="AD37" s="1">
        <v>598</v>
      </c>
      <c r="AE37">
        <v>7</v>
      </c>
      <c r="AF37">
        <v>33</v>
      </c>
      <c r="AG37">
        <v>56</v>
      </c>
      <c r="AH37">
        <v>14.813643000000001</v>
      </c>
      <c r="AI37">
        <v>0</v>
      </c>
      <c r="AJ37">
        <v>0</v>
      </c>
      <c r="AK37">
        <v>0</v>
      </c>
      <c r="AL37">
        <v>0</v>
      </c>
      <c r="AM37" t="s">
        <v>312</v>
      </c>
      <c r="AN37" t="s">
        <v>490</v>
      </c>
      <c r="AO37">
        <v>2406.0700000000002</v>
      </c>
      <c r="AR37" t="s">
        <v>118</v>
      </c>
      <c r="AS37" t="s">
        <v>120</v>
      </c>
      <c r="AT37" t="s">
        <v>203</v>
      </c>
      <c r="AU37" t="s">
        <v>311</v>
      </c>
      <c r="AV37" t="s">
        <v>48</v>
      </c>
      <c r="AW37">
        <v>4</v>
      </c>
      <c r="BB37">
        <v>0.81446143964524231</v>
      </c>
      <c r="BC37" t="s">
        <v>67</v>
      </c>
      <c r="BF37" t="s">
        <v>118</v>
      </c>
      <c r="BG37" t="s">
        <v>120</v>
      </c>
      <c r="BH37" t="s">
        <v>311</v>
      </c>
      <c r="BI37">
        <v>963</v>
      </c>
      <c r="BJ37">
        <v>4</v>
      </c>
      <c r="BK37" t="s">
        <v>203</v>
      </c>
      <c r="BL37" t="s">
        <v>198</v>
      </c>
      <c r="BM37">
        <v>0.81446143964524231</v>
      </c>
      <c r="BN37" t="s">
        <v>67</v>
      </c>
      <c r="BO37" t="s">
        <v>176</v>
      </c>
      <c r="BP37">
        <v>2989.8449999999998</v>
      </c>
    </row>
    <row r="38" spans="1:68" ht="16.5">
      <c r="A38" s="49" t="str">
        <f t="shared" si="18"/>
        <v>원진운수</v>
      </c>
      <c r="B38" s="50" t="str">
        <f t="shared" si="19"/>
        <v>서준성</v>
      </c>
      <c r="C38" s="51" t="str">
        <f t="shared" si="20"/>
        <v>D</v>
      </c>
      <c r="D38" s="52">
        <f t="shared" si="21"/>
        <v>0.80887410777094704</v>
      </c>
      <c r="E38" s="53">
        <f t="shared" si="22"/>
        <v>1782</v>
      </c>
      <c r="F38" s="54" t="str">
        <f t="shared" si="23"/>
        <v>6</v>
      </c>
      <c r="G38" s="55" t="str">
        <f t="shared" si="24"/>
        <v>70바3614</v>
      </c>
      <c r="H38" s="56">
        <f t="shared" si="25"/>
        <v>3</v>
      </c>
      <c r="I38" s="57">
        <f t="shared" si="26"/>
        <v>2540.8559999999998</v>
      </c>
      <c r="J38" s="58">
        <f t="shared" si="27"/>
        <v>3.2407470449157642E-3</v>
      </c>
      <c r="K38" s="58">
        <f t="shared" si="28"/>
        <v>0.33851541851552708</v>
      </c>
      <c r="L38" s="58">
        <f t="shared" si="29"/>
        <v>0.13499387607955746</v>
      </c>
      <c r="M38" s="59">
        <f t="shared" si="30"/>
        <v>8.3670000000000009</v>
      </c>
      <c r="N38" s="60">
        <f t="shared" si="31"/>
        <v>0</v>
      </c>
      <c r="O38" s="60">
        <f t="shared" si="32"/>
        <v>0.27549770628481107</v>
      </c>
      <c r="P38" s="122">
        <f t="shared" si="33"/>
        <v>1</v>
      </c>
      <c r="Q38" s="123">
        <f t="shared" si="34"/>
        <v>0</v>
      </c>
      <c r="R38" s="123">
        <f t="shared" si="35"/>
        <v>7</v>
      </c>
      <c r="T38">
        <v>527</v>
      </c>
      <c r="U38">
        <v>1782</v>
      </c>
      <c r="V38" t="s">
        <v>313</v>
      </c>
      <c r="W38">
        <v>2540.8560000000002</v>
      </c>
      <c r="X38">
        <v>1086.395</v>
      </c>
      <c r="Y38">
        <v>2.339</v>
      </c>
      <c r="Z38">
        <v>8.3670000000000009</v>
      </c>
      <c r="AA38">
        <v>164.64691400000001</v>
      </c>
      <c r="AB38">
        <v>0.53357900000000003</v>
      </c>
      <c r="AC38">
        <v>55.735518999999996</v>
      </c>
      <c r="AD38" s="1">
        <v>343</v>
      </c>
      <c r="AE38">
        <v>0</v>
      </c>
      <c r="AF38">
        <v>7</v>
      </c>
      <c r="AG38">
        <v>57</v>
      </c>
      <c r="AH38">
        <v>15.43215</v>
      </c>
      <c r="AI38">
        <v>0</v>
      </c>
      <c r="AJ38">
        <v>0</v>
      </c>
      <c r="AK38">
        <v>1</v>
      </c>
      <c r="AL38">
        <v>834</v>
      </c>
      <c r="AM38" t="s">
        <v>314</v>
      </c>
      <c r="AN38" t="s">
        <v>491</v>
      </c>
      <c r="AO38">
        <v>2303.482</v>
      </c>
      <c r="AR38" t="s">
        <v>118</v>
      </c>
      <c r="AS38" t="s">
        <v>121</v>
      </c>
      <c r="AT38" t="s">
        <v>233</v>
      </c>
      <c r="AU38" t="s">
        <v>313</v>
      </c>
      <c r="AV38" t="s">
        <v>48</v>
      </c>
      <c r="AW38">
        <v>3</v>
      </c>
      <c r="BB38">
        <v>0.80887410777094704</v>
      </c>
      <c r="BC38" t="s">
        <v>67</v>
      </c>
      <c r="BF38" t="s">
        <v>118</v>
      </c>
      <c r="BG38" t="s">
        <v>121</v>
      </c>
      <c r="BH38" t="s">
        <v>313</v>
      </c>
      <c r="BI38">
        <v>1782</v>
      </c>
      <c r="BJ38">
        <v>3</v>
      </c>
      <c r="BK38" t="s">
        <v>233</v>
      </c>
      <c r="BL38" t="s">
        <v>235</v>
      </c>
      <c r="BM38">
        <v>0.80887410777094704</v>
      </c>
      <c r="BN38" t="s">
        <v>67</v>
      </c>
      <c r="BO38" t="s">
        <v>176</v>
      </c>
      <c r="BP38">
        <v>2540.8559999999998</v>
      </c>
    </row>
    <row r="39" spans="1:68" ht="16.5">
      <c r="A39" s="66" t="str">
        <f t="shared" si="18"/>
        <v>원진운수</v>
      </c>
      <c r="B39" s="67" t="str">
        <f t="shared" si="19"/>
        <v>손성환</v>
      </c>
      <c r="C39" s="68" t="str">
        <f t="shared" si="20"/>
        <v>D</v>
      </c>
      <c r="D39" s="69">
        <f t="shared" si="21"/>
        <v>0.81120000000000003</v>
      </c>
      <c r="E39" s="70">
        <f t="shared" si="22"/>
        <v>132</v>
      </c>
      <c r="F39" s="71" t="str">
        <f t="shared" si="23"/>
        <v>22</v>
      </c>
      <c r="G39" s="72" t="str">
        <f t="shared" si="24"/>
        <v>70바3608</v>
      </c>
      <c r="H39" s="73">
        <f t="shared" si="25"/>
        <v>1</v>
      </c>
      <c r="I39" s="74">
        <f t="shared" si="26"/>
        <v>3134.1350000000002</v>
      </c>
      <c r="J39" s="75">
        <f t="shared" si="27"/>
        <v>6.9088848249345492E-3</v>
      </c>
      <c r="K39" s="75">
        <f t="shared" si="28"/>
        <v>0.38155802206504769</v>
      </c>
      <c r="L39" s="75">
        <f t="shared" si="29"/>
        <v>0.20196960245809448</v>
      </c>
      <c r="M39" s="76">
        <f t="shared" si="30"/>
        <v>11.013999999999999</v>
      </c>
      <c r="N39" s="77">
        <f t="shared" si="31"/>
        <v>0.12762692098457787</v>
      </c>
      <c r="O39" s="77">
        <f t="shared" si="32"/>
        <v>0.51050768393831147</v>
      </c>
      <c r="P39" s="120">
        <f t="shared" si="33"/>
        <v>0</v>
      </c>
      <c r="Q39" s="121">
        <f t="shared" si="34"/>
        <v>4</v>
      </c>
      <c r="R39" s="121">
        <f t="shared" si="35"/>
        <v>16</v>
      </c>
      <c r="T39">
        <v>527</v>
      </c>
      <c r="U39">
        <v>132</v>
      </c>
      <c r="V39" t="s">
        <v>315</v>
      </c>
      <c r="W39">
        <v>3134.1350000000002</v>
      </c>
      <c r="X39">
        <v>1545.5309999999999</v>
      </c>
      <c r="Y39">
        <v>2.028</v>
      </c>
      <c r="Z39">
        <v>11.013999999999999</v>
      </c>
      <c r="AA39">
        <v>218.87439699999999</v>
      </c>
      <c r="AB39">
        <v>1.512178</v>
      </c>
      <c r="AC39">
        <v>83.513282000000004</v>
      </c>
      <c r="AD39" s="1">
        <v>633</v>
      </c>
      <c r="AE39">
        <v>4</v>
      </c>
      <c r="AF39">
        <v>16</v>
      </c>
      <c r="AG39">
        <v>61</v>
      </c>
      <c r="AH39">
        <v>14.319331</v>
      </c>
      <c r="AI39">
        <v>0</v>
      </c>
      <c r="AJ39">
        <v>0</v>
      </c>
      <c r="AK39">
        <v>0</v>
      </c>
      <c r="AL39">
        <v>0</v>
      </c>
      <c r="AM39" t="s">
        <v>316</v>
      </c>
      <c r="AN39" t="s">
        <v>492</v>
      </c>
      <c r="AO39">
        <v>3134.1350000000002</v>
      </c>
      <c r="AR39" t="s">
        <v>118</v>
      </c>
      <c r="AS39" t="s">
        <v>120</v>
      </c>
      <c r="AT39" t="s">
        <v>196</v>
      </c>
      <c r="AU39" t="s">
        <v>315</v>
      </c>
      <c r="AV39" t="s">
        <v>48</v>
      </c>
      <c r="AW39">
        <v>1</v>
      </c>
      <c r="BB39">
        <v>0.81120000000000003</v>
      </c>
      <c r="BC39" t="s">
        <v>67</v>
      </c>
      <c r="BF39" t="s">
        <v>118</v>
      </c>
      <c r="BG39" t="s">
        <v>120</v>
      </c>
      <c r="BH39" t="s">
        <v>315</v>
      </c>
      <c r="BI39">
        <v>132</v>
      </c>
      <c r="BJ39">
        <v>1</v>
      </c>
      <c r="BK39" t="s">
        <v>196</v>
      </c>
      <c r="BL39" t="s">
        <v>173</v>
      </c>
      <c r="BM39">
        <v>0.81120000000000003</v>
      </c>
      <c r="BN39" t="s">
        <v>67</v>
      </c>
      <c r="BO39" t="s">
        <v>176</v>
      </c>
      <c r="BP39">
        <v>3134.1350000000002</v>
      </c>
    </row>
    <row r="40" spans="1:68" ht="16.5">
      <c r="A40" s="49" t="str">
        <f t="shared" si="18"/>
        <v>원진운수</v>
      </c>
      <c r="B40" s="50" t="str">
        <f t="shared" si="19"/>
        <v>송영환</v>
      </c>
      <c r="C40" s="51" t="str">
        <f t="shared" si="20"/>
        <v>F</v>
      </c>
      <c r="D40" s="52">
        <f t="shared" si="21"/>
        <v>0.7690713186204069</v>
      </c>
      <c r="E40" s="53">
        <f t="shared" si="22"/>
        <v>7888</v>
      </c>
      <c r="F40" s="54" t="str">
        <f t="shared" si="23"/>
        <v>22</v>
      </c>
      <c r="G40" s="55" t="str">
        <f t="shared" si="24"/>
        <v>70바4325</v>
      </c>
      <c r="H40" s="56">
        <f t="shared" si="25"/>
        <v>3</v>
      </c>
      <c r="I40" s="57">
        <f t="shared" si="26"/>
        <v>2673.6580000000004</v>
      </c>
      <c r="J40" s="58">
        <f t="shared" si="27"/>
        <v>2.8546404410496073E-3</v>
      </c>
      <c r="K40" s="58">
        <f t="shared" si="28"/>
        <v>0.37763179271400688</v>
      </c>
      <c r="L40" s="58">
        <f t="shared" si="29"/>
        <v>9.9863183698139388E-2</v>
      </c>
      <c r="M40" s="59">
        <f t="shared" si="30"/>
        <v>11.298</v>
      </c>
      <c r="N40" s="60">
        <f t="shared" si="31"/>
        <v>0.22441164875986383</v>
      </c>
      <c r="O40" s="60">
        <f t="shared" si="32"/>
        <v>0.93504853649943265</v>
      </c>
      <c r="P40" s="122">
        <f t="shared" si="33"/>
        <v>0</v>
      </c>
      <c r="Q40" s="123">
        <f t="shared" si="34"/>
        <v>6</v>
      </c>
      <c r="R40" s="123">
        <f t="shared" si="35"/>
        <v>25</v>
      </c>
      <c r="T40">
        <v>527</v>
      </c>
      <c r="U40">
        <v>7888</v>
      </c>
      <c r="V40" t="s">
        <v>493</v>
      </c>
      <c r="W40">
        <v>2673.6579999999999</v>
      </c>
      <c r="X40">
        <v>1391.3130000000001</v>
      </c>
      <c r="Y40">
        <v>1.9219999999999999</v>
      </c>
      <c r="Z40">
        <v>11.298</v>
      </c>
      <c r="AA40">
        <v>189.44662600000001</v>
      </c>
      <c r="AB40">
        <v>0.540802</v>
      </c>
      <c r="AC40">
        <v>71.541068999999993</v>
      </c>
      <c r="AD40" s="1">
        <v>267</v>
      </c>
      <c r="AE40">
        <v>6</v>
      </c>
      <c r="AF40">
        <v>25</v>
      </c>
      <c r="AG40">
        <v>57</v>
      </c>
      <c r="AH40">
        <v>14.112988</v>
      </c>
      <c r="AI40">
        <v>0</v>
      </c>
      <c r="AJ40">
        <v>0</v>
      </c>
      <c r="AK40">
        <v>0</v>
      </c>
      <c r="AL40">
        <v>0</v>
      </c>
      <c r="AM40" t="s">
        <v>494</v>
      </c>
      <c r="AN40" t="s">
        <v>495</v>
      </c>
      <c r="AO40">
        <v>2105.5300000000002</v>
      </c>
      <c r="AR40" t="s">
        <v>118</v>
      </c>
      <c r="AS40" t="s">
        <v>120</v>
      </c>
      <c r="AT40" t="s">
        <v>207</v>
      </c>
      <c r="AU40" t="s">
        <v>493</v>
      </c>
      <c r="AV40" t="s">
        <v>48</v>
      </c>
      <c r="AW40">
        <v>3</v>
      </c>
      <c r="BB40">
        <v>0.7690713186204069</v>
      </c>
      <c r="BC40" t="s">
        <v>70</v>
      </c>
      <c r="BF40" t="s">
        <v>118</v>
      </c>
      <c r="BG40" t="s">
        <v>120</v>
      </c>
      <c r="BH40" t="s">
        <v>493</v>
      </c>
      <c r="BI40">
        <v>7888</v>
      </c>
      <c r="BJ40">
        <v>3</v>
      </c>
      <c r="BK40" t="s">
        <v>207</v>
      </c>
      <c r="BL40" t="s">
        <v>194</v>
      </c>
      <c r="BM40">
        <v>0.7690713186204069</v>
      </c>
      <c r="BN40" t="s">
        <v>70</v>
      </c>
      <c r="BO40" t="s">
        <v>185</v>
      </c>
      <c r="BP40">
        <v>2673.6580000000004</v>
      </c>
    </row>
    <row r="41" spans="1:68" ht="16.5">
      <c r="A41" s="66" t="str">
        <f t="shared" si="18"/>
        <v>원진운수</v>
      </c>
      <c r="B41" s="67" t="str">
        <f t="shared" si="19"/>
        <v>송준영</v>
      </c>
      <c r="C41" s="68" t="str">
        <f t="shared" si="20"/>
        <v>F</v>
      </c>
      <c r="D41" s="69">
        <f t="shared" si="21"/>
        <v>0.7880199289987242</v>
      </c>
      <c r="E41" s="70">
        <f t="shared" si="22"/>
        <v>5810</v>
      </c>
      <c r="F41" s="71" t="str">
        <f t="shared" si="23"/>
        <v>6</v>
      </c>
      <c r="G41" s="72" t="str">
        <f t="shared" si="24"/>
        <v>70바3615</v>
      </c>
      <c r="H41" s="73">
        <f t="shared" si="25"/>
        <v>4</v>
      </c>
      <c r="I41" s="74">
        <f t="shared" si="26"/>
        <v>3213.4240000000004</v>
      </c>
      <c r="J41" s="75">
        <f t="shared" si="27"/>
        <v>6.5924939856222605E-3</v>
      </c>
      <c r="K41" s="75">
        <f t="shared" si="28"/>
        <v>0.36327322984506072</v>
      </c>
      <c r="L41" s="75">
        <f t="shared" si="29"/>
        <v>0.12416662102480094</v>
      </c>
      <c r="M41" s="76">
        <f t="shared" si="30"/>
        <v>10.106999999999999</v>
      </c>
      <c r="N41" s="77">
        <f t="shared" si="31"/>
        <v>3.1119453890927559E-2</v>
      </c>
      <c r="O41" s="77">
        <f t="shared" si="32"/>
        <v>0.37343344669113071</v>
      </c>
      <c r="P41" s="120">
        <f t="shared" si="33"/>
        <v>0</v>
      </c>
      <c r="Q41" s="121">
        <f t="shared" si="34"/>
        <v>1</v>
      </c>
      <c r="R41" s="121">
        <f t="shared" si="35"/>
        <v>12</v>
      </c>
      <c r="T41">
        <v>527</v>
      </c>
      <c r="U41">
        <v>5810</v>
      </c>
      <c r="V41" t="s">
        <v>317</v>
      </c>
      <c r="W41">
        <v>3213.424</v>
      </c>
      <c r="X41">
        <v>1289.8030000000001</v>
      </c>
      <c r="Y41">
        <v>2.4910000000000001</v>
      </c>
      <c r="Z41">
        <v>10.106999999999999</v>
      </c>
      <c r="AA41">
        <v>206.879673</v>
      </c>
      <c r="AB41">
        <v>1.363853</v>
      </c>
      <c r="AC41">
        <v>75.153846999999999</v>
      </c>
      <c r="AD41" s="1">
        <v>399</v>
      </c>
      <c r="AE41">
        <v>1</v>
      </c>
      <c r="AF41">
        <v>12</v>
      </c>
      <c r="AG41">
        <v>58</v>
      </c>
      <c r="AH41">
        <v>15.532816</v>
      </c>
      <c r="AI41">
        <v>0</v>
      </c>
      <c r="AJ41">
        <v>0</v>
      </c>
      <c r="AK41">
        <v>0</v>
      </c>
      <c r="AL41">
        <v>0</v>
      </c>
      <c r="AM41" t="s">
        <v>318</v>
      </c>
      <c r="AN41" t="s">
        <v>496</v>
      </c>
      <c r="AO41">
        <v>2914.2020000000002</v>
      </c>
      <c r="AR41" t="s">
        <v>118</v>
      </c>
      <c r="AS41" t="s">
        <v>121</v>
      </c>
      <c r="AT41" t="s">
        <v>234</v>
      </c>
      <c r="AU41" t="s">
        <v>317</v>
      </c>
      <c r="AV41" t="s">
        <v>48</v>
      </c>
      <c r="AW41">
        <v>4</v>
      </c>
      <c r="BB41">
        <v>0.7880199289987242</v>
      </c>
      <c r="BC41" t="s">
        <v>70</v>
      </c>
      <c r="BF41" t="s">
        <v>118</v>
      </c>
      <c r="BG41" t="s">
        <v>121</v>
      </c>
      <c r="BH41" t="s">
        <v>317</v>
      </c>
      <c r="BI41">
        <v>5810</v>
      </c>
      <c r="BJ41">
        <v>4</v>
      </c>
      <c r="BK41" t="s">
        <v>234</v>
      </c>
      <c r="BL41" t="s">
        <v>232</v>
      </c>
      <c r="BM41">
        <v>0.7880199289987242</v>
      </c>
      <c r="BN41" t="s">
        <v>70</v>
      </c>
      <c r="BO41" t="s">
        <v>185</v>
      </c>
      <c r="BP41">
        <v>3213.4240000000004</v>
      </c>
    </row>
    <row r="42" spans="1:68" ht="16.5">
      <c r="A42" s="49" t="str">
        <f t="shared" si="18"/>
        <v>원진운수</v>
      </c>
      <c r="B42" s="50" t="str">
        <f t="shared" si="19"/>
        <v>신광수</v>
      </c>
      <c r="C42" s="51" t="str">
        <f t="shared" si="20"/>
        <v>F</v>
      </c>
      <c r="D42" s="52">
        <f t="shared" si="21"/>
        <v>0.7246486283606296</v>
      </c>
      <c r="E42" s="53">
        <f t="shared" si="22"/>
        <v>6341</v>
      </c>
      <c r="F42" s="54" t="str">
        <f t="shared" si="23"/>
        <v>22</v>
      </c>
      <c r="G42" s="55" t="str">
        <f t="shared" si="24"/>
        <v>70바4301</v>
      </c>
      <c r="H42" s="56">
        <f t="shared" si="25"/>
        <v>3</v>
      </c>
      <c r="I42" s="57">
        <f t="shared" si="26"/>
        <v>2609.915</v>
      </c>
      <c r="J42" s="58">
        <f t="shared" si="27"/>
        <v>6.1426207382015213E-3</v>
      </c>
      <c r="K42" s="58">
        <f t="shared" si="28"/>
        <v>0.37579686293826148</v>
      </c>
      <c r="L42" s="58">
        <f t="shared" si="29"/>
        <v>0.22069684261747988</v>
      </c>
      <c r="M42" s="59">
        <f t="shared" si="30"/>
        <v>13.752000000000001</v>
      </c>
      <c r="N42" s="60">
        <f t="shared" si="31"/>
        <v>0.11494627219660411</v>
      </c>
      <c r="O42" s="60">
        <f t="shared" si="32"/>
        <v>6.2070986986166217</v>
      </c>
      <c r="P42" s="122">
        <f t="shared" si="33"/>
        <v>0</v>
      </c>
      <c r="Q42" s="123">
        <f t="shared" si="34"/>
        <v>3</v>
      </c>
      <c r="R42" s="123">
        <f t="shared" si="35"/>
        <v>162</v>
      </c>
      <c r="T42">
        <v>527</v>
      </c>
      <c r="U42">
        <v>6341</v>
      </c>
      <c r="V42" t="s">
        <v>319</v>
      </c>
      <c r="W42">
        <v>2609.915</v>
      </c>
      <c r="X42">
        <v>1495.914</v>
      </c>
      <c r="Y42">
        <v>1.7450000000000001</v>
      </c>
      <c r="Z42">
        <v>13.752000000000001</v>
      </c>
      <c r="AA42">
        <v>170.20634100000001</v>
      </c>
      <c r="AB42">
        <v>1.0455129999999999</v>
      </c>
      <c r="AC42">
        <v>63.963009</v>
      </c>
      <c r="AD42" s="1">
        <v>576</v>
      </c>
      <c r="AE42">
        <v>3</v>
      </c>
      <c r="AF42">
        <v>162</v>
      </c>
      <c r="AG42">
        <v>59</v>
      </c>
      <c r="AH42">
        <v>15.333829</v>
      </c>
      <c r="AI42">
        <v>0</v>
      </c>
      <c r="AJ42">
        <v>0</v>
      </c>
      <c r="AK42">
        <v>0</v>
      </c>
      <c r="AL42">
        <v>0</v>
      </c>
      <c r="AM42" t="s">
        <v>320</v>
      </c>
      <c r="AN42" t="s">
        <v>497</v>
      </c>
      <c r="AO42">
        <v>2063.7359999999999</v>
      </c>
      <c r="AR42" t="s">
        <v>118</v>
      </c>
      <c r="AS42" t="s">
        <v>120</v>
      </c>
      <c r="AT42" t="s">
        <v>199</v>
      </c>
      <c r="AU42" t="s">
        <v>319</v>
      </c>
      <c r="AV42" t="s">
        <v>48</v>
      </c>
      <c r="AW42">
        <v>3</v>
      </c>
      <c r="BB42">
        <v>0.7246486283606296</v>
      </c>
      <c r="BC42" t="s">
        <v>70</v>
      </c>
      <c r="BF42" t="s">
        <v>118</v>
      </c>
      <c r="BG42" t="s">
        <v>120</v>
      </c>
      <c r="BH42" t="s">
        <v>319</v>
      </c>
      <c r="BI42">
        <v>6341</v>
      </c>
      <c r="BJ42">
        <v>3</v>
      </c>
      <c r="BK42" t="s">
        <v>199</v>
      </c>
      <c r="BL42" t="s">
        <v>218</v>
      </c>
      <c r="BM42">
        <v>0.7246486283606296</v>
      </c>
      <c r="BN42" t="s">
        <v>70</v>
      </c>
      <c r="BO42" t="s">
        <v>185</v>
      </c>
      <c r="BP42">
        <v>2609.915</v>
      </c>
    </row>
    <row r="43" spans="1:68" ht="16.5">
      <c r="A43" s="66" t="str">
        <f t="shared" si="18"/>
        <v>원진운수</v>
      </c>
      <c r="B43" s="67" t="str">
        <f t="shared" si="19"/>
        <v>안진수</v>
      </c>
      <c r="C43" s="68" t="str">
        <f t="shared" si="20"/>
        <v>F</v>
      </c>
      <c r="D43" s="69">
        <f t="shared" si="21"/>
        <v>0.72246271386681582</v>
      </c>
      <c r="E43" s="70">
        <f t="shared" si="22"/>
        <v>2908</v>
      </c>
      <c r="F43" s="71" t="str">
        <f t="shared" si="23"/>
        <v>6</v>
      </c>
      <c r="G43" s="72" t="str">
        <f t="shared" si="24"/>
        <v>72바1380</v>
      </c>
      <c r="H43" s="73">
        <f t="shared" si="25"/>
        <v>8</v>
      </c>
      <c r="I43" s="74">
        <f t="shared" si="26"/>
        <v>2010.1219999999998</v>
      </c>
      <c r="J43" s="75">
        <f t="shared" si="27"/>
        <v>4.6293245164032481E-3</v>
      </c>
      <c r="K43" s="75">
        <f t="shared" si="28"/>
        <v>0.35492618032055218</v>
      </c>
      <c r="L43" s="75">
        <f t="shared" si="29"/>
        <v>0.20645513058411383</v>
      </c>
      <c r="M43" s="76">
        <f t="shared" si="30"/>
        <v>11.59</v>
      </c>
      <c r="N43" s="77">
        <f t="shared" si="31"/>
        <v>0</v>
      </c>
      <c r="O43" s="77">
        <f t="shared" si="32"/>
        <v>1.9401807452482982</v>
      </c>
      <c r="P43" s="120">
        <f t="shared" si="33"/>
        <v>0</v>
      </c>
      <c r="Q43" s="121">
        <f t="shared" si="34"/>
        <v>0</v>
      </c>
      <c r="R43" s="121">
        <f t="shared" si="35"/>
        <v>39</v>
      </c>
      <c r="T43">
        <v>527</v>
      </c>
      <c r="U43">
        <v>2908</v>
      </c>
      <c r="V43" t="s">
        <v>498</v>
      </c>
      <c r="W43">
        <v>2010.1220000000001</v>
      </c>
      <c r="X43">
        <v>1022.703</v>
      </c>
      <c r="Y43">
        <v>1.9650000000000001</v>
      </c>
      <c r="Z43">
        <v>11.59</v>
      </c>
      <c r="AA43">
        <v>131.58442400000001</v>
      </c>
      <c r="AB43">
        <v>0.60914699999999999</v>
      </c>
      <c r="AC43">
        <v>46.702756999999998</v>
      </c>
      <c r="AD43" s="1">
        <v>415</v>
      </c>
      <c r="AE43">
        <v>0</v>
      </c>
      <c r="AF43">
        <v>39</v>
      </c>
      <c r="AG43">
        <v>61</v>
      </c>
      <c r="AH43">
        <v>15.276291000000001</v>
      </c>
      <c r="AI43">
        <v>0</v>
      </c>
      <c r="AJ43">
        <v>0</v>
      </c>
      <c r="AK43">
        <v>0</v>
      </c>
      <c r="AL43">
        <v>0</v>
      </c>
      <c r="AM43" t="s">
        <v>499</v>
      </c>
      <c r="AN43" t="s">
        <v>500</v>
      </c>
      <c r="AO43">
        <v>436.84100000000001</v>
      </c>
      <c r="AR43" t="s">
        <v>118</v>
      </c>
      <c r="AS43" t="s">
        <v>121</v>
      </c>
      <c r="AT43" t="s">
        <v>245</v>
      </c>
      <c r="AU43" t="s">
        <v>498</v>
      </c>
      <c r="AV43" t="s">
        <v>48</v>
      </c>
      <c r="AW43">
        <v>8</v>
      </c>
      <c r="BB43">
        <v>0.72246271386681582</v>
      </c>
      <c r="BC43" t="s">
        <v>70</v>
      </c>
      <c r="BF43" t="s">
        <v>118</v>
      </c>
      <c r="BG43" t="s">
        <v>121</v>
      </c>
      <c r="BH43" t="s">
        <v>498</v>
      </c>
      <c r="BI43">
        <v>2908</v>
      </c>
      <c r="BJ43">
        <v>8</v>
      </c>
      <c r="BK43" t="s">
        <v>245</v>
      </c>
      <c r="BL43" t="s">
        <v>242</v>
      </c>
      <c r="BM43">
        <v>0.72246271386681582</v>
      </c>
      <c r="BN43" t="s">
        <v>70</v>
      </c>
      <c r="BO43" t="s">
        <v>185</v>
      </c>
      <c r="BP43">
        <v>2010.1219999999998</v>
      </c>
    </row>
    <row r="44" spans="1:68" ht="16.5">
      <c r="A44" s="49" t="str">
        <f t="shared" si="18"/>
        <v>원진운수</v>
      </c>
      <c r="B44" s="50" t="str">
        <f t="shared" si="19"/>
        <v>안현국</v>
      </c>
      <c r="C44" s="51" t="str">
        <f t="shared" si="20"/>
        <v>D</v>
      </c>
      <c r="D44" s="52">
        <f t="shared" si="21"/>
        <v>0.8082488687638123</v>
      </c>
      <c r="E44" s="53">
        <f t="shared" si="22"/>
        <v>8310</v>
      </c>
      <c r="F44" s="54" t="str">
        <f t="shared" si="23"/>
        <v>22</v>
      </c>
      <c r="G44" s="55" t="str">
        <f t="shared" si="24"/>
        <v>70바4301</v>
      </c>
      <c r="H44" s="56">
        <f t="shared" si="25"/>
        <v>3</v>
      </c>
      <c r="I44" s="57">
        <f t="shared" si="26"/>
        <v>3075.3229999999999</v>
      </c>
      <c r="J44" s="58">
        <f t="shared" si="27"/>
        <v>5.3658880727864176E-3</v>
      </c>
      <c r="K44" s="58">
        <f t="shared" si="28"/>
        <v>0.37036697649557404</v>
      </c>
      <c r="L44" s="58">
        <f t="shared" si="29"/>
        <v>8.8445994128096464E-2</v>
      </c>
      <c r="M44" s="59">
        <f t="shared" si="30"/>
        <v>10.94</v>
      </c>
      <c r="N44" s="60">
        <f t="shared" si="31"/>
        <v>0.1951014576355069</v>
      </c>
      <c r="O44" s="60">
        <f t="shared" si="32"/>
        <v>1.3331932938426305</v>
      </c>
      <c r="P44" s="122">
        <f t="shared" si="33"/>
        <v>1</v>
      </c>
      <c r="Q44" s="123">
        <f t="shared" si="34"/>
        <v>6</v>
      </c>
      <c r="R44" s="123">
        <f t="shared" si="35"/>
        <v>41</v>
      </c>
      <c r="T44">
        <v>527</v>
      </c>
      <c r="U44">
        <v>8310</v>
      </c>
      <c r="V44" t="s">
        <v>321</v>
      </c>
      <c r="W44">
        <v>3075.3229999999999</v>
      </c>
      <c r="X44">
        <v>1571.7719999999999</v>
      </c>
      <c r="Y44">
        <v>1.9570000000000001</v>
      </c>
      <c r="Z44">
        <v>10.94</v>
      </c>
      <c r="AA44">
        <v>205.40271899999999</v>
      </c>
      <c r="AB44">
        <v>1.102168</v>
      </c>
      <c r="AC44">
        <v>76.074383999999995</v>
      </c>
      <c r="AD44" s="1">
        <v>272</v>
      </c>
      <c r="AE44">
        <v>6</v>
      </c>
      <c r="AF44">
        <v>41</v>
      </c>
      <c r="AG44">
        <v>59</v>
      </c>
      <c r="AH44">
        <v>14.972163</v>
      </c>
      <c r="AI44">
        <v>0</v>
      </c>
      <c r="AJ44">
        <v>0</v>
      </c>
      <c r="AK44">
        <v>1</v>
      </c>
      <c r="AL44">
        <v>184</v>
      </c>
      <c r="AM44" t="s">
        <v>322</v>
      </c>
      <c r="AN44" t="s">
        <v>501</v>
      </c>
      <c r="AO44">
        <v>2403.395</v>
      </c>
      <c r="AR44" t="s">
        <v>118</v>
      </c>
      <c r="AS44" t="s">
        <v>120</v>
      </c>
      <c r="AT44" t="s">
        <v>199</v>
      </c>
      <c r="AU44" t="s">
        <v>321</v>
      </c>
      <c r="AV44" t="s">
        <v>48</v>
      </c>
      <c r="AW44">
        <v>3</v>
      </c>
      <c r="BB44">
        <v>0.8082488687638123</v>
      </c>
      <c r="BC44" t="s">
        <v>67</v>
      </c>
      <c r="BF44" t="s">
        <v>118</v>
      </c>
      <c r="BG44" t="s">
        <v>120</v>
      </c>
      <c r="BH44" t="s">
        <v>321</v>
      </c>
      <c r="BI44">
        <v>8310</v>
      </c>
      <c r="BJ44">
        <v>3</v>
      </c>
      <c r="BK44" t="s">
        <v>199</v>
      </c>
      <c r="BL44" t="s">
        <v>218</v>
      </c>
      <c r="BM44">
        <v>0.8082488687638123</v>
      </c>
      <c r="BN44" t="s">
        <v>67</v>
      </c>
      <c r="BO44" t="s">
        <v>176</v>
      </c>
      <c r="BP44">
        <v>3075.3229999999999</v>
      </c>
    </row>
    <row r="45" spans="1:68" ht="16.5">
      <c r="A45" s="66" t="str">
        <f t="shared" si="18"/>
        <v>원진운수</v>
      </c>
      <c r="B45" s="67" t="str">
        <f t="shared" si="19"/>
        <v>여양구</v>
      </c>
      <c r="C45" s="68" t="str">
        <f t="shared" si="20"/>
        <v>F</v>
      </c>
      <c r="D45" s="69">
        <f t="shared" si="21"/>
        <v>0.75398933478012586</v>
      </c>
      <c r="E45" s="70">
        <f t="shared" si="22"/>
        <v>4992</v>
      </c>
      <c r="F45" s="71" t="str">
        <f t="shared" si="23"/>
        <v>6</v>
      </c>
      <c r="G45" s="72" t="str">
        <f t="shared" si="24"/>
        <v>70바4307</v>
      </c>
      <c r="H45" s="73">
        <f t="shared" si="25"/>
        <v>13</v>
      </c>
      <c r="I45" s="74">
        <f t="shared" si="26"/>
        <v>2676.7979999999998</v>
      </c>
      <c r="J45" s="75">
        <f t="shared" si="27"/>
        <v>5.223300677240519E-3</v>
      </c>
      <c r="K45" s="75">
        <f t="shared" si="28"/>
        <v>0.37779847251198462</v>
      </c>
      <c r="L45" s="75">
        <f t="shared" si="29"/>
        <v>0.14905868877666525</v>
      </c>
      <c r="M45" s="76">
        <f t="shared" si="30"/>
        <v>11.680999999999999</v>
      </c>
      <c r="N45" s="77">
        <f t="shared" si="31"/>
        <v>0</v>
      </c>
      <c r="O45" s="77">
        <f t="shared" si="32"/>
        <v>1.1207420208771826</v>
      </c>
      <c r="P45" s="120">
        <f t="shared" si="33"/>
        <v>0</v>
      </c>
      <c r="Q45" s="121">
        <f t="shared" si="34"/>
        <v>0</v>
      </c>
      <c r="R45" s="121">
        <f t="shared" si="35"/>
        <v>30</v>
      </c>
      <c r="T45">
        <v>527</v>
      </c>
      <c r="U45">
        <v>4992</v>
      </c>
      <c r="V45" t="s">
        <v>323</v>
      </c>
      <c r="W45">
        <v>2676.7979999999998</v>
      </c>
      <c r="X45">
        <v>1277.9749999999999</v>
      </c>
      <c r="Y45">
        <v>2.0950000000000002</v>
      </c>
      <c r="Z45">
        <v>11.680999999999999</v>
      </c>
      <c r="AA45">
        <v>175.96746899999999</v>
      </c>
      <c r="AB45">
        <v>0.91913100000000003</v>
      </c>
      <c r="AC45">
        <v>66.480241000000007</v>
      </c>
      <c r="AD45" s="1">
        <v>399</v>
      </c>
      <c r="AE45">
        <v>0</v>
      </c>
      <c r="AF45">
        <v>30</v>
      </c>
      <c r="AG45">
        <v>59</v>
      </c>
      <c r="AH45">
        <v>15.211891</v>
      </c>
      <c r="AI45">
        <v>0</v>
      </c>
      <c r="AJ45">
        <v>0</v>
      </c>
      <c r="AK45">
        <v>0</v>
      </c>
      <c r="AL45">
        <v>0</v>
      </c>
      <c r="AM45" t="s">
        <v>324</v>
      </c>
      <c r="AN45" t="s">
        <v>502</v>
      </c>
      <c r="AO45">
        <v>641.48299999999995</v>
      </c>
      <c r="AR45" t="s">
        <v>118</v>
      </c>
      <c r="AS45" t="s">
        <v>121</v>
      </c>
      <c r="AT45" t="s">
        <v>237</v>
      </c>
      <c r="AU45" t="s">
        <v>323</v>
      </c>
      <c r="AV45" t="s">
        <v>48</v>
      </c>
      <c r="AW45">
        <v>13</v>
      </c>
      <c r="BB45">
        <v>0.75398933478012586</v>
      </c>
      <c r="BC45" t="s">
        <v>70</v>
      </c>
      <c r="BF45" t="s">
        <v>118</v>
      </c>
      <c r="BG45" t="s">
        <v>121</v>
      </c>
      <c r="BH45" t="s">
        <v>323</v>
      </c>
      <c r="BI45">
        <v>4992</v>
      </c>
      <c r="BJ45">
        <v>13</v>
      </c>
      <c r="BK45" t="s">
        <v>237</v>
      </c>
      <c r="BL45" t="s">
        <v>245</v>
      </c>
      <c r="BM45">
        <v>0.75398933478012586</v>
      </c>
      <c r="BN45" t="s">
        <v>70</v>
      </c>
      <c r="BO45" t="s">
        <v>185</v>
      </c>
      <c r="BP45">
        <v>2676.7979999999998</v>
      </c>
    </row>
    <row r="46" spans="1:68" ht="16.5">
      <c r="A46" s="49" t="str">
        <f t="shared" si="18"/>
        <v>원진운수</v>
      </c>
      <c r="B46" s="50" t="str">
        <f t="shared" si="19"/>
        <v>유성윤</v>
      </c>
      <c r="C46" s="51" t="str">
        <f t="shared" si="20"/>
        <v>F</v>
      </c>
      <c r="D46" s="52">
        <f t="shared" si="21"/>
        <v>0.7789655172413793</v>
      </c>
      <c r="E46" s="53">
        <f t="shared" si="22"/>
        <v>1924</v>
      </c>
      <c r="F46" s="54" t="str">
        <f t="shared" si="23"/>
        <v>320</v>
      </c>
      <c r="G46" s="55" t="str">
        <f t="shared" si="24"/>
        <v>73아1448</v>
      </c>
      <c r="H46" s="56">
        <f t="shared" si="25"/>
        <v>1</v>
      </c>
      <c r="I46" s="57">
        <f t="shared" si="26"/>
        <v>4790.357</v>
      </c>
      <c r="J46" s="58">
        <f t="shared" si="27"/>
        <v>5.4867369751477593E-3</v>
      </c>
      <c r="K46" s="58">
        <f t="shared" si="28"/>
        <v>0.27206345733475346</v>
      </c>
      <c r="L46" s="58">
        <f t="shared" si="29"/>
        <v>0.19560128817121564</v>
      </c>
      <c r="M46" s="59">
        <f t="shared" si="30"/>
        <v>20.890999999999998</v>
      </c>
      <c r="N46" s="60">
        <f t="shared" si="31"/>
        <v>0</v>
      </c>
      <c r="O46" s="60">
        <f t="shared" si="32"/>
        <v>0.58450758471654618</v>
      </c>
      <c r="P46" s="122">
        <f t="shared" si="33"/>
        <v>1</v>
      </c>
      <c r="Q46" s="123">
        <f t="shared" si="34"/>
        <v>0</v>
      </c>
      <c r="R46" s="123">
        <f t="shared" si="35"/>
        <v>28</v>
      </c>
      <c r="T46">
        <v>527</v>
      </c>
      <c r="U46">
        <v>1924</v>
      </c>
      <c r="V46" t="s">
        <v>325</v>
      </c>
      <c r="W46">
        <v>4790.357</v>
      </c>
      <c r="X46">
        <v>2120.7660000000001</v>
      </c>
      <c r="Y46">
        <v>2.2589999999999999</v>
      </c>
      <c r="Z46">
        <v>20.890999999999998</v>
      </c>
      <c r="AA46">
        <v>157.89493899999999</v>
      </c>
      <c r="AB46">
        <v>0.86632799999999999</v>
      </c>
      <c r="AC46">
        <v>42.957442999999998</v>
      </c>
      <c r="AD46" s="1">
        <v>937</v>
      </c>
      <c r="AE46">
        <v>0</v>
      </c>
      <c r="AF46">
        <v>28</v>
      </c>
      <c r="AG46">
        <v>101</v>
      </c>
      <c r="AH46">
        <v>30.338888000000001</v>
      </c>
      <c r="AI46">
        <v>31834.5</v>
      </c>
      <c r="AJ46">
        <v>25313.599999999999</v>
      </c>
      <c r="AK46">
        <v>1</v>
      </c>
      <c r="AL46">
        <v>342</v>
      </c>
      <c r="AM46" t="s">
        <v>326</v>
      </c>
      <c r="AN46" t="s">
        <v>503</v>
      </c>
      <c r="AO46">
        <v>4790.357</v>
      </c>
      <c r="AR46" t="s">
        <v>118</v>
      </c>
      <c r="AS46" t="s">
        <v>119</v>
      </c>
      <c r="AT46" t="s">
        <v>228</v>
      </c>
      <c r="AU46" t="s">
        <v>325</v>
      </c>
      <c r="AV46" t="s">
        <v>48</v>
      </c>
      <c r="AW46">
        <v>1</v>
      </c>
      <c r="BB46">
        <v>0.7789655172413793</v>
      </c>
      <c r="BC46" t="s">
        <v>70</v>
      </c>
      <c r="BF46" t="s">
        <v>118</v>
      </c>
      <c r="BG46" t="s">
        <v>119</v>
      </c>
      <c r="BH46" t="s">
        <v>325</v>
      </c>
      <c r="BI46">
        <v>1924</v>
      </c>
      <c r="BJ46">
        <v>1</v>
      </c>
      <c r="BK46" t="s">
        <v>228</v>
      </c>
      <c r="BL46" t="s">
        <v>173</v>
      </c>
      <c r="BM46">
        <v>0.7789655172413793</v>
      </c>
      <c r="BN46" t="s">
        <v>70</v>
      </c>
      <c r="BO46" t="s">
        <v>185</v>
      </c>
      <c r="BP46">
        <v>4790.357</v>
      </c>
    </row>
    <row r="47" spans="1:68" ht="16.5">
      <c r="A47" s="66" t="str">
        <f t="shared" si="18"/>
        <v>원진운수</v>
      </c>
      <c r="B47" s="67" t="str">
        <f t="shared" si="19"/>
        <v>유재옥</v>
      </c>
      <c r="C47" s="68" t="str">
        <f t="shared" si="20"/>
        <v>F</v>
      </c>
      <c r="D47" s="69">
        <f t="shared" si="21"/>
        <v>0.76812977458916054</v>
      </c>
      <c r="E47" s="70">
        <f t="shared" si="22"/>
        <v>2639</v>
      </c>
      <c r="F47" s="71" t="str">
        <f t="shared" si="23"/>
        <v>6</v>
      </c>
      <c r="G47" s="72" t="str">
        <f t="shared" si="24"/>
        <v>70바4347</v>
      </c>
      <c r="H47" s="73">
        <f t="shared" si="25"/>
        <v>2</v>
      </c>
      <c r="I47" s="74">
        <f t="shared" si="26"/>
        <v>2567.37</v>
      </c>
      <c r="J47" s="75">
        <f t="shared" si="27"/>
        <v>4.7307844873485097E-3</v>
      </c>
      <c r="K47" s="75">
        <f t="shared" si="28"/>
        <v>0.36489056944819181</v>
      </c>
      <c r="L47" s="75">
        <f t="shared" si="29"/>
        <v>0.18072969614819837</v>
      </c>
      <c r="M47" s="76">
        <f t="shared" si="30"/>
        <v>12.813000000000001</v>
      </c>
      <c r="N47" s="77">
        <f t="shared" si="31"/>
        <v>0</v>
      </c>
      <c r="O47" s="77">
        <f t="shared" si="32"/>
        <v>3.0381285128360931</v>
      </c>
      <c r="P47" s="120">
        <f t="shared" si="33"/>
        <v>0</v>
      </c>
      <c r="Q47" s="121">
        <f t="shared" si="34"/>
        <v>0</v>
      </c>
      <c r="R47" s="121">
        <f t="shared" si="35"/>
        <v>78</v>
      </c>
      <c r="T47">
        <v>527</v>
      </c>
      <c r="U47">
        <v>2639</v>
      </c>
      <c r="V47" t="s">
        <v>327</v>
      </c>
      <c r="W47">
        <v>2567.37</v>
      </c>
      <c r="X47">
        <v>1232.559</v>
      </c>
      <c r="Y47">
        <v>2.0830000000000002</v>
      </c>
      <c r="Z47">
        <v>12.813000000000001</v>
      </c>
      <c r="AA47">
        <v>161.64274700000001</v>
      </c>
      <c r="AB47">
        <v>0.76469699999999996</v>
      </c>
      <c r="AC47">
        <v>58.981914000000003</v>
      </c>
      <c r="AD47" s="1">
        <v>464</v>
      </c>
      <c r="AE47">
        <v>0</v>
      </c>
      <c r="AF47">
        <v>78</v>
      </c>
      <c r="AG47">
        <v>99</v>
      </c>
      <c r="AH47">
        <v>15.882989</v>
      </c>
      <c r="AI47">
        <v>1963</v>
      </c>
      <c r="AJ47">
        <v>1033.0999999999999</v>
      </c>
      <c r="AK47">
        <v>0</v>
      </c>
      <c r="AL47">
        <v>0</v>
      </c>
      <c r="AM47" t="s">
        <v>328</v>
      </c>
      <c r="AN47" t="s">
        <v>504</v>
      </c>
      <c r="AO47">
        <v>2316.6759999999999</v>
      </c>
      <c r="AR47" t="s">
        <v>118</v>
      </c>
      <c r="AS47" t="s">
        <v>121</v>
      </c>
      <c r="AT47" t="s">
        <v>242</v>
      </c>
      <c r="AU47" t="s">
        <v>327</v>
      </c>
      <c r="AV47" t="s">
        <v>48</v>
      </c>
      <c r="AW47">
        <v>2</v>
      </c>
      <c r="BB47">
        <v>0.76812977458916054</v>
      </c>
      <c r="BC47" t="s">
        <v>70</v>
      </c>
      <c r="BF47" t="s">
        <v>118</v>
      </c>
      <c r="BG47" t="s">
        <v>121</v>
      </c>
      <c r="BH47" t="s">
        <v>327</v>
      </c>
      <c r="BI47">
        <v>2639</v>
      </c>
      <c r="BJ47">
        <v>2</v>
      </c>
      <c r="BK47" t="s">
        <v>242</v>
      </c>
      <c r="BL47" t="s">
        <v>227</v>
      </c>
      <c r="BM47">
        <v>0.76812977458916054</v>
      </c>
      <c r="BN47" t="s">
        <v>70</v>
      </c>
      <c r="BO47" t="s">
        <v>185</v>
      </c>
      <c r="BP47">
        <v>2567.37</v>
      </c>
    </row>
    <row r="48" spans="1:68" ht="16.5">
      <c r="A48" s="49" t="str">
        <f t="shared" si="18"/>
        <v>원진운수</v>
      </c>
      <c r="B48" s="50" t="str">
        <f t="shared" si="19"/>
        <v>윤인석</v>
      </c>
      <c r="C48" s="51" t="str">
        <f t="shared" si="20"/>
        <v>D</v>
      </c>
      <c r="D48" s="52">
        <f t="shared" si="21"/>
        <v>0.8445769027244785</v>
      </c>
      <c r="E48" s="53">
        <f t="shared" si="22"/>
        <v>6774</v>
      </c>
      <c r="F48" s="54" t="str">
        <f t="shared" si="23"/>
        <v>6</v>
      </c>
      <c r="G48" s="55" t="str">
        <f t="shared" si="24"/>
        <v>70바4313</v>
      </c>
      <c r="H48" s="56">
        <f t="shared" si="25"/>
        <v>2</v>
      </c>
      <c r="I48" s="57">
        <f t="shared" si="26"/>
        <v>570.85200000000009</v>
      </c>
      <c r="J48" s="58">
        <f t="shared" si="27"/>
        <v>3.0062784827984863E-3</v>
      </c>
      <c r="K48" s="58">
        <f t="shared" si="28"/>
        <v>0.3445638467678111</v>
      </c>
      <c r="L48" s="58">
        <f t="shared" si="29"/>
        <v>0.11036135460679825</v>
      </c>
      <c r="M48" s="59">
        <f t="shared" si="30"/>
        <v>9.3930000000000007</v>
      </c>
      <c r="N48" s="60">
        <f t="shared" si="31"/>
        <v>0.17517675334412422</v>
      </c>
      <c r="O48" s="60">
        <f t="shared" si="32"/>
        <v>0.70070701337649688</v>
      </c>
      <c r="P48" s="122">
        <f t="shared" si="33"/>
        <v>0</v>
      </c>
      <c r="Q48" s="123">
        <f t="shared" si="34"/>
        <v>1</v>
      </c>
      <c r="R48" s="123">
        <f t="shared" si="35"/>
        <v>4</v>
      </c>
      <c r="T48">
        <v>527</v>
      </c>
      <c r="U48">
        <v>6774</v>
      </c>
      <c r="V48" t="s">
        <v>329</v>
      </c>
      <c r="W48">
        <v>570.85199999999998</v>
      </c>
      <c r="X48">
        <v>251.15799999999999</v>
      </c>
      <c r="Y48">
        <v>2.2730000000000001</v>
      </c>
      <c r="Z48">
        <v>9.3930000000000007</v>
      </c>
      <c r="AA48">
        <v>37.141934999999997</v>
      </c>
      <c r="AB48">
        <v>0.11165899999999999</v>
      </c>
      <c r="AC48">
        <v>12.797768</v>
      </c>
      <c r="AD48" s="1">
        <v>63</v>
      </c>
      <c r="AE48">
        <v>1</v>
      </c>
      <c r="AF48">
        <v>4</v>
      </c>
      <c r="AG48">
        <v>58</v>
      </c>
      <c r="AH48">
        <v>15.369472999999999</v>
      </c>
      <c r="AI48">
        <v>0</v>
      </c>
      <c r="AJ48">
        <v>0</v>
      </c>
      <c r="AK48">
        <v>0</v>
      </c>
      <c r="AL48">
        <v>0</v>
      </c>
      <c r="AM48" t="s">
        <v>330</v>
      </c>
      <c r="AN48" t="s">
        <v>505</v>
      </c>
      <c r="AO48">
        <v>422.38600000000002</v>
      </c>
      <c r="AR48" t="s">
        <v>118</v>
      </c>
      <c r="AS48" t="s">
        <v>121</v>
      </c>
      <c r="AT48" t="s">
        <v>241</v>
      </c>
      <c r="AU48" t="s">
        <v>329</v>
      </c>
      <c r="AV48" t="s">
        <v>48</v>
      </c>
      <c r="AW48">
        <v>2</v>
      </c>
      <c r="BB48">
        <v>0.8445769027244785</v>
      </c>
      <c r="BC48" t="s">
        <v>67</v>
      </c>
      <c r="BF48" t="s">
        <v>118</v>
      </c>
      <c r="BG48" t="s">
        <v>121</v>
      </c>
      <c r="BH48" t="s">
        <v>329</v>
      </c>
      <c r="BI48">
        <v>6774</v>
      </c>
      <c r="BJ48">
        <v>2</v>
      </c>
      <c r="BK48" t="s">
        <v>241</v>
      </c>
      <c r="BL48" t="s">
        <v>237</v>
      </c>
      <c r="BM48">
        <v>0.8445769027244785</v>
      </c>
      <c r="BN48" t="s">
        <v>67</v>
      </c>
      <c r="BO48" t="s">
        <v>176</v>
      </c>
      <c r="BP48">
        <v>570.85200000000009</v>
      </c>
    </row>
    <row r="49" spans="1:68" ht="16.5">
      <c r="A49" s="66" t="str">
        <f t="shared" si="18"/>
        <v>원진운수</v>
      </c>
      <c r="B49" s="67" t="str">
        <f t="shared" si="19"/>
        <v>이경철</v>
      </c>
      <c r="C49" s="68" t="str">
        <f t="shared" si="20"/>
        <v>F</v>
      </c>
      <c r="D49" s="69">
        <f t="shared" si="21"/>
        <v>0.73133011686783278</v>
      </c>
      <c r="E49" s="70">
        <f t="shared" si="22"/>
        <v>6875</v>
      </c>
      <c r="F49" s="71" t="str">
        <f t="shared" si="23"/>
        <v>6</v>
      </c>
      <c r="G49" s="72" t="str">
        <f t="shared" si="24"/>
        <v>72바1379</v>
      </c>
      <c r="H49" s="73">
        <f t="shared" si="25"/>
        <v>4</v>
      </c>
      <c r="I49" s="74">
        <f t="shared" si="26"/>
        <v>1879.8310000000001</v>
      </c>
      <c r="J49" s="75">
        <f t="shared" si="27"/>
        <v>7.5252431570556038E-3</v>
      </c>
      <c r="K49" s="75">
        <f t="shared" si="28"/>
        <v>0.32652226687616881</v>
      </c>
      <c r="L49" s="75">
        <f t="shared" si="29"/>
        <v>9.3625437605827325E-2</v>
      </c>
      <c r="M49" s="76">
        <f t="shared" si="30"/>
        <v>8.9320000000000004</v>
      </c>
      <c r="N49" s="77">
        <f t="shared" si="31"/>
        <v>0</v>
      </c>
      <c r="O49" s="77">
        <f t="shared" si="32"/>
        <v>0.98844610549633261</v>
      </c>
      <c r="P49" s="120">
        <f t="shared" si="33"/>
        <v>1</v>
      </c>
      <c r="Q49" s="121">
        <f t="shared" si="34"/>
        <v>0</v>
      </c>
      <c r="R49" s="121">
        <f t="shared" si="35"/>
        <v>19</v>
      </c>
      <c r="T49">
        <v>527</v>
      </c>
      <c r="U49">
        <v>6875</v>
      </c>
      <c r="V49" t="s">
        <v>331</v>
      </c>
      <c r="W49">
        <v>1922.2090000000001</v>
      </c>
      <c r="X49">
        <v>919.72900000000004</v>
      </c>
      <c r="Y49">
        <v>2.09</v>
      </c>
      <c r="Z49">
        <v>8.9320000000000004</v>
      </c>
      <c r="AA49">
        <v>125.05775300000001</v>
      </c>
      <c r="AB49">
        <v>0.94108999999999998</v>
      </c>
      <c r="AC49">
        <v>40.834141000000002</v>
      </c>
      <c r="AD49" s="1">
        <v>176</v>
      </c>
      <c r="AE49">
        <v>0</v>
      </c>
      <c r="AF49">
        <v>19</v>
      </c>
      <c r="AG49">
        <v>59</v>
      </c>
      <c r="AH49">
        <v>15.370570000000001</v>
      </c>
      <c r="AI49">
        <v>0</v>
      </c>
      <c r="AJ49">
        <v>0</v>
      </c>
      <c r="AK49">
        <v>1</v>
      </c>
      <c r="AL49">
        <v>34</v>
      </c>
      <c r="AM49" t="s">
        <v>332</v>
      </c>
      <c r="AN49" t="s">
        <v>506</v>
      </c>
      <c r="AO49">
        <v>1399.0050000000001</v>
      </c>
      <c r="AR49" t="s">
        <v>118</v>
      </c>
      <c r="AS49" t="s">
        <v>121</v>
      </c>
      <c r="AT49" t="s">
        <v>244</v>
      </c>
      <c r="AU49" t="s">
        <v>331</v>
      </c>
      <c r="AV49" t="s">
        <v>48</v>
      </c>
      <c r="AW49">
        <v>4</v>
      </c>
      <c r="BB49">
        <v>0.73133011686783278</v>
      </c>
      <c r="BC49" t="s">
        <v>70</v>
      </c>
      <c r="BF49" t="s">
        <v>118</v>
      </c>
      <c r="BG49" t="s">
        <v>121</v>
      </c>
      <c r="BH49" t="s">
        <v>331</v>
      </c>
      <c r="BI49">
        <v>6875</v>
      </c>
      <c r="BJ49">
        <v>4</v>
      </c>
      <c r="BK49" t="s">
        <v>244</v>
      </c>
      <c r="BL49" t="s">
        <v>237</v>
      </c>
      <c r="BM49">
        <v>0.73133011686783278</v>
      </c>
      <c r="BN49" t="s">
        <v>70</v>
      </c>
      <c r="BO49" t="s">
        <v>185</v>
      </c>
      <c r="BP49">
        <v>1879.8310000000001</v>
      </c>
    </row>
    <row r="50" spans="1:68" ht="16.5">
      <c r="A50" s="49" t="str">
        <f t="shared" si="18"/>
        <v>원진운수</v>
      </c>
      <c r="B50" s="50" t="str">
        <f t="shared" si="19"/>
        <v>이동소</v>
      </c>
      <c r="C50" s="51" t="str">
        <f t="shared" si="20"/>
        <v>F</v>
      </c>
      <c r="D50" s="52">
        <f t="shared" si="21"/>
        <v>0.78507479373642486</v>
      </c>
      <c r="E50" s="53">
        <f t="shared" si="22"/>
        <v>1245</v>
      </c>
      <c r="F50" s="54" t="str">
        <f t="shared" si="23"/>
        <v>22</v>
      </c>
      <c r="G50" s="55" t="str">
        <f t="shared" si="24"/>
        <v>70바3606</v>
      </c>
      <c r="H50" s="56">
        <f t="shared" si="25"/>
        <v>3</v>
      </c>
      <c r="I50" s="57">
        <f t="shared" si="26"/>
        <v>3188.2750000000001</v>
      </c>
      <c r="J50" s="58">
        <f t="shared" si="27"/>
        <v>5.2422699266501125E-3</v>
      </c>
      <c r="K50" s="58">
        <f t="shared" si="28"/>
        <v>0.36955264888421724</v>
      </c>
      <c r="L50" s="58">
        <f t="shared" si="29"/>
        <v>7.6530412213501028E-2</v>
      </c>
      <c r="M50" s="59">
        <f t="shared" si="30"/>
        <v>10.555</v>
      </c>
      <c r="N50" s="60">
        <f t="shared" si="31"/>
        <v>0.18818953822992057</v>
      </c>
      <c r="O50" s="60">
        <f t="shared" si="32"/>
        <v>1.348691690647764</v>
      </c>
      <c r="P50" s="122">
        <f t="shared" si="33"/>
        <v>1</v>
      </c>
      <c r="Q50" s="123">
        <f t="shared" si="34"/>
        <v>6</v>
      </c>
      <c r="R50" s="123">
        <f t="shared" si="35"/>
        <v>43</v>
      </c>
      <c r="T50">
        <v>527</v>
      </c>
      <c r="U50">
        <v>1245</v>
      </c>
      <c r="V50" t="s">
        <v>333</v>
      </c>
      <c r="W50">
        <v>3188.2750000000001</v>
      </c>
      <c r="X50">
        <v>1624.2170000000001</v>
      </c>
      <c r="Y50">
        <v>1.9630000000000001</v>
      </c>
      <c r="Z50">
        <v>10.555</v>
      </c>
      <c r="AA50">
        <v>222.91049799999999</v>
      </c>
      <c r="AB50">
        <v>1.1685570000000001</v>
      </c>
      <c r="AC50">
        <v>82.377165000000005</v>
      </c>
      <c r="AD50" s="1">
        <v>244</v>
      </c>
      <c r="AE50">
        <v>6</v>
      </c>
      <c r="AF50">
        <v>43</v>
      </c>
      <c r="AG50">
        <v>59</v>
      </c>
      <c r="AH50">
        <v>14.302937</v>
      </c>
      <c r="AI50">
        <v>0</v>
      </c>
      <c r="AJ50">
        <v>0</v>
      </c>
      <c r="AK50">
        <v>1</v>
      </c>
      <c r="AL50">
        <v>151</v>
      </c>
      <c r="AM50" t="s">
        <v>334</v>
      </c>
      <c r="AN50" t="s">
        <v>507</v>
      </c>
      <c r="AO50">
        <v>2737.038</v>
      </c>
      <c r="AR50" t="s">
        <v>118</v>
      </c>
      <c r="AS50" t="s">
        <v>120</v>
      </c>
      <c r="AT50" t="s">
        <v>194</v>
      </c>
      <c r="AU50" t="s">
        <v>333</v>
      </c>
      <c r="AV50" t="s">
        <v>48</v>
      </c>
      <c r="AW50">
        <v>3</v>
      </c>
      <c r="BB50">
        <v>0.78507479373642486</v>
      </c>
      <c r="BC50" t="s">
        <v>70</v>
      </c>
      <c r="BF50" t="s">
        <v>118</v>
      </c>
      <c r="BG50" t="s">
        <v>120</v>
      </c>
      <c r="BH50" t="s">
        <v>333</v>
      </c>
      <c r="BI50">
        <v>1245</v>
      </c>
      <c r="BJ50">
        <v>3</v>
      </c>
      <c r="BK50" t="s">
        <v>194</v>
      </c>
      <c r="BL50" t="s">
        <v>217</v>
      </c>
      <c r="BM50">
        <v>0.78507479373642486</v>
      </c>
      <c r="BN50" t="s">
        <v>70</v>
      </c>
      <c r="BO50" t="s">
        <v>185</v>
      </c>
      <c r="BP50">
        <v>3188.2750000000001</v>
      </c>
    </row>
    <row r="51" spans="1:68" ht="16.5">
      <c r="A51" s="66" t="str">
        <f t="shared" si="18"/>
        <v>원진운수</v>
      </c>
      <c r="B51" s="67" t="str">
        <f t="shared" si="19"/>
        <v>이수웅</v>
      </c>
      <c r="C51" s="68" t="str">
        <f t="shared" si="20"/>
        <v>D</v>
      </c>
      <c r="D51" s="69">
        <f t="shared" si="21"/>
        <v>0.84895488327330526</v>
      </c>
      <c r="E51" s="70">
        <f t="shared" si="22"/>
        <v>1688</v>
      </c>
      <c r="F51" s="71" t="str">
        <f t="shared" si="23"/>
        <v>22</v>
      </c>
      <c r="G51" s="72" t="str">
        <f t="shared" si="24"/>
        <v>70바4311</v>
      </c>
      <c r="H51" s="73">
        <f t="shared" si="25"/>
        <v>3</v>
      </c>
      <c r="I51" s="74">
        <f t="shared" si="26"/>
        <v>2252.319</v>
      </c>
      <c r="J51" s="75">
        <f t="shared" si="27"/>
        <v>2.6766634830798887E-3</v>
      </c>
      <c r="K51" s="75">
        <f t="shared" si="28"/>
        <v>0.3399265805336274</v>
      </c>
      <c r="L51" s="75">
        <f t="shared" si="29"/>
        <v>0.15628336838609452</v>
      </c>
      <c r="M51" s="76">
        <f t="shared" si="30"/>
        <v>8.41</v>
      </c>
      <c r="N51" s="77">
        <f t="shared" si="31"/>
        <v>0.26639210520357021</v>
      </c>
      <c r="O51" s="77">
        <f t="shared" si="32"/>
        <v>0.35518947360476028</v>
      </c>
      <c r="P51" s="120">
        <f t="shared" si="33"/>
        <v>0</v>
      </c>
      <c r="Q51" s="121">
        <f t="shared" si="34"/>
        <v>6</v>
      </c>
      <c r="R51" s="121">
        <f t="shared" si="35"/>
        <v>8</v>
      </c>
      <c r="T51">
        <v>527</v>
      </c>
      <c r="U51">
        <v>1688</v>
      </c>
      <c r="V51" t="s">
        <v>335</v>
      </c>
      <c r="W51">
        <v>2252.319</v>
      </c>
      <c r="X51">
        <v>1077.44</v>
      </c>
      <c r="Y51">
        <v>2.09</v>
      </c>
      <c r="Z51">
        <v>8.41</v>
      </c>
      <c r="AA51">
        <v>155.96245200000001</v>
      </c>
      <c r="AB51">
        <v>0.41745900000000002</v>
      </c>
      <c r="AC51">
        <v>53.015782999999999</v>
      </c>
      <c r="AD51" s="1">
        <v>352</v>
      </c>
      <c r="AE51">
        <v>6</v>
      </c>
      <c r="AF51">
        <v>8</v>
      </c>
      <c r="AG51">
        <v>57</v>
      </c>
      <c r="AH51">
        <v>14.441418000000001</v>
      </c>
      <c r="AI51">
        <v>0</v>
      </c>
      <c r="AJ51">
        <v>0</v>
      </c>
      <c r="AK51">
        <v>0</v>
      </c>
      <c r="AL51">
        <v>0</v>
      </c>
      <c r="AM51" t="s">
        <v>336</v>
      </c>
      <c r="AN51" t="s">
        <v>508</v>
      </c>
      <c r="AO51">
        <v>1663.655</v>
      </c>
      <c r="AR51" t="s">
        <v>118</v>
      </c>
      <c r="AS51" t="s">
        <v>120</v>
      </c>
      <c r="AT51" t="s">
        <v>201</v>
      </c>
      <c r="AU51" t="s">
        <v>335</v>
      </c>
      <c r="AV51" t="s">
        <v>48</v>
      </c>
      <c r="AW51">
        <v>3</v>
      </c>
      <c r="BB51">
        <v>0.84895488327330526</v>
      </c>
      <c r="BC51" t="s">
        <v>67</v>
      </c>
      <c r="BF51" t="s">
        <v>118</v>
      </c>
      <c r="BG51" t="s">
        <v>120</v>
      </c>
      <c r="BH51" t="s">
        <v>335</v>
      </c>
      <c r="BI51">
        <v>1688</v>
      </c>
      <c r="BJ51">
        <v>3</v>
      </c>
      <c r="BK51" t="s">
        <v>201</v>
      </c>
      <c r="BL51" t="s">
        <v>429</v>
      </c>
      <c r="BM51">
        <v>0.84895488327330526</v>
      </c>
      <c r="BN51" t="s">
        <v>67</v>
      </c>
      <c r="BO51" t="s">
        <v>176</v>
      </c>
      <c r="BP51">
        <v>2252.319</v>
      </c>
    </row>
    <row r="52" spans="1:68" ht="16.5">
      <c r="A52" s="49" t="str">
        <f t="shared" si="18"/>
        <v>원진운수</v>
      </c>
      <c r="B52" s="50" t="str">
        <f t="shared" si="19"/>
        <v>이예진</v>
      </c>
      <c r="C52" s="51" t="str">
        <f t="shared" si="20"/>
        <v>F</v>
      </c>
      <c r="D52" s="52">
        <f t="shared" si="21"/>
        <v>0.77935917687043155</v>
      </c>
      <c r="E52" s="53">
        <f t="shared" si="22"/>
        <v>3234</v>
      </c>
      <c r="F52" s="54" t="str">
        <f t="shared" si="23"/>
        <v>6</v>
      </c>
      <c r="G52" s="55" t="str">
        <f t="shared" si="24"/>
        <v>70바4347</v>
      </c>
      <c r="H52" s="56">
        <f t="shared" si="25"/>
        <v>17</v>
      </c>
      <c r="I52" s="57">
        <f t="shared" si="26"/>
        <v>3019.4990000000003</v>
      </c>
      <c r="J52" s="58">
        <f t="shared" si="27"/>
        <v>2.5377360530521682E-3</v>
      </c>
      <c r="K52" s="58">
        <f t="shared" si="28"/>
        <v>0.37089851119531841</v>
      </c>
      <c r="L52" s="58">
        <f t="shared" si="29"/>
        <v>0.14836898439111917</v>
      </c>
      <c r="M52" s="59">
        <f t="shared" si="30"/>
        <v>11.096</v>
      </c>
      <c r="N52" s="60">
        <f t="shared" si="31"/>
        <v>0</v>
      </c>
      <c r="O52" s="60">
        <f t="shared" si="32"/>
        <v>2.483855765476326</v>
      </c>
      <c r="P52" s="122">
        <f t="shared" si="33"/>
        <v>0</v>
      </c>
      <c r="Q52" s="123">
        <f t="shared" si="34"/>
        <v>0</v>
      </c>
      <c r="R52" s="123">
        <f t="shared" si="35"/>
        <v>75</v>
      </c>
      <c r="T52">
        <v>527</v>
      </c>
      <c r="U52">
        <v>3234</v>
      </c>
      <c r="V52" t="s">
        <v>337</v>
      </c>
      <c r="W52">
        <v>3019.4989999999998</v>
      </c>
      <c r="X52">
        <v>1430.1610000000001</v>
      </c>
      <c r="Y52">
        <v>2.1110000000000002</v>
      </c>
      <c r="Z52">
        <v>11.096</v>
      </c>
      <c r="AA52">
        <v>198.76495800000001</v>
      </c>
      <c r="AB52">
        <v>0.504413</v>
      </c>
      <c r="AC52">
        <v>73.721626999999998</v>
      </c>
      <c r="AD52" s="1">
        <v>448</v>
      </c>
      <c r="AE52">
        <v>0</v>
      </c>
      <c r="AF52">
        <v>75</v>
      </c>
      <c r="AG52">
        <v>61</v>
      </c>
      <c r="AH52">
        <v>15.191304000000001</v>
      </c>
      <c r="AI52">
        <v>0</v>
      </c>
      <c r="AJ52">
        <v>0</v>
      </c>
      <c r="AK52">
        <v>0</v>
      </c>
      <c r="AL52">
        <v>0</v>
      </c>
      <c r="AM52" t="s">
        <v>338</v>
      </c>
      <c r="AN52" t="s">
        <v>509</v>
      </c>
      <c r="AO52">
        <v>391.67899999999997</v>
      </c>
      <c r="AR52" t="s">
        <v>118</v>
      </c>
      <c r="AS52" t="s">
        <v>121</v>
      </c>
      <c r="AT52" t="s">
        <v>242</v>
      </c>
      <c r="AU52" t="s">
        <v>337</v>
      </c>
      <c r="AV52" t="s">
        <v>48</v>
      </c>
      <c r="AW52">
        <v>17</v>
      </c>
      <c r="BB52">
        <v>0.77935917687043155</v>
      </c>
      <c r="BC52" t="s">
        <v>70</v>
      </c>
      <c r="BF52" t="s">
        <v>118</v>
      </c>
      <c r="BG52" t="s">
        <v>121</v>
      </c>
      <c r="BH52" t="s">
        <v>337</v>
      </c>
      <c r="BI52">
        <v>3234</v>
      </c>
      <c r="BJ52">
        <v>17</v>
      </c>
      <c r="BK52" t="s">
        <v>242</v>
      </c>
      <c r="BL52" t="s">
        <v>231</v>
      </c>
      <c r="BM52">
        <v>0.77935917687043155</v>
      </c>
      <c r="BN52" t="s">
        <v>70</v>
      </c>
      <c r="BO52" t="s">
        <v>185</v>
      </c>
      <c r="BP52">
        <v>3019.4990000000003</v>
      </c>
    </row>
    <row r="53" spans="1:68" ht="16.5">
      <c r="A53" s="66" t="str">
        <f t="shared" si="18"/>
        <v>원진운수</v>
      </c>
      <c r="B53" s="67" t="str">
        <f t="shared" si="19"/>
        <v>이용철</v>
      </c>
      <c r="C53" s="68" t="str">
        <f t="shared" si="20"/>
        <v>F</v>
      </c>
      <c r="D53" s="69">
        <f t="shared" si="21"/>
        <v>0.78270379691830627</v>
      </c>
      <c r="E53" s="70">
        <f t="shared" si="22"/>
        <v>1354</v>
      </c>
      <c r="F53" s="71" t="str">
        <f t="shared" si="23"/>
        <v>6</v>
      </c>
      <c r="G53" s="72" t="str">
        <f t="shared" si="24"/>
        <v>70바4313</v>
      </c>
      <c r="H53" s="73">
        <f t="shared" si="25"/>
        <v>3</v>
      </c>
      <c r="I53" s="74">
        <f t="shared" si="26"/>
        <v>2671.4059999999999</v>
      </c>
      <c r="J53" s="75">
        <f t="shared" si="27"/>
        <v>1.6715193372254487E-3</v>
      </c>
      <c r="K53" s="75">
        <f t="shared" si="28"/>
        <v>0.34935698302567281</v>
      </c>
      <c r="L53" s="75">
        <f t="shared" si="29"/>
        <v>3.5561797794869072E-2</v>
      </c>
      <c r="M53" s="76">
        <f t="shared" si="30"/>
        <v>10.334</v>
      </c>
      <c r="N53" s="77">
        <f t="shared" si="31"/>
        <v>0</v>
      </c>
      <c r="O53" s="77">
        <f t="shared" si="32"/>
        <v>2.6095189370216496</v>
      </c>
      <c r="P53" s="120">
        <f t="shared" si="33"/>
        <v>0</v>
      </c>
      <c r="Q53" s="121">
        <f t="shared" si="34"/>
        <v>0</v>
      </c>
      <c r="R53" s="121">
        <f t="shared" si="35"/>
        <v>71</v>
      </c>
      <c r="T53">
        <v>527</v>
      </c>
      <c r="U53">
        <v>1354</v>
      </c>
      <c r="V53" t="s">
        <v>339</v>
      </c>
      <c r="W53">
        <v>2720.808</v>
      </c>
      <c r="X53">
        <v>1281.3219999999999</v>
      </c>
      <c r="Y53">
        <v>2.1230000000000002</v>
      </c>
      <c r="Z53">
        <v>10.334</v>
      </c>
      <c r="AA53">
        <v>174.97135299999999</v>
      </c>
      <c r="AB53">
        <v>0.29246800000000001</v>
      </c>
      <c r="AC53">
        <v>61.127464000000003</v>
      </c>
      <c r="AD53" s="1">
        <v>95</v>
      </c>
      <c r="AE53">
        <v>0</v>
      </c>
      <c r="AF53">
        <v>71</v>
      </c>
      <c r="AG53">
        <v>58</v>
      </c>
      <c r="AH53">
        <v>15.550019000000001</v>
      </c>
      <c r="AI53">
        <v>0</v>
      </c>
      <c r="AJ53">
        <v>0</v>
      </c>
      <c r="AK53">
        <v>0</v>
      </c>
      <c r="AL53">
        <v>0</v>
      </c>
      <c r="AM53" t="s">
        <v>340</v>
      </c>
      <c r="AN53" t="s">
        <v>510</v>
      </c>
      <c r="AO53">
        <v>2394.27</v>
      </c>
      <c r="AR53" t="s">
        <v>118</v>
      </c>
      <c r="AS53" t="s">
        <v>121</v>
      </c>
      <c r="AT53" t="s">
        <v>241</v>
      </c>
      <c r="AU53" t="s">
        <v>339</v>
      </c>
      <c r="AV53" t="s">
        <v>48</v>
      </c>
      <c r="AW53">
        <v>3</v>
      </c>
      <c r="BB53">
        <v>0.78270379691830627</v>
      </c>
      <c r="BC53" t="s">
        <v>70</v>
      </c>
      <c r="BF53" t="s">
        <v>118</v>
      </c>
      <c r="BG53" t="s">
        <v>121</v>
      </c>
      <c r="BH53" t="s">
        <v>339</v>
      </c>
      <c r="BI53">
        <v>1354</v>
      </c>
      <c r="BJ53">
        <v>3</v>
      </c>
      <c r="BK53" t="s">
        <v>241</v>
      </c>
      <c r="BL53" t="s">
        <v>240</v>
      </c>
      <c r="BM53">
        <v>0.78270379691830627</v>
      </c>
      <c r="BN53" t="s">
        <v>70</v>
      </c>
      <c r="BO53" t="s">
        <v>185</v>
      </c>
      <c r="BP53">
        <v>2671.4059999999999</v>
      </c>
    </row>
    <row r="54" spans="1:68" ht="16.5">
      <c r="A54" s="49" t="str">
        <f t="shared" si="18"/>
        <v>원진운수</v>
      </c>
      <c r="B54" s="50" t="str">
        <f t="shared" si="19"/>
        <v>이웅</v>
      </c>
      <c r="C54" s="51" t="str">
        <f t="shared" si="20"/>
        <v>D</v>
      </c>
      <c r="D54" s="52">
        <f t="shared" si="21"/>
        <v>0.84551724137931039</v>
      </c>
      <c r="E54" s="53">
        <f t="shared" si="22"/>
        <v>8758</v>
      </c>
      <c r="F54" s="54" t="str">
        <f t="shared" si="23"/>
        <v>320</v>
      </c>
      <c r="G54" s="55" t="str">
        <f t="shared" si="24"/>
        <v>70바4344</v>
      </c>
      <c r="H54" s="56">
        <f t="shared" si="25"/>
        <v>1</v>
      </c>
      <c r="I54" s="57">
        <f t="shared" si="26"/>
        <v>5200.1970000000001</v>
      </c>
      <c r="J54" s="58">
        <f t="shared" si="27"/>
        <v>8.3670302029513199E-3</v>
      </c>
      <c r="K54" s="58">
        <f t="shared" si="28"/>
        <v>0.2524585883814543</v>
      </c>
      <c r="L54" s="58">
        <f t="shared" si="29"/>
        <v>0.11538024424843904</v>
      </c>
      <c r="M54" s="59">
        <f t="shared" si="30"/>
        <v>19.128</v>
      </c>
      <c r="N54" s="60">
        <f t="shared" si="31"/>
        <v>1.9230040708073173E-2</v>
      </c>
      <c r="O54" s="60">
        <f t="shared" si="32"/>
        <v>2.2499147628445613</v>
      </c>
      <c r="P54" s="122">
        <f t="shared" si="33"/>
        <v>0</v>
      </c>
      <c r="Q54" s="123">
        <f t="shared" si="34"/>
        <v>1</v>
      </c>
      <c r="R54" s="123">
        <f t="shared" si="35"/>
        <v>117</v>
      </c>
      <c r="T54">
        <v>527</v>
      </c>
      <c r="U54">
        <v>8758</v>
      </c>
      <c r="V54" t="s">
        <v>341</v>
      </c>
      <c r="W54">
        <v>5200.1970000000001</v>
      </c>
      <c r="X54">
        <v>2121.1619999999998</v>
      </c>
      <c r="Y54">
        <v>2.452</v>
      </c>
      <c r="Z54">
        <v>19.128</v>
      </c>
      <c r="AA54">
        <v>164.75714400000001</v>
      </c>
      <c r="AB54">
        <v>1.378528</v>
      </c>
      <c r="AC54">
        <v>41.594355999999998</v>
      </c>
      <c r="AD54" s="1">
        <v>600</v>
      </c>
      <c r="AE54">
        <v>1</v>
      </c>
      <c r="AF54">
        <v>117</v>
      </c>
      <c r="AG54">
        <v>103</v>
      </c>
      <c r="AH54">
        <v>31.562801</v>
      </c>
      <c r="AI54">
        <v>29953.599999999999</v>
      </c>
      <c r="AJ54">
        <v>20416.3</v>
      </c>
      <c r="AK54">
        <v>0</v>
      </c>
      <c r="AL54">
        <v>0</v>
      </c>
      <c r="AM54" t="s">
        <v>342</v>
      </c>
      <c r="AN54" t="s">
        <v>511</v>
      </c>
      <c r="AO54">
        <v>5200.1970000000001</v>
      </c>
      <c r="AR54" t="s">
        <v>118</v>
      </c>
      <c r="AS54" t="s">
        <v>119</v>
      </c>
      <c r="AT54" t="s">
        <v>227</v>
      </c>
      <c r="AU54" t="s">
        <v>341</v>
      </c>
      <c r="AV54" t="s">
        <v>48</v>
      </c>
      <c r="AW54">
        <v>1</v>
      </c>
      <c r="BB54">
        <v>0.84551724137931039</v>
      </c>
      <c r="BC54" t="s">
        <v>67</v>
      </c>
      <c r="BF54" t="s">
        <v>118</v>
      </c>
      <c r="BG54" t="s">
        <v>119</v>
      </c>
      <c r="BH54" t="s">
        <v>341</v>
      </c>
      <c r="BI54">
        <v>8758</v>
      </c>
      <c r="BJ54">
        <v>1</v>
      </c>
      <c r="BK54" t="s">
        <v>227</v>
      </c>
      <c r="BL54" t="s">
        <v>173</v>
      </c>
      <c r="BM54">
        <v>0.84551724137931039</v>
      </c>
      <c r="BN54" t="s">
        <v>67</v>
      </c>
      <c r="BO54" t="s">
        <v>176</v>
      </c>
      <c r="BP54">
        <v>5200.1970000000001</v>
      </c>
    </row>
    <row r="55" spans="1:68" ht="16.5">
      <c r="A55" s="66" t="str">
        <f t="shared" si="18"/>
        <v>원진운수</v>
      </c>
      <c r="B55" s="67" t="str">
        <f t="shared" si="19"/>
        <v>이재현</v>
      </c>
      <c r="C55" s="68" t="str">
        <f t="shared" si="20"/>
        <v>D</v>
      </c>
      <c r="D55" s="69">
        <f t="shared" si="21"/>
        <v>0.81971702011716663</v>
      </c>
      <c r="E55" s="70">
        <f t="shared" si="22"/>
        <v>7377</v>
      </c>
      <c r="F55" s="71" t="str">
        <f t="shared" si="23"/>
        <v>6</v>
      </c>
      <c r="G55" s="72" t="str">
        <f t="shared" si="24"/>
        <v>72바1435</v>
      </c>
      <c r="H55" s="73">
        <f t="shared" si="25"/>
        <v>16</v>
      </c>
      <c r="I55" s="74">
        <f t="shared" si="26"/>
        <v>2759.2969999999996</v>
      </c>
      <c r="J55" s="75">
        <f t="shared" si="27"/>
        <v>4.0763093274445873E-3</v>
      </c>
      <c r="K55" s="75">
        <f t="shared" si="28"/>
        <v>0.36336095232167143</v>
      </c>
      <c r="L55" s="75">
        <f t="shared" si="29"/>
        <v>0.19678925465435584</v>
      </c>
      <c r="M55" s="76">
        <f t="shared" si="30"/>
        <v>10.177</v>
      </c>
      <c r="N55" s="77">
        <f t="shared" si="31"/>
        <v>3.6241115037634587E-2</v>
      </c>
      <c r="O55" s="77">
        <f t="shared" si="32"/>
        <v>1.0147512210537684</v>
      </c>
      <c r="P55" s="120">
        <f t="shared" si="33"/>
        <v>0</v>
      </c>
      <c r="Q55" s="121">
        <f t="shared" si="34"/>
        <v>1</v>
      </c>
      <c r="R55" s="121">
        <f t="shared" si="35"/>
        <v>28</v>
      </c>
      <c r="T55">
        <v>527</v>
      </c>
      <c r="U55">
        <v>7377</v>
      </c>
      <c r="V55" t="s">
        <v>343</v>
      </c>
      <c r="W55">
        <v>2759.297</v>
      </c>
      <c r="X55">
        <v>1227.7829999999999</v>
      </c>
      <c r="Y55">
        <v>2.2469999999999999</v>
      </c>
      <c r="Z55">
        <v>10.177</v>
      </c>
      <c r="AA55">
        <v>181.18718200000001</v>
      </c>
      <c r="AB55">
        <v>0.73857499999999998</v>
      </c>
      <c r="AC55">
        <v>65.836347000000004</v>
      </c>
      <c r="AD55" s="1">
        <v>543</v>
      </c>
      <c r="AE55">
        <v>1</v>
      </c>
      <c r="AF55">
        <v>28</v>
      </c>
      <c r="AG55">
        <v>59</v>
      </c>
      <c r="AH55">
        <v>15.228985</v>
      </c>
      <c r="AI55">
        <v>0</v>
      </c>
      <c r="AJ55">
        <v>0</v>
      </c>
      <c r="AK55">
        <v>0</v>
      </c>
      <c r="AL55">
        <v>0</v>
      </c>
      <c r="AM55" t="s">
        <v>344</v>
      </c>
      <c r="AN55" t="s">
        <v>512</v>
      </c>
      <c r="AO55">
        <v>442.78800000000001</v>
      </c>
      <c r="AR55" t="s">
        <v>118</v>
      </c>
      <c r="AS55" t="s">
        <v>121</v>
      </c>
      <c r="AT55" t="s">
        <v>246</v>
      </c>
      <c r="AU55" t="s">
        <v>343</v>
      </c>
      <c r="AV55" t="s">
        <v>48</v>
      </c>
      <c r="AW55">
        <v>16</v>
      </c>
      <c r="BB55">
        <v>0.81971702011716663</v>
      </c>
      <c r="BC55" t="s">
        <v>67</v>
      </c>
      <c r="BF55" t="s">
        <v>118</v>
      </c>
      <c r="BG55" t="s">
        <v>121</v>
      </c>
      <c r="BH55" t="s">
        <v>343</v>
      </c>
      <c r="BI55">
        <v>7377</v>
      </c>
      <c r="BJ55">
        <v>16</v>
      </c>
      <c r="BK55" t="s">
        <v>246</v>
      </c>
      <c r="BL55" t="s">
        <v>242</v>
      </c>
      <c r="BM55">
        <v>0.81971702011716663</v>
      </c>
      <c r="BN55" t="s">
        <v>67</v>
      </c>
      <c r="BO55" t="s">
        <v>176</v>
      </c>
      <c r="BP55">
        <v>2759.2969999999996</v>
      </c>
    </row>
    <row r="56" spans="1:68" ht="16.5">
      <c r="A56" s="49" t="str">
        <f t="shared" si="18"/>
        <v>원진운수</v>
      </c>
      <c r="B56" s="50" t="str">
        <f t="shared" si="19"/>
        <v>이정철</v>
      </c>
      <c r="C56" s="51" t="str">
        <f t="shared" si="20"/>
        <v>D</v>
      </c>
      <c r="D56" s="52">
        <f t="shared" si="21"/>
        <v>0.81519999999999992</v>
      </c>
      <c r="E56" s="53">
        <f t="shared" si="22"/>
        <v>2181</v>
      </c>
      <c r="F56" s="54" t="str">
        <f t="shared" si="23"/>
        <v>22</v>
      </c>
      <c r="G56" s="55" t="str">
        <f t="shared" si="24"/>
        <v>70바4327</v>
      </c>
      <c r="H56" s="56">
        <f t="shared" si="25"/>
        <v>1</v>
      </c>
      <c r="I56" s="57">
        <f t="shared" si="26"/>
        <v>2599.2150000000001</v>
      </c>
      <c r="J56" s="58">
        <f t="shared" si="27"/>
        <v>5.0378236859987919E-3</v>
      </c>
      <c r="K56" s="58">
        <f t="shared" si="28"/>
        <v>0.37237929265151454</v>
      </c>
      <c r="L56" s="58">
        <f t="shared" si="29"/>
        <v>0.20313825520397502</v>
      </c>
      <c r="M56" s="59">
        <f t="shared" si="30"/>
        <v>11.04</v>
      </c>
      <c r="N56" s="60">
        <f t="shared" si="31"/>
        <v>0.11541946318407673</v>
      </c>
      <c r="O56" s="60">
        <f t="shared" si="32"/>
        <v>0.6925167791044603</v>
      </c>
      <c r="P56" s="122">
        <f t="shared" si="33"/>
        <v>0</v>
      </c>
      <c r="Q56" s="123">
        <f t="shared" si="34"/>
        <v>3</v>
      </c>
      <c r="R56" s="123">
        <f t="shared" si="35"/>
        <v>18</v>
      </c>
      <c r="T56">
        <v>527</v>
      </c>
      <c r="U56">
        <v>2181</v>
      </c>
      <c r="V56" t="s">
        <v>345</v>
      </c>
      <c r="W56">
        <v>2599.2150000000001</v>
      </c>
      <c r="X56">
        <v>1275.492</v>
      </c>
      <c r="Y56">
        <v>2.0379999999999998</v>
      </c>
      <c r="Z56">
        <v>11.04</v>
      </c>
      <c r="AA56">
        <v>177.15050299999999</v>
      </c>
      <c r="AB56">
        <v>0.89245300000000005</v>
      </c>
      <c r="AC56">
        <v>65.967179000000002</v>
      </c>
      <c r="AD56" s="1">
        <v>528</v>
      </c>
      <c r="AE56">
        <v>3</v>
      </c>
      <c r="AF56">
        <v>18</v>
      </c>
      <c r="AG56">
        <v>57</v>
      </c>
      <c r="AH56">
        <v>14.672354</v>
      </c>
      <c r="AI56">
        <v>0</v>
      </c>
      <c r="AJ56">
        <v>0</v>
      </c>
      <c r="AK56">
        <v>0</v>
      </c>
      <c r="AL56">
        <v>0</v>
      </c>
      <c r="AM56" t="s">
        <v>346</v>
      </c>
      <c r="AN56" t="s">
        <v>513</v>
      </c>
      <c r="AO56">
        <v>2599.2150000000001</v>
      </c>
      <c r="AR56" t="s">
        <v>118</v>
      </c>
      <c r="AS56" t="s">
        <v>120</v>
      </c>
      <c r="AT56" t="s">
        <v>209</v>
      </c>
      <c r="AU56" t="s">
        <v>345</v>
      </c>
      <c r="AV56" t="s">
        <v>48</v>
      </c>
      <c r="AW56">
        <v>1</v>
      </c>
      <c r="BB56">
        <v>0.81519999999999992</v>
      </c>
      <c r="BC56" t="s">
        <v>67</v>
      </c>
      <c r="BF56" t="s">
        <v>118</v>
      </c>
      <c r="BG56" t="s">
        <v>120</v>
      </c>
      <c r="BH56" t="s">
        <v>345</v>
      </c>
      <c r="BI56">
        <v>2181</v>
      </c>
      <c r="BJ56">
        <v>1</v>
      </c>
      <c r="BK56" t="s">
        <v>209</v>
      </c>
      <c r="BL56" t="s">
        <v>173</v>
      </c>
      <c r="BM56">
        <v>0.81519999999999992</v>
      </c>
      <c r="BN56" t="s">
        <v>67</v>
      </c>
      <c r="BO56" t="s">
        <v>176</v>
      </c>
      <c r="BP56">
        <v>2599.2150000000001</v>
      </c>
    </row>
    <row r="57" spans="1:68" ht="16.5">
      <c r="A57" s="66" t="str">
        <f t="shared" si="18"/>
        <v>원진운수</v>
      </c>
      <c r="B57" s="67" t="str">
        <f t="shared" si="19"/>
        <v>이종훈</v>
      </c>
      <c r="C57" s="68" t="str">
        <f t="shared" si="20"/>
        <v>F</v>
      </c>
      <c r="D57" s="69">
        <f t="shared" si="21"/>
        <v>0.74508472872511522</v>
      </c>
      <c r="E57" s="70">
        <f t="shared" si="22"/>
        <v>8311</v>
      </c>
      <c r="F57" s="71" t="str">
        <f t="shared" si="23"/>
        <v>6</v>
      </c>
      <c r="G57" s="72" t="str">
        <f t="shared" si="24"/>
        <v>70바3609</v>
      </c>
      <c r="H57" s="73">
        <f t="shared" si="25"/>
        <v>2</v>
      </c>
      <c r="I57" s="74">
        <f t="shared" si="26"/>
        <v>2685.9839999999999</v>
      </c>
      <c r="J57" s="75">
        <f t="shared" si="27"/>
        <v>8.3684031864885908E-4</v>
      </c>
      <c r="K57" s="75">
        <f t="shared" si="28"/>
        <v>0.37338387402467665</v>
      </c>
      <c r="L57" s="75">
        <f t="shared" si="29"/>
        <v>0.13216757806450077</v>
      </c>
      <c r="M57" s="76">
        <f t="shared" si="30"/>
        <v>11.313000000000001</v>
      </c>
      <c r="N57" s="77">
        <f t="shared" si="31"/>
        <v>0</v>
      </c>
      <c r="O57" s="77">
        <f t="shared" si="32"/>
        <v>1.1541394140843728</v>
      </c>
      <c r="P57" s="120">
        <f t="shared" si="33"/>
        <v>0</v>
      </c>
      <c r="Q57" s="121">
        <f t="shared" si="34"/>
        <v>0</v>
      </c>
      <c r="R57" s="121">
        <f t="shared" si="35"/>
        <v>31</v>
      </c>
      <c r="T57">
        <v>527</v>
      </c>
      <c r="U57">
        <v>8311</v>
      </c>
      <c r="V57" t="s">
        <v>347</v>
      </c>
      <c r="W57">
        <v>2685.9839999999999</v>
      </c>
      <c r="X57">
        <v>1243.3440000000001</v>
      </c>
      <c r="Y57">
        <v>2.16</v>
      </c>
      <c r="Z57">
        <v>11.313000000000001</v>
      </c>
      <c r="AA57">
        <v>169.59746899999999</v>
      </c>
      <c r="AB57">
        <v>0.141926</v>
      </c>
      <c r="AC57">
        <v>63.324959999999997</v>
      </c>
      <c r="AD57" s="1">
        <v>355</v>
      </c>
      <c r="AE57">
        <v>0</v>
      </c>
      <c r="AF57">
        <v>31</v>
      </c>
      <c r="AG57">
        <v>59</v>
      </c>
      <c r="AH57">
        <v>15.837406</v>
      </c>
      <c r="AI57">
        <v>0</v>
      </c>
      <c r="AJ57">
        <v>0</v>
      </c>
      <c r="AK57">
        <v>0</v>
      </c>
      <c r="AL57">
        <v>0</v>
      </c>
      <c r="AM57" t="s">
        <v>348</v>
      </c>
      <c r="AN57" t="s">
        <v>514</v>
      </c>
      <c r="AO57">
        <v>2547.15</v>
      </c>
      <c r="AR57" t="s">
        <v>118</v>
      </c>
      <c r="AS57" t="s">
        <v>121</v>
      </c>
      <c r="AT57" t="s">
        <v>230</v>
      </c>
      <c r="AU57" t="s">
        <v>347</v>
      </c>
      <c r="AV57" t="s">
        <v>48</v>
      </c>
      <c r="AW57">
        <v>2</v>
      </c>
      <c r="BB57">
        <v>0.74508472872511522</v>
      </c>
      <c r="BC57" t="s">
        <v>70</v>
      </c>
      <c r="BF57" t="s">
        <v>118</v>
      </c>
      <c r="BG57" t="s">
        <v>121</v>
      </c>
      <c r="BH57" t="s">
        <v>347</v>
      </c>
      <c r="BI57">
        <v>8311</v>
      </c>
      <c r="BJ57">
        <v>2</v>
      </c>
      <c r="BK57" t="s">
        <v>230</v>
      </c>
      <c r="BL57" t="s">
        <v>246</v>
      </c>
      <c r="BM57">
        <v>0.74508472872511522</v>
      </c>
      <c r="BN57" t="s">
        <v>70</v>
      </c>
      <c r="BO57" t="s">
        <v>185</v>
      </c>
      <c r="BP57">
        <v>2685.9839999999999</v>
      </c>
    </row>
    <row r="58" spans="1:68" ht="16.5">
      <c r="A58" s="49" t="str">
        <f t="shared" si="18"/>
        <v>원진운수</v>
      </c>
      <c r="B58" s="50" t="str">
        <f t="shared" si="19"/>
        <v>이태현</v>
      </c>
      <c r="C58" s="51" t="str">
        <f t="shared" si="20"/>
        <v>F</v>
      </c>
      <c r="D58" s="52">
        <f t="shared" si="21"/>
        <v>0.76103448275862062</v>
      </c>
      <c r="E58" s="53">
        <f t="shared" si="22"/>
        <v>1274</v>
      </c>
      <c r="F58" s="54" t="str">
        <f t="shared" si="23"/>
        <v>6</v>
      </c>
      <c r="G58" s="55" t="str">
        <f t="shared" si="24"/>
        <v>70바3610</v>
      </c>
      <c r="H58" s="56">
        <f t="shared" si="25"/>
        <v>1</v>
      </c>
      <c r="I58" s="57">
        <f t="shared" si="26"/>
        <v>2862.8960000000002</v>
      </c>
      <c r="J58" s="58">
        <f t="shared" si="27"/>
        <v>2.4280657560145956E-3</v>
      </c>
      <c r="K58" s="58">
        <f t="shared" si="28"/>
        <v>0.33824908229459277</v>
      </c>
      <c r="L58" s="58">
        <f t="shared" si="29"/>
        <v>0.19979768737669826</v>
      </c>
      <c r="M58" s="59">
        <f t="shared" si="30"/>
        <v>11.457000000000001</v>
      </c>
      <c r="N58" s="60">
        <f t="shared" si="31"/>
        <v>0</v>
      </c>
      <c r="O58" s="60">
        <f t="shared" si="32"/>
        <v>2.2005689343937047</v>
      </c>
      <c r="P58" s="122">
        <f t="shared" si="33"/>
        <v>0</v>
      </c>
      <c r="Q58" s="123">
        <f t="shared" si="34"/>
        <v>0</v>
      </c>
      <c r="R58" s="123">
        <f t="shared" si="35"/>
        <v>63</v>
      </c>
      <c r="T58">
        <v>527</v>
      </c>
      <c r="U58">
        <v>1274</v>
      </c>
      <c r="V58" t="s">
        <v>349</v>
      </c>
      <c r="W58">
        <v>2862.8960000000002</v>
      </c>
      <c r="X58">
        <v>1297.3009999999999</v>
      </c>
      <c r="Y58">
        <v>2.2069999999999999</v>
      </c>
      <c r="Z58">
        <v>11.457000000000001</v>
      </c>
      <c r="AA58">
        <v>179.14218299999999</v>
      </c>
      <c r="AB58">
        <v>0.43496899999999999</v>
      </c>
      <c r="AC58">
        <v>60.594678999999999</v>
      </c>
      <c r="AD58" s="1">
        <v>572</v>
      </c>
      <c r="AE58">
        <v>0</v>
      </c>
      <c r="AF58">
        <v>63</v>
      </c>
      <c r="AG58">
        <v>59</v>
      </c>
      <c r="AH58">
        <v>15.981138</v>
      </c>
      <c r="AI58">
        <v>0</v>
      </c>
      <c r="AJ58">
        <v>0</v>
      </c>
      <c r="AK58">
        <v>0</v>
      </c>
      <c r="AL58">
        <v>0</v>
      </c>
      <c r="AM58" t="s">
        <v>350</v>
      </c>
      <c r="AN58" t="s">
        <v>515</v>
      </c>
      <c r="AO58">
        <v>2862.8960000000002</v>
      </c>
      <c r="AR58" t="s">
        <v>118</v>
      </c>
      <c r="AS58" t="s">
        <v>121</v>
      </c>
      <c r="AT58" t="s">
        <v>231</v>
      </c>
      <c r="AU58" t="s">
        <v>349</v>
      </c>
      <c r="AV58" t="s">
        <v>48</v>
      </c>
      <c r="AW58">
        <v>1</v>
      </c>
      <c r="BB58">
        <v>0.76103448275862062</v>
      </c>
      <c r="BC58" t="s">
        <v>70</v>
      </c>
      <c r="BF58" t="s">
        <v>118</v>
      </c>
      <c r="BG58" t="s">
        <v>121</v>
      </c>
      <c r="BH58" t="s">
        <v>349</v>
      </c>
      <c r="BI58">
        <v>1274</v>
      </c>
      <c r="BJ58">
        <v>1</v>
      </c>
      <c r="BK58" t="s">
        <v>231</v>
      </c>
      <c r="BL58" t="s">
        <v>173</v>
      </c>
      <c r="BM58">
        <v>0.76103448275862062</v>
      </c>
      <c r="BN58" t="s">
        <v>70</v>
      </c>
      <c r="BO58" t="s">
        <v>185</v>
      </c>
      <c r="BP58">
        <v>2862.8960000000002</v>
      </c>
    </row>
    <row r="59" spans="1:68" ht="16.5">
      <c r="A59" s="66" t="str">
        <f t="shared" si="18"/>
        <v>원진운수</v>
      </c>
      <c r="B59" s="67" t="str">
        <f t="shared" si="19"/>
        <v>인상석</v>
      </c>
      <c r="C59" s="68" t="str">
        <f t="shared" si="20"/>
        <v>F</v>
      </c>
      <c r="D59" s="69">
        <f t="shared" si="21"/>
        <v>0.71860047372796299</v>
      </c>
      <c r="E59" s="70">
        <f t="shared" si="22"/>
        <v>7474</v>
      </c>
      <c r="F59" s="71" t="str">
        <f t="shared" si="23"/>
        <v>6</v>
      </c>
      <c r="G59" s="72" t="str">
        <f t="shared" si="24"/>
        <v>70바4310</v>
      </c>
      <c r="H59" s="73">
        <f t="shared" si="25"/>
        <v>12</v>
      </c>
      <c r="I59" s="74">
        <f t="shared" si="26"/>
        <v>3162.42</v>
      </c>
      <c r="J59" s="75">
        <f t="shared" si="27"/>
        <v>5.8752192854719864E-3</v>
      </c>
      <c r="K59" s="75">
        <f t="shared" si="28"/>
        <v>0.36074051473573726</v>
      </c>
      <c r="L59" s="75">
        <f t="shared" si="29"/>
        <v>0.13502317845194503</v>
      </c>
      <c r="M59" s="76">
        <f t="shared" si="30"/>
        <v>12.404999999999999</v>
      </c>
      <c r="N59" s="77">
        <f t="shared" si="31"/>
        <v>3.1621353267434434E-2</v>
      </c>
      <c r="O59" s="77">
        <f t="shared" si="32"/>
        <v>5.2807659956615502</v>
      </c>
      <c r="P59" s="120">
        <f t="shared" si="33"/>
        <v>0</v>
      </c>
      <c r="Q59" s="121">
        <f t="shared" si="34"/>
        <v>1</v>
      </c>
      <c r="R59" s="121">
        <f t="shared" si="35"/>
        <v>167</v>
      </c>
      <c r="T59">
        <v>527</v>
      </c>
      <c r="U59">
        <v>7474</v>
      </c>
      <c r="V59" t="s">
        <v>351</v>
      </c>
      <c r="W59">
        <v>3162.42</v>
      </c>
      <c r="X59">
        <v>1606.008</v>
      </c>
      <c r="Y59">
        <v>1.9690000000000001</v>
      </c>
      <c r="Z59">
        <v>12.404999999999999</v>
      </c>
      <c r="AA59">
        <v>206.08524399999999</v>
      </c>
      <c r="AB59">
        <v>1.210796</v>
      </c>
      <c r="AC59">
        <v>74.343297000000007</v>
      </c>
      <c r="AD59" s="1">
        <v>427</v>
      </c>
      <c r="AE59">
        <v>1</v>
      </c>
      <c r="AF59">
        <v>167</v>
      </c>
      <c r="AG59">
        <v>61</v>
      </c>
      <c r="AH59">
        <v>15.345203</v>
      </c>
      <c r="AI59">
        <v>0</v>
      </c>
      <c r="AJ59">
        <v>0</v>
      </c>
      <c r="AK59">
        <v>0</v>
      </c>
      <c r="AL59">
        <v>0</v>
      </c>
      <c r="AM59" t="s">
        <v>352</v>
      </c>
      <c r="AN59" t="s">
        <v>516</v>
      </c>
      <c r="AO59">
        <v>621.76700000000005</v>
      </c>
      <c r="AR59" t="s">
        <v>118</v>
      </c>
      <c r="AS59" t="s">
        <v>121</v>
      </c>
      <c r="AT59" t="s">
        <v>239</v>
      </c>
      <c r="AU59" t="s">
        <v>351</v>
      </c>
      <c r="AV59" t="s">
        <v>48</v>
      </c>
      <c r="AW59">
        <v>12</v>
      </c>
      <c r="BB59">
        <v>0.71860047372796299</v>
      </c>
      <c r="BC59" t="s">
        <v>70</v>
      </c>
      <c r="BF59" t="s">
        <v>118</v>
      </c>
      <c r="BG59" t="s">
        <v>121</v>
      </c>
      <c r="BH59" t="s">
        <v>351</v>
      </c>
      <c r="BI59">
        <v>7474</v>
      </c>
      <c r="BJ59">
        <v>12</v>
      </c>
      <c r="BK59" t="s">
        <v>239</v>
      </c>
      <c r="BL59" t="s">
        <v>240</v>
      </c>
      <c r="BM59">
        <v>0.71860047372796299</v>
      </c>
      <c r="BN59" t="s">
        <v>70</v>
      </c>
      <c r="BO59" t="s">
        <v>185</v>
      </c>
      <c r="BP59">
        <v>3162.42</v>
      </c>
    </row>
    <row r="60" spans="1:68" ht="16.5">
      <c r="A60" s="49" t="str">
        <f t="shared" si="18"/>
        <v>원진운수</v>
      </c>
      <c r="B60" s="50" t="str">
        <f t="shared" si="19"/>
        <v>임충섭</v>
      </c>
      <c r="C60" s="51" t="str">
        <f t="shared" si="20"/>
        <v>F</v>
      </c>
      <c r="D60" s="52">
        <f t="shared" si="21"/>
        <v>0.76566782768874719</v>
      </c>
      <c r="E60" s="53">
        <f t="shared" si="22"/>
        <v>913</v>
      </c>
      <c r="F60" s="54" t="str">
        <f t="shared" si="23"/>
        <v>22</v>
      </c>
      <c r="G60" s="55" t="str">
        <f t="shared" si="24"/>
        <v>70바3606</v>
      </c>
      <c r="H60" s="56">
        <f t="shared" si="25"/>
        <v>2</v>
      </c>
      <c r="I60" s="57">
        <f t="shared" si="26"/>
        <v>2896.7579999999998</v>
      </c>
      <c r="J60" s="58">
        <f t="shared" si="27"/>
        <v>4.6442584984520375E-3</v>
      </c>
      <c r="K60" s="58">
        <f t="shared" si="28"/>
        <v>0.39444233551329649</v>
      </c>
      <c r="L60" s="58">
        <f t="shared" si="29"/>
        <v>0.19159349866298808</v>
      </c>
      <c r="M60" s="59">
        <f t="shared" si="30"/>
        <v>11.706</v>
      </c>
      <c r="N60" s="60">
        <f t="shared" si="31"/>
        <v>0.13808540444179321</v>
      </c>
      <c r="O60" s="60">
        <f t="shared" si="32"/>
        <v>2.0712810666268981</v>
      </c>
      <c r="P60" s="122">
        <f t="shared" si="33"/>
        <v>1</v>
      </c>
      <c r="Q60" s="123">
        <f t="shared" si="34"/>
        <v>4</v>
      </c>
      <c r="R60" s="123">
        <f t="shared" si="35"/>
        <v>60</v>
      </c>
      <c r="T60">
        <v>527</v>
      </c>
      <c r="U60">
        <v>913</v>
      </c>
      <c r="V60" t="s">
        <v>353</v>
      </c>
      <c r="W60">
        <v>2896.7579999999998</v>
      </c>
      <c r="X60">
        <v>1513.797</v>
      </c>
      <c r="Y60">
        <v>1.9139999999999999</v>
      </c>
      <c r="Z60">
        <v>11.706</v>
      </c>
      <c r="AA60">
        <v>202.74883500000001</v>
      </c>
      <c r="AB60">
        <v>0.94161799999999996</v>
      </c>
      <c r="AC60">
        <v>79.972723999999999</v>
      </c>
      <c r="AD60" s="1">
        <v>555</v>
      </c>
      <c r="AE60">
        <v>4</v>
      </c>
      <c r="AF60">
        <v>60</v>
      </c>
      <c r="AG60">
        <v>57</v>
      </c>
      <c r="AH60">
        <v>14.287421</v>
      </c>
      <c r="AI60">
        <v>0</v>
      </c>
      <c r="AJ60">
        <v>0</v>
      </c>
      <c r="AK60">
        <v>1</v>
      </c>
      <c r="AL60">
        <v>102</v>
      </c>
      <c r="AM60" t="s">
        <v>354</v>
      </c>
      <c r="AN60" t="s">
        <v>517</v>
      </c>
      <c r="AO60">
        <v>2609.9229999999998</v>
      </c>
      <c r="AR60" t="s">
        <v>118</v>
      </c>
      <c r="AS60" t="s">
        <v>120</v>
      </c>
      <c r="AT60" t="s">
        <v>194</v>
      </c>
      <c r="AU60" t="s">
        <v>353</v>
      </c>
      <c r="AV60" t="s">
        <v>48</v>
      </c>
      <c r="AW60">
        <v>2</v>
      </c>
      <c r="BB60">
        <v>0.76566782768874719</v>
      </c>
      <c r="BC60" t="s">
        <v>70</v>
      </c>
      <c r="BF60" t="s">
        <v>118</v>
      </c>
      <c r="BG60" t="s">
        <v>120</v>
      </c>
      <c r="BH60" t="s">
        <v>353</v>
      </c>
      <c r="BI60">
        <v>913</v>
      </c>
      <c r="BJ60">
        <v>2</v>
      </c>
      <c r="BK60" t="s">
        <v>194</v>
      </c>
      <c r="BL60" t="s">
        <v>217</v>
      </c>
      <c r="BM60">
        <v>0.76566782768874719</v>
      </c>
      <c r="BN60" t="s">
        <v>70</v>
      </c>
      <c r="BO60" t="s">
        <v>185</v>
      </c>
      <c r="BP60">
        <v>2896.7579999999998</v>
      </c>
    </row>
    <row r="61" spans="1:68" ht="16.5">
      <c r="A61" s="66" t="str">
        <f t="shared" si="18"/>
        <v>원진운수</v>
      </c>
      <c r="B61" s="67" t="str">
        <f t="shared" si="19"/>
        <v>장기원</v>
      </c>
      <c r="C61" s="68" t="str">
        <f t="shared" si="20"/>
        <v>F</v>
      </c>
      <c r="D61" s="69">
        <f t="shared" si="21"/>
        <v>0.77909073826015041</v>
      </c>
      <c r="E61" s="70">
        <f t="shared" si="22"/>
        <v>9885</v>
      </c>
      <c r="F61" s="71" t="str">
        <f t="shared" si="23"/>
        <v>6</v>
      </c>
      <c r="G61" s="72" t="str">
        <f t="shared" si="24"/>
        <v>72바1435</v>
      </c>
      <c r="H61" s="73">
        <f t="shared" si="25"/>
        <v>3</v>
      </c>
      <c r="I61" s="74">
        <f t="shared" si="26"/>
        <v>2741.2830000000004</v>
      </c>
      <c r="J61" s="75">
        <f t="shared" si="27"/>
        <v>9.2917321393763373E-3</v>
      </c>
      <c r="K61" s="75">
        <f t="shared" si="28"/>
        <v>0.35092552951694861</v>
      </c>
      <c r="L61" s="75">
        <f t="shared" si="29"/>
        <v>0.17728924740714475</v>
      </c>
      <c r="M61" s="76">
        <f t="shared" si="30"/>
        <v>10.388999999999999</v>
      </c>
      <c r="N61" s="77">
        <f t="shared" si="31"/>
        <v>0</v>
      </c>
      <c r="O61" s="77">
        <f t="shared" si="32"/>
        <v>1.3862122225250002</v>
      </c>
      <c r="P61" s="120">
        <f t="shared" si="33"/>
        <v>0</v>
      </c>
      <c r="Q61" s="121">
        <f t="shared" si="34"/>
        <v>0</v>
      </c>
      <c r="R61" s="121">
        <f t="shared" si="35"/>
        <v>38</v>
      </c>
      <c r="T61">
        <v>527</v>
      </c>
      <c r="U61">
        <v>9885</v>
      </c>
      <c r="V61" t="s">
        <v>355</v>
      </c>
      <c r="W61">
        <v>2741.2829999999999</v>
      </c>
      <c r="X61">
        <v>1208.5940000000001</v>
      </c>
      <c r="Y61">
        <v>2.2679999999999998</v>
      </c>
      <c r="Z61">
        <v>10.388999999999999</v>
      </c>
      <c r="AA61">
        <v>177.155236</v>
      </c>
      <c r="AB61">
        <v>1.6460790000000001</v>
      </c>
      <c r="AC61">
        <v>62.168295000000001</v>
      </c>
      <c r="AD61" s="1">
        <v>486</v>
      </c>
      <c r="AE61">
        <v>0</v>
      </c>
      <c r="AF61">
        <v>38</v>
      </c>
      <c r="AG61">
        <v>59</v>
      </c>
      <c r="AH61">
        <v>15.473903</v>
      </c>
      <c r="AI61">
        <v>0</v>
      </c>
      <c r="AJ61">
        <v>0</v>
      </c>
      <c r="AK61">
        <v>0</v>
      </c>
      <c r="AL61">
        <v>0</v>
      </c>
      <c r="AM61" t="s">
        <v>356</v>
      </c>
      <c r="AN61" t="s">
        <v>518</v>
      </c>
      <c r="AO61">
        <v>2524.9160000000002</v>
      </c>
      <c r="AR61" t="s">
        <v>118</v>
      </c>
      <c r="AS61" t="s">
        <v>121</v>
      </c>
      <c r="AT61" t="s">
        <v>246</v>
      </c>
      <c r="AU61" t="s">
        <v>355</v>
      </c>
      <c r="AV61" t="s">
        <v>48</v>
      </c>
      <c r="AW61">
        <v>3</v>
      </c>
      <c r="BB61">
        <v>0.77909073826015041</v>
      </c>
      <c r="BC61" t="s">
        <v>70</v>
      </c>
      <c r="BF61" t="s">
        <v>118</v>
      </c>
      <c r="BG61" t="s">
        <v>121</v>
      </c>
      <c r="BH61" t="s">
        <v>355</v>
      </c>
      <c r="BI61">
        <v>9885</v>
      </c>
      <c r="BJ61">
        <v>3</v>
      </c>
      <c r="BK61" t="s">
        <v>246</v>
      </c>
      <c r="BL61" t="s">
        <v>236</v>
      </c>
      <c r="BM61">
        <v>0.77909073826015041</v>
      </c>
      <c r="BN61" t="s">
        <v>70</v>
      </c>
      <c r="BO61" t="s">
        <v>185</v>
      </c>
      <c r="BP61">
        <v>2741.2830000000004</v>
      </c>
    </row>
    <row r="62" spans="1:68" ht="16.5">
      <c r="A62" s="49" t="str">
        <f t="shared" si="18"/>
        <v>원진운수</v>
      </c>
      <c r="B62" s="50" t="str">
        <f t="shared" si="19"/>
        <v>장수민</v>
      </c>
      <c r="C62" s="51" t="str">
        <f t="shared" si="20"/>
        <v>F</v>
      </c>
      <c r="D62" s="52">
        <f t="shared" si="21"/>
        <v>0.74785895475985942</v>
      </c>
      <c r="E62" s="53">
        <f t="shared" si="22"/>
        <v>6395</v>
      </c>
      <c r="F62" s="54" t="str">
        <f t="shared" si="23"/>
        <v>22</v>
      </c>
      <c r="G62" s="55" t="str">
        <f t="shared" si="24"/>
        <v>72바1436</v>
      </c>
      <c r="H62" s="56">
        <f t="shared" si="25"/>
        <v>2</v>
      </c>
      <c r="I62" s="57">
        <f t="shared" si="26"/>
        <v>3084.65</v>
      </c>
      <c r="J62" s="58">
        <f t="shared" si="27"/>
        <v>3.5045234156852591E-3</v>
      </c>
      <c r="K62" s="58">
        <f t="shared" si="28"/>
        <v>0.38129139299972048</v>
      </c>
      <c r="L62" s="58">
        <f t="shared" si="29"/>
        <v>0.16760410419334446</v>
      </c>
      <c r="M62" s="59">
        <f t="shared" si="30"/>
        <v>11.55</v>
      </c>
      <c r="N62" s="60">
        <f t="shared" si="31"/>
        <v>6.4837177637657437E-2</v>
      </c>
      <c r="O62" s="60">
        <f t="shared" si="32"/>
        <v>2.3017198061368389</v>
      </c>
      <c r="P62" s="122">
        <f t="shared" si="33"/>
        <v>0</v>
      </c>
      <c r="Q62" s="123">
        <f t="shared" si="34"/>
        <v>2</v>
      </c>
      <c r="R62" s="123">
        <f t="shared" si="35"/>
        <v>71</v>
      </c>
      <c r="T62">
        <v>527</v>
      </c>
      <c r="U62">
        <v>6395</v>
      </c>
      <c r="V62" t="s">
        <v>357</v>
      </c>
      <c r="W62">
        <v>3084.65</v>
      </c>
      <c r="X62">
        <v>1650.239</v>
      </c>
      <c r="Y62">
        <v>1.869</v>
      </c>
      <c r="Z62">
        <v>11.55</v>
      </c>
      <c r="AA62">
        <v>208.844945</v>
      </c>
      <c r="AB62">
        <v>0.73190200000000005</v>
      </c>
      <c r="AC62">
        <v>79.630780000000001</v>
      </c>
      <c r="AD62" s="1">
        <v>517</v>
      </c>
      <c r="AE62">
        <v>2</v>
      </c>
      <c r="AF62">
        <v>71</v>
      </c>
      <c r="AG62">
        <v>59</v>
      </c>
      <c r="AH62">
        <v>14.770047999999999</v>
      </c>
      <c r="AI62">
        <v>0</v>
      </c>
      <c r="AJ62">
        <v>0</v>
      </c>
      <c r="AK62">
        <v>0</v>
      </c>
      <c r="AL62">
        <v>0</v>
      </c>
      <c r="AM62" t="s">
        <v>358</v>
      </c>
      <c r="AN62" t="s">
        <v>519</v>
      </c>
      <c r="AO62">
        <v>2967.453</v>
      </c>
      <c r="AR62" t="s">
        <v>118</v>
      </c>
      <c r="AS62" t="s">
        <v>120</v>
      </c>
      <c r="AT62" t="s">
        <v>224</v>
      </c>
      <c r="AU62" t="s">
        <v>357</v>
      </c>
      <c r="AV62" t="s">
        <v>48</v>
      </c>
      <c r="AW62">
        <v>2</v>
      </c>
      <c r="BB62">
        <v>0.74785895475985942</v>
      </c>
      <c r="BC62" t="s">
        <v>70</v>
      </c>
      <c r="BF62" t="s">
        <v>118</v>
      </c>
      <c r="BG62" t="s">
        <v>120</v>
      </c>
      <c r="BH62" t="s">
        <v>357</v>
      </c>
      <c r="BI62">
        <v>6395</v>
      </c>
      <c r="BJ62">
        <v>2</v>
      </c>
      <c r="BK62" t="s">
        <v>224</v>
      </c>
      <c r="BL62" t="s">
        <v>207</v>
      </c>
      <c r="BM62">
        <v>0.74785895475985942</v>
      </c>
      <c r="BN62" t="s">
        <v>70</v>
      </c>
      <c r="BO62" t="s">
        <v>185</v>
      </c>
      <c r="BP62">
        <v>3084.65</v>
      </c>
    </row>
    <row r="63" spans="1:68" ht="16.5">
      <c r="A63" s="66" t="str">
        <f t="shared" si="18"/>
        <v>원진운수</v>
      </c>
      <c r="B63" s="67" t="str">
        <f t="shared" si="19"/>
        <v>전경수</v>
      </c>
      <c r="C63" s="68" t="str">
        <f t="shared" si="20"/>
        <v>D</v>
      </c>
      <c r="D63" s="69">
        <f t="shared" si="21"/>
        <v>0.81814814814814807</v>
      </c>
      <c r="E63" s="70">
        <f t="shared" si="22"/>
        <v>29</v>
      </c>
      <c r="F63" s="71" t="str">
        <f t="shared" si="23"/>
        <v>6</v>
      </c>
      <c r="G63" s="72" t="str">
        <f t="shared" si="24"/>
        <v>70바4310</v>
      </c>
      <c r="H63" s="73">
        <f t="shared" si="25"/>
        <v>1</v>
      </c>
      <c r="I63" s="74">
        <f t="shared" si="26"/>
        <v>2766.7829999999999</v>
      </c>
      <c r="J63" s="75">
        <f t="shared" si="27"/>
        <v>5.9493200708907136E-3</v>
      </c>
      <c r="K63" s="75">
        <f t="shared" si="28"/>
        <v>0.33882070051114221</v>
      </c>
      <c r="L63" s="75">
        <f t="shared" si="29"/>
        <v>0.13156073316917158</v>
      </c>
      <c r="M63" s="76">
        <f t="shared" si="30"/>
        <v>11.347</v>
      </c>
      <c r="N63" s="77">
        <f t="shared" si="31"/>
        <v>0</v>
      </c>
      <c r="O63" s="77">
        <f t="shared" si="32"/>
        <v>6.0720338385771493</v>
      </c>
      <c r="P63" s="120">
        <f t="shared" si="33"/>
        <v>0</v>
      </c>
      <c r="Q63" s="121">
        <f t="shared" si="34"/>
        <v>0</v>
      </c>
      <c r="R63" s="121">
        <f t="shared" si="35"/>
        <v>168</v>
      </c>
      <c r="T63">
        <v>527</v>
      </c>
      <c r="U63">
        <v>29</v>
      </c>
      <c r="V63" t="s">
        <v>359</v>
      </c>
      <c r="W63">
        <v>2766.7829999999999</v>
      </c>
      <c r="X63">
        <v>1252.4349999999999</v>
      </c>
      <c r="Y63">
        <v>2.2090000000000001</v>
      </c>
      <c r="Z63">
        <v>11.347</v>
      </c>
      <c r="AA63">
        <v>178.16607400000001</v>
      </c>
      <c r="AB63">
        <v>1.0599670000000001</v>
      </c>
      <c r="AC63">
        <v>60.366354000000001</v>
      </c>
      <c r="AD63" s="1">
        <v>364</v>
      </c>
      <c r="AE63">
        <v>0</v>
      </c>
      <c r="AF63">
        <v>168</v>
      </c>
      <c r="AG63">
        <v>60</v>
      </c>
      <c r="AH63">
        <v>15.529235</v>
      </c>
      <c r="AI63">
        <v>0</v>
      </c>
      <c r="AJ63">
        <v>0</v>
      </c>
      <c r="AK63">
        <v>0</v>
      </c>
      <c r="AL63">
        <v>0</v>
      </c>
      <c r="AM63" t="s">
        <v>360</v>
      </c>
      <c r="AN63" t="s">
        <v>520</v>
      </c>
      <c r="AO63">
        <v>2766.7829999999999</v>
      </c>
      <c r="AR63" t="s">
        <v>118</v>
      </c>
      <c r="AS63" t="s">
        <v>121</v>
      </c>
      <c r="AT63" t="s">
        <v>239</v>
      </c>
      <c r="AU63" t="s">
        <v>359</v>
      </c>
      <c r="AV63" t="s">
        <v>48</v>
      </c>
      <c r="AW63">
        <v>1</v>
      </c>
      <c r="BB63">
        <v>0.81814814814814807</v>
      </c>
      <c r="BC63" t="s">
        <v>67</v>
      </c>
      <c r="BF63" t="s">
        <v>118</v>
      </c>
      <c r="BG63" t="s">
        <v>121</v>
      </c>
      <c r="BH63" t="s">
        <v>359</v>
      </c>
      <c r="BI63">
        <v>29</v>
      </c>
      <c r="BJ63">
        <v>1</v>
      </c>
      <c r="BK63" t="s">
        <v>239</v>
      </c>
      <c r="BL63" t="s">
        <v>173</v>
      </c>
      <c r="BM63">
        <v>0.81814814814814807</v>
      </c>
      <c r="BN63" t="s">
        <v>67</v>
      </c>
      <c r="BO63" t="s">
        <v>176</v>
      </c>
      <c r="BP63">
        <v>2766.7829999999999</v>
      </c>
    </row>
    <row r="64" spans="1:68" ht="16.5">
      <c r="A64" s="49" t="str">
        <f t="shared" si="18"/>
        <v>원진운수</v>
      </c>
      <c r="B64" s="50" t="str">
        <f t="shared" si="19"/>
        <v>전기하</v>
      </c>
      <c r="C64" s="51" t="str">
        <f t="shared" si="20"/>
        <v>F</v>
      </c>
      <c r="D64" s="52">
        <f t="shared" si="21"/>
        <v>0.74808721324037375</v>
      </c>
      <c r="E64" s="53">
        <f t="shared" si="22"/>
        <v>5672</v>
      </c>
      <c r="F64" s="54" t="str">
        <f t="shared" si="23"/>
        <v>22</v>
      </c>
      <c r="G64" s="55" t="str">
        <f t="shared" si="24"/>
        <v>70바4345</v>
      </c>
      <c r="H64" s="56">
        <f t="shared" si="25"/>
        <v>2</v>
      </c>
      <c r="I64" s="57">
        <f t="shared" si="26"/>
        <v>3233.8059999999996</v>
      </c>
      <c r="J64" s="58">
        <f t="shared" si="27"/>
        <v>4.6755590036385818E-3</v>
      </c>
      <c r="K64" s="58">
        <f t="shared" si="28"/>
        <v>0.37472959160997932</v>
      </c>
      <c r="L64" s="58">
        <f t="shared" si="29"/>
        <v>4.7621904344292768E-2</v>
      </c>
      <c r="M64" s="59">
        <f t="shared" si="30"/>
        <v>12.635999999999999</v>
      </c>
      <c r="N64" s="60">
        <f t="shared" si="31"/>
        <v>0.27830983058352915</v>
      </c>
      <c r="O64" s="60">
        <f t="shared" si="32"/>
        <v>5.5661966116705823</v>
      </c>
      <c r="P64" s="122">
        <f t="shared" si="33"/>
        <v>0</v>
      </c>
      <c r="Q64" s="123">
        <f t="shared" si="34"/>
        <v>9</v>
      </c>
      <c r="R64" s="123">
        <f t="shared" si="35"/>
        <v>180</v>
      </c>
      <c r="T64">
        <v>527</v>
      </c>
      <c r="U64">
        <v>5672</v>
      </c>
      <c r="V64" t="s">
        <v>361</v>
      </c>
      <c r="W64">
        <v>3233.806</v>
      </c>
      <c r="X64">
        <v>1741.5309999999999</v>
      </c>
      <c r="Y64">
        <v>1.857</v>
      </c>
      <c r="Z64">
        <v>12.635999999999999</v>
      </c>
      <c r="AA64">
        <v>219.98439099999999</v>
      </c>
      <c r="AB64">
        <v>1.0285500000000001</v>
      </c>
      <c r="AC64">
        <v>82.434661000000006</v>
      </c>
      <c r="AD64" s="1">
        <v>154</v>
      </c>
      <c r="AE64">
        <v>9</v>
      </c>
      <c r="AF64">
        <v>180</v>
      </c>
      <c r="AG64">
        <v>58</v>
      </c>
      <c r="AH64">
        <v>14.700161</v>
      </c>
      <c r="AI64">
        <v>0</v>
      </c>
      <c r="AJ64">
        <v>0</v>
      </c>
      <c r="AK64">
        <v>0</v>
      </c>
      <c r="AL64">
        <v>0</v>
      </c>
      <c r="AM64" t="s">
        <v>362</v>
      </c>
      <c r="AN64" t="s">
        <v>521</v>
      </c>
      <c r="AO64">
        <v>2696.7109999999998</v>
      </c>
      <c r="AR64" t="s">
        <v>118</v>
      </c>
      <c r="AS64" t="s">
        <v>120</v>
      </c>
      <c r="AT64" t="s">
        <v>218</v>
      </c>
      <c r="AU64" t="s">
        <v>361</v>
      </c>
      <c r="AV64" t="s">
        <v>48</v>
      </c>
      <c r="AW64">
        <v>2</v>
      </c>
      <c r="BB64">
        <v>0.74808721324037375</v>
      </c>
      <c r="BC64" t="s">
        <v>70</v>
      </c>
      <c r="BF64" t="s">
        <v>118</v>
      </c>
      <c r="BG64" t="s">
        <v>120</v>
      </c>
      <c r="BH64" t="s">
        <v>361</v>
      </c>
      <c r="BI64">
        <v>5672</v>
      </c>
      <c r="BJ64">
        <v>2</v>
      </c>
      <c r="BK64" t="s">
        <v>218</v>
      </c>
      <c r="BL64" t="s">
        <v>199</v>
      </c>
      <c r="BM64">
        <v>0.74808721324037375</v>
      </c>
      <c r="BN64" t="s">
        <v>70</v>
      </c>
      <c r="BO64" t="s">
        <v>185</v>
      </c>
      <c r="BP64">
        <v>3233.8059999999996</v>
      </c>
    </row>
    <row r="65" spans="1:68" ht="16.5">
      <c r="A65" s="66" t="str">
        <f t="shared" si="18"/>
        <v>원진운수</v>
      </c>
      <c r="B65" s="67" t="str">
        <f t="shared" si="19"/>
        <v>전승찬</v>
      </c>
      <c r="C65" s="68" t="str">
        <f t="shared" si="20"/>
        <v>F</v>
      </c>
      <c r="D65" s="69">
        <f t="shared" si="21"/>
        <v>0.76858406987132022</v>
      </c>
      <c r="E65" s="70">
        <f t="shared" si="22"/>
        <v>2278</v>
      </c>
      <c r="F65" s="71" t="str">
        <f t="shared" si="23"/>
        <v>6</v>
      </c>
      <c r="G65" s="72" t="str">
        <f t="shared" si="24"/>
        <v>70바4312</v>
      </c>
      <c r="H65" s="73">
        <f t="shared" si="25"/>
        <v>12</v>
      </c>
      <c r="I65" s="74">
        <f t="shared" si="26"/>
        <v>2946.0250000000005</v>
      </c>
      <c r="J65" s="75">
        <f t="shared" si="27"/>
        <v>5.1244773297220601E-3</v>
      </c>
      <c r="K65" s="75">
        <f t="shared" si="28"/>
        <v>0.36607714318501433</v>
      </c>
      <c r="L65" s="75">
        <f t="shared" si="29"/>
        <v>0.12762960260011369</v>
      </c>
      <c r="M65" s="76">
        <f t="shared" si="30"/>
        <v>11.361000000000001</v>
      </c>
      <c r="N65" s="77">
        <f t="shared" si="31"/>
        <v>0</v>
      </c>
      <c r="O65" s="77">
        <f t="shared" si="32"/>
        <v>1.3238176865437326</v>
      </c>
      <c r="P65" s="120">
        <f t="shared" si="33"/>
        <v>0</v>
      </c>
      <c r="Q65" s="121">
        <f t="shared" si="34"/>
        <v>0</v>
      </c>
      <c r="R65" s="121">
        <f t="shared" si="35"/>
        <v>39</v>
      </c>
      <c r="T65">
        <v>527</v>
      </c>
      <c r="U65">
        <v>2278</v>
      </c>
      <c r="V65" t="s">
        <v>363</v>
      </c>
      <c r="W65">
        <v>2946.0250000000001</v>
      </c>
      <c r="X65">
        <v>1417.019</v>
      </c>
      <c r="Y65">
        <v>2.0790000000000002</v>
      </c>
      <c r="Z65">
        <v>11.361000000000001</v>
      </c>
      <c r="AA65">
        <v>189.551624</v>
      </c>
      <c r="AB65">
        <v>0.97135300000000002</v>
      </c>
      <c r="AC65">
        <v>69.390517000000003</v>
      </c>
      <c r="AD65" s="1">
        <v>376</v>
      </c>
      <c r="AE65">
        <v>0</v>
      </c>
      <c r="AF65">
        <v>39</v>
      </c>
      <c r="AG65">
        <v>59</v>
      </c>
      <c r="AH65">
        <v>15.542071999999999</v>
      </c>
      <c r="AI65">
        <v>0</v>
      </c>
      <c r="AJ65">
        <v>0</v>
      </c>
      <c r="AK65">
        <v>0</v>
      </c>
      <c r="AL65">
        <v>0</v>
      </c>
      <c r="AM65" t="s">
        <v>364</v>
      </c>
      <c r="AN65" t="s">
        <v>522</v>
      </c>
      <c r="AO65">
        <v>723.91700000000003</v>
      </c>
      <c r="AR65" t="s">
        <v>118</v>
      </c>
      <c r="AS65" t="s">
        <v>121</v>
      </c>
      <c r="AT65" t="s">
        <v>240</v>
      </c>
      <c r="AU65" t="s">
        <v>363</v>
      </c>
      <c r="AV65" t="s">
        <v>48</v>
      </c>
      <c r="AW65">
        <v>12</v>
      </c>
      <c r="BB65">
        <v>0.76858406987132022</v>
      </c>
      <c r="BC65" t="s">
        <v>70</v>
      </c>
      <c r="BF65" t="s">
        <v>118</v>
      </c>
      <c r="BG65" t="s">
        <v>121</v>
      </c>
      <c r="BH65" t="s">
        <v>363</v>
      </c>
      <c r="BI65">
        <v>2278</v>
      </c>
      <c r="BJ65">
        <v>12</v>
      </c>
      <c r="BK65" t="s">
        <v>240</v>
      </c>
      <c r="BL65" t="s">
        <v>242</v>
      </c>
      <c r="BM65">
        <v>0.76858406987132022</v>
      </c>
      <c r="BN65" t="s">
        <v>70</v>
      </c>
      <c r="BO65" t="s">
        <v>185</v>
      </c>
      <c r="BP65">
        <v>2946.0250000000005</v>
      </c>
    </row>
    <row r="66" spans="1:68" ht="16.5">
      <c r="A66" s="49" t="str">
        <f t="shared" si="18"/>
        <v>원진운수</v>
      </c>
      <c r="B66" s="50" t="str">
        <f t="shared" si="19"/>
        <v>정대은</v>
      </c>
      <c r="C66" s="51" t="str">
        <f t="shared" si="20"/>
        <v>F</v>
      </c>
      <c r="D66" s="52">
        <f t="shared" si="21"/>
        <v>0.71261643781755923</v>
      </c>
      <c r="E66" s="53">
        <f t="shared" si="22"/>
        <v>9581</v>
      </c>
      <c r="F66" s="54" t="str">
        <f t="shared" si="23"/>
        <v>22</v>
      </c>
      <c r="G66" s="55" t="str">
        <f t="shared" si="24"/>
        <v>70바3618</v>
      </c>
      <c r="H66" s="56">
        <f t="shared" si="25"/>
        <v>2</v>
      </c>
      <c r="I66" s="57">
        <f t="shared" si="26"/>
        <v>2695.9539999999997</v>
      </c>
      <c r="J66" s="58">
        <f t="shared" si="27"/>
        <v>9.9372956134700426E-3</v>
      </c>
      <c r="K66" s="58">
        <f t="shared" si="28"/>
        <v>0.36498668014468977</v>
      </c>
      <c r="L66" s="58">
        <f t="shared" si="29"/>
        <v>0.16802957320488407</v>
      </c>
      <c r="M66" s="59">
        <f t="shared" si="30"/>
        <v>13.042999999999999</v>
      </c>
      <c r="N66" s="60">
        <f t="shared" si="31"/>
        <v>0.22255572609918417</v>
      </c>
      <c r="O66" s="60">
        <f t="shared" si="32"/>
        <v>2.2626498820083722</v>
      </c>
      <c r="P66" s="122">
        <f t="shared" si="33"/>
        <v>0</v>
      </c>
      <c r="Q66" s="123">
        <f t="shared" si="34"/>
        <v>6</v>
      </c>
      <c r="R66" s="123">
        <f t="shared" si="35"/>
        <v>61</v>
      </c>
      <c r="T66">
        <v>527</v>
      </c>
      <c r="U66">
        <v>9581</v>
      </c>
      <c r="V66" t="s">
        <v>365</v>
      </c>
      <c r="W66">
        <v>2695.9540000000002</v>
      </c>
      <c r="X66">
        <v>1517.58</v>
      </c>
      <c r="Y66">
        <v>1.776</v>
      </c>
      <c r="Z66">
        <v>13.042999999999999</v>
      </c>
      <c r="AA66">
        <v>182.78051400000001</v>
      </c>
      <c r="AB66">
        <v>1.816344</v>
      </c>
      <c r="AC66">
        <v>66.712452999999996</v>
      </c>
      <c r="AD66" s="1">
        <v>453</v>
      </c>
      <c r="AE66">
        <v>6</v>
      </c>
      <c r="AF66">
        <v>61</v>
      </c>
      <c r="AG66">
        <v>58</v>
      </c>
      <c r="AH66">
        <v>14.749679</v>
      </c>
      <c r="AI66">
        <v>0</v>
      </c>
      <c r="AJ66">
        <v>0</v>
      </c>
      <c r="AK66">
        <v>0</v>
      </c>
      <c r="AL66">
        <v>0</v>
      </c>
      <c r="AM66" t="s">
        <v>366</v>
      </c>
      <c r="AN66" t="s">
        <v>523</v>
      </c>
      <c r="AO66">
        <v>2237.8319999999999</v>
      </c>
      <c r="AR66" t="s">
        <v>118</v>
      </c>
      <c r="AS66" t="s">
        <v>120</v>
      </c>
      <c r="AT66" t="s">
        <v>198</v>
      </c>
      <c r="AU66" t="s">
        <v>365</v>
      </c>
      <c r="AV66" t="s">
        <v>48</v>
      </c>
      <c r="AW66">
        <v>2</v>
      </c>
      <c r="BB66">
        <v>0.71261643781755923</v>
      </c>
      <c r="BC66" t="s">
        <v>70</v>
      </c>
      <c r="BF66" t="s">
        <v>118</v>
      </c>
      <c r="BG66" t="s">
        <v>120</v>
      </c>
      <c r="BH66" t="s">
        <v>365</v>
      </c>
      <c r="BI66">
        <v>9581</v>
      </c>
      <c r="BJ66">
        <v>2</v>
      </c>
      <c r="BK66" t="s">
        <v>198</v>
      </c>
      <c r="BL66" t="s">
        <v>220</v>
      </c>
      <c r="BM66">
        <v>0.71261643781755923</v>
      </c>
      <c r="BN66" t="s">
        <v>70</v>
      </c>
      <c r="BO66" t="s">
        <v>185</v>
      </c>
      <c r="BP66">
        <v>2695.9539999999997</v>
      </c>
    </row>
    <row r="67" spans="1:68" ht="16.5">
      <c r="A67" s="66" t="str">
        <f t="shared" si="18"/>
        <v>원진운수</v>
      </c>
      <c r="B67" s="67" t="str">
        <f t="shared" si="19"/>
        <v>정선우</v>
      </c>
      <c r="C67" s="68" t="str">
        <f t="shared" si="20"/>
        <v>F</v>
      </c>
      <c r="D67" s="69">
        <f t="shared" si="21"/>
        <v>0.73705234736620773</v>
      </c>
      <c r="E67" s="70">
        <f t="shared" si="22"/>
        <v>420</v>
      </c>
      <c r="F67" s="71" t="str">
        <f t="shared" si="23"/>
        <v>22</v>
      </c>
      <c r="G67" s="72" t="str">
        <f t="shared" si="24"/>
        <v>70바4356</v>
      </c>
      <c r="H67" s="73">
        <f t="shared" si="25"/>
        <v>4</v>
      </c>
      <c r="I67" s="74">
        <f t="shared" si="26"/>
        <v>2916.7239999999997</v>
      </c>
      <c r="J67" s="75">
        <f t="shared" si="27"/>
        <v>6.5000487142856831E-3</v>
      </c>
      <c r="K67" s="75">
        <f t="shared" si="28"/>
        <v>0.38088694487758262</v>
      </c>
      <c r="L67" s="75">
        <f t="shared" si="29"/>
        <v>0.14056866539309171</v>
      </c>
      <c r="M67" s="76">
        <f t="shared" si="30"/>
        <v>12.436999999999999</v>
      </c>
      <c r="N67" s="77">
        <f t="shared" si="31"/>
        <v>6.857008067955693E-2</v>
      </c>
      <c r="O67" s="77">
        <f t="shared" si="32"/>
        <v>2.9142284288811693</v>
      </c>
      <c r="P67" s="120">
        <f t="shared" si="33"/>
        <v>1</v>
      </c>
      <c r="Q67" s="121">
        <f t="shared" si="34"/>
        <v>2</v>
      </c>
      <c r="R67" s="121">
        <f t="shared" si="35"/>
        <v>85</v>
      </c>
      <c r="T67">
        <v>527</v>
      </c>
      <c r="U67">
        <v>420</v>
      </c>
      <c r="V67" t="s">
        <v>367</v>
      </c>
      <c r="W67">
        <v>2916.7240000000002</v>
      </c>
      <c r="X67">
        <v>1514.3019999999999</v>
      </c>
      <c r="Y67">
        <v>1.9259999999999999</v>
      </c>
      <c r="Z67">
        <v>12.436999999999999</v>
      </c>
      <c r="AA67">
        <v>204.47800599999999</v>
      </c>
      <c r="AB67">
        <v>1.3291170000000001</v>
      </c>
      <c r="AC67">
        <v>77.883003000000002</v>
      </c>
      <c r="AD67" s="1">
        <v>410</v>
      </c>
      <c r="AE67">
        <v>2</v>
      </c>
      <c r="AF67">
        <v>85</v>
      </c>
      <c r="AG67">
        <v>59</v>
      </c>
      <c r="AH67">
        <v>14.264243</v>
      </c>
      <c r="AI67">
        <v>0</v>
      </c>
      <c r="AJ67">
        <v>0</v>
      </c>
      <c r="AK67">
        <v>1</v>
      </c>
      <c r="AL67">
        <v>80</v>
      </c>
      <c r="AM67" t="s">
        <v>368</v>
      </c>
      <c r="AN67" t="s">
        <v>524</v>
      </c>
      <c r="AO67">
        <v>1656.249</v>
      </c>
      <c r="AR67" t="s">
        <v>118</v>
      </c>
      <c r="AS67" t="s">
        <v>120</v>
      </c>
      <c r="AT67" t="s">
        <v>220</v>
      </c>
      <c r="AU67" t="s">
        <v>367</v>
      </c>
      <c r="AV67" t="s">
        <v>48</v>
      </c>
      <c r="AW67">
        <v>4</v>
      </c>
      <c r="BB67">
        <v>0.73705234736620773</v>
      </c>
      <c r="BC67" t="s">
        <v>70</v>
      </c>
      <c r="BF67" t="s">
        <v>118</v>
      </c>
      <c r="BG67" t="s">
        <v>120</v>
      </c>
      <c r="BH67" t="s">
        <v>367</v>
      </c>
      <c r="BI67">
        <v>420</v>
      </c>
      <c r="BJ67">
        <v>4</v>
      </c>
      <c r="BK67" t="s">
        <v>220</v>
      </c>
      <c r="BL67" t="s">
        <v>217</v>
      </c>
      <c r="BM67">
        <v>0.73705234736620773</v>
      </c>
      <c r="BN67" t="s">
        <v>70</v>
      </c>
      <c r="BO67" t="s">
        <v>185</v>
      </c>
      <c r="BP67">
        <v>2916.7239999999997</v>
      </c>
    </row>
    <row r="68" spans="1:68" ht="16.5">
      <c r="A68" s="49" t="str">
        <f t="shared" si="18"/>
        <v>원진운수</v>
      </c>
      <c r="B68" s="50" t="str">
        <f t="shared" si="19"/>
        <v>정인호</v>
      </c>
      <c r="C68" s="51" t="str">
        <f t="shared" si="20"/>
        <v>B</v>
      </c>
      <c r="D68" s="52">
        <f t="shared" si="21"/>
        <v>0.93542274161122108</v>
      </c>
      <c r="E68" s="53">
        <f t="shared" si="22"/>
        <v>993</v>
      </c>
      <c r="F68" s="54" t="str">
        <f t="shared" si="23"/>
        <v>6</v>
      </c>
      <c r="G68" s="55" t="str">
        <f t="shared" si="24"/>
        <v>70바4313</v>
      </c>
      <c r="H68" s="56">
        <f t="shared" si="25"/>
        <v>2</v>
      </c>
      <c r="I68" s="57">
        <f t="shared" si="26"/>
        <v>434.32799999999997</v>
      </c>
      <c r="J68" s="58">
        <f t="shared" si="27"/>
        <v>3.7792944007177831E-3</v>
      </c>
      <c r="K68" s="58">
        <f t="shared" si="28"/>
        <v>0.32518279631457242</v>
      </c>
      <c r="L68" s="58">
        <f t="shared" si="29"/>
        <v>0.23945036930614652</v>
      </c>
      <c r="M68" s="59">
        <f t="shared" si="30"/>
        <v>7.1340000000000003</v>
      </c>
      <c r="N68" s="60">
        <f t="shared" si="31"/>
        <v>0</v>
      </c>
      <c r="O68" s="60">
        <f t="shared" si="32"/>
        <v>0</v>
      </c>
      <c r="P68" s="122">
        <f t="shared" si="33"/>
        <v>0</v>
      </c>
      <c r="Q68" s="123">
        <f t="shared" si="34"/>
        <v>0</v>
      </c>
      <c r="R68" s="123">
        <f t="shared" si="35"/>
        <v>0</v>
      </c>
      <c r="T68">
        <v>527</v>
      </c>
      <c r="U68">
        <v>993</v>
      </c>
      <c r="V68" t="s">
        <v>369</v>
      </c>
      <c r="W68">
        <v>434.32799999999997</v>
      </c>
      <c r="X68">
        <v>173.816</v>
      </c>
      <c r="Y68">
        <v>2.4990000000000001</v>
      </c>
      <c r="Z68">
        <v>7.1340000000000003</v>
      </c>
      <c r="AA68">
        <v>28.958051000000001</v>
      </c>
      <c r="AB68">
        <v>0.109441</v>
      </c>
      <c r="AC68">
        <v>9.4166600000000003</v>
      </c>
      <c r="AD68" s="1">
        <v>104</v>
      </c>
      <c r="AE68">
        <v>0</v>
      </c>
      <c r="AF68">
        <v>0</v>
      </c>
      <c r="AG68">
        <v>56</v>
      </c>
      <c r="AH68">
        <v>14.998523</v>
      </c>
      <c r="AI68">
        <v>0</v>
      </c>
      <c r="AJ68">
        <v>0</v>
      </c>
      <c r="AK68">
        <v>0</v>
      </c>
      <c r="AL68">
        <v>0</v>
      </c>
      <c r="AM68" t="s">
        <v>370</v>
      </c>
      <c r="AN68" t="s">
        <v>525</v>
      </c>
      <c r="AO68">
        <v>335.38299999999998</v>
      </c>
      <c r="AR68" t="s">
        <v>118</v>
      </c>
      <c r="AS68" t="s">
        <v>121</v>
      </c>
      <c r="AT68" t="s">
        <v>241</v>
      </c>
      <c r="AU68" t="s">
        <v>369</v>
      </c>
      <c r="AV68" t="s">
        <v>48</v>
      </c>
      <c r="AW68">
        <v>2</v>
      </c>
      <c r="BB68">
        <v>0.93542274161122108</v>
      </c>
      <c r="BC68" t="s">
        <v>68</v>
      </c>
      <c r="BF68" t="s">
        <v>118</v>
      </c>
      <c r="BG68" t="s">
        <v>121</v>
      </c>
      <c r="BH68" t="s">
        <v>369</v>
      </c>
      <c r="BI68">
        <v>993</v>
      </c>
      <c r="BJ68">
        <v>2</v>
      </c>
      <c r="BK68" t="s">
        <v>241</v>
      </c>
      <c r="BL68" t="s">
        <v>237</v>
      </c>
      <c r="BM68">
        <v>0.93542274161122108</v>
      </c>
      <c r="BN68" t="s">
        <v>68</v>
      </c>
      <c r="BO68" t="s">
        <v>174</v>
      </c>
      <c r="BP68">
        <v>434.32799999999997</v>
      </c>
    </row>
    <row r="69" spans="1:68" ht="16.5">
      <c r="A69" s="66" t="str">
        <f t="shared" si="18"/>
        <v>원진운수</v>
      </c>
      <c r="B69" s="67" t="str">
        <f t="shared" si="19"/>
        <v>정재식</v>
      </c>
      <c r="C69" s="68" t="str">
        <f t="shared" si="20"/>
        <v>F</v>
      </c>
      <c r="D69" s="69">
        <f t="shared" si="21"/>
        <v>0.78034482758620693</v>
      </c>
      <c r="E69" s="70">
        <f t="shared" si="22"/>
        <v>9897</v>
      </c>
      <c r="F69" s="71" t="str">
        <f t="shared" si="23"/>
        <v>6</v>
      </c>
      <c r="G69" s="72" t="str">
        <f t="shared" si="24"/>
        <v>72바1435</v>
      </c>
      <c r="H69" s="73">
        <f t="shared" si="25"/>
        <v>1</v>
      </c>
      <c r="I69" s="74">
        <f t="shared" si="26"/>
        <v>2120.3980000000001</v>
      </c>
      <c r="J69" s="75">
        <f t="shared" si="27"/>
        <v>4.1177635418682759E-3</v>
      </c>
      <c r="K69" s="75">
        <f t="shared" si="28"/>
        <v>0.36095506946977574</v>
      </c>
      <c r="L69" s="75">
        <f t="shared" si="29"/>
        <v>0.14855701618281095</v>
      </c>
      <c r="M69" s="76">
        <f t="shared" si="30"/>
        <v>10.949</v>
      </c>
      <c r="N69" s="77">
        <f t="shared" si="31"/>
        <v>0</v>
      </c>
      <c r="O69" s="77">
        <f t="shared" si="32"/>
        <v>2.358047875917634</v>
      </c>
      <c r="P69" s="120">
        <f t="shared" si="33"/>
        <v>0</v>
      </c>
      <c r="Q69" s="121">
        <f t="shared" si="34"/>
        <v>0</v>
      </c>
      <c r="R69" s="121">
        <f t="shared" si="35"/>
        <v>50</v>
      </c>
      <c r="T69">
        <v>527</v>
      </c>
      <c r="U69">
        <v>9897</v>
      </c>
      <c r="V69" t="s">
        <v>371</v>
      </c>
      <c r="W69">
        <v>2120.3980000000001</v>
      </c>
      <c r="X69">
        <v>936.78</v>
      </c>
      <c r="Y69">
        <v>2.2629999999999999</v>
      </c>
      <c r="Z69">
        <v>10.949</v>
      </c>
      <c r="AA69">
        <v>133.157476</v>
      </c>
      <c r="AB69">
        <v>0.54831099999999999</v>
      </c>
      <c r="AC69">
        <v>48.063865999999997</v>
      </c>
      <c r="AD69" s="1">
        <v>315</v>
      </c>
      <c r="AE69">
        <v>0</v>
      </c>
      <c r="AF69">
        <v>50</v>
      </c>
      <c r="AG69">
        <v>60</v>
      </c>
      <c r="AH69">
        <v>15.923987</v>
      </c>
      <c r="AI69">
        <v>0</v>
      </c>
      <c r="AJ69">
        <v>0</v>
      </c>
      <c r="AK69">
        <v>0</v>
      </c>
      <c r="AL69">
        <v>0</v>
      </c>
      <c r="AM69" t="s">
        <v>372</v>
      </c>
      <c r="AN69" t="s">
        <v>526</v>
      </c>
      <c r="AO69">
        <v>2120.3980000000001</v>
      </c>
      <c r="AR69" t="s">
        <v>118</v>
      </c>
      <c r="AS69" t="s">
        <v>121</v>
      </c>
      <c r="AT69" t="s">
        <v>246</v>
      </c>
      <c r="AU69" t="s">
        <v>371</v>
      </c>
      <c r="AV69" t="s">
        <v>48</v>
      </c>
      <c r="AW69">
        <v>1</v>
      </c>
      <c r="BB69">
        <v>0.78034482758620693</v>
      </c>
      <c r="BC69" t="s">
        <v>70</v>
      </c>
      <c r="BF69" t="s">
        <v>118</v>
      </c>
      <c r="BG69" t="s">
        <v>121</v>
      </c>
      <c r="BH69" t="s">
        <v>371</v>
      </c>
      <c r="BI69">
        <v>9897</v>
      </c>
      <c r="BJ69">
        <v>1</v>
      </c>
      <c r="BK69" t="s">
        <v>246</v>
      </c>
      <c r="BL69" t="s">
        <v>173</v>
      </c>
      <c r="BM69">
        <v>0.78034482758620693</v>
      </c>
      <c r="BN69" t="s">
        <v>70</v>
      </c>
      <c r="BO69" t="s">
        <v>185</v>
      </c>
      <c r="BP69">
        <v>2120.3980000000001</v>
      </c>
    </row>
    <row r="70" spans="1:68" ht="16.5">
      <c r="A70" s="49" t="str">
        <f t="shared" si="18"/>
        <v>원진운수</v>
      </c>
      <c r="B70" s="50" t="str">
        <f t="shared" si="19"/>
        <v>정재영</v>
      </c>
      <c r="C70" s="51" t="str">
        <f t="shared" si="20"/>
        <v>F</v>
      </c>
      <c r="D70" s="52">
        <f t="shared" si="21"/>
        <v>0.69877885813129204</v>
      </c>
      <c r="E70" s="53">
        <f t="shared" si="22"/>
        <v>4400</v>
      </c>
      <c r="F70" s="54" t="str">
        <f t="shared" si="23"/>
        <v>6</v>
      </c>
      <c r="G70" s="55" t="str">
        <f t="shared" si="24"/>
        <v>72바1380</v>
      </c>
      <c r="H70" s="56">
        <f t="shared" si="25"/>
        <v>2</v>
      </c>
      <c r="I70" s="57">
        <f t="shared" si="26"/>
        <v>2790.7780000000002</v>
      </c>
      <c r="J70" s="58">
        <f t="shared" si="27"/>
        <v>1.8413510613187289E-3</v>
      </c>
      <c r="K70" s="58">
        <f t="shared" si="28"/>
        <v>0.35487403284398233</v>
      </c>
      <c r="L70" s="58">
        <f t="shared" si="29"/>
        <v>0.25620095901572965</v>
      </c>
      <c r="M70" s="59">
        <f t="shared" si="30"/>
        <v>10.317</v>
      </c>
      <c r="N70" s="60">
        <f t="shared" si="31"/>
        <v>0</v>
      </c>
      <c r="O70" s="60">
        <f t="shared" si="32"/>
        <v>1.3974597764494345</v>
      </c>
      <c r="P70" s="122">
        <f t="shared" si="33"/>
        <v>0</v>
      </c>
      <c r="Q70" s="123">
        <f t="shared" si="34"/>
        <v>0</v>
      </c>
      <c r="R70" s="123">
        <f t="shared" si="35"/>
        <v>39</v>
      </c>
      <c r="T70">
        <v>527</v>
      </c>
      <c r="U70">
        <v>4400</v>
      </c>
      <c r="V70" t="s">
        <v>373</v>
      </c>
      <c r="W70">
        <v>2790.7779999999998</v>
      </c>
      <c r="X70">
        <v>1373.326</v>
      </c>
      <c r="Y70">
        <v>2.032</v>
      </c>
      <c r="Z70">
        <v>10.317</v>
      </c>
      <c r="AA70">
        <v>179.19885400000001</v>
      </c>
      <c r="AB70">
        <v>0.32996799999999998</v>
      </c>
      <c r="AC70">
        <v>63.593020000000003</v>
      </c>
      <c r="AD70" s="1">
        <v>715</v>
      </c>
      <c r="AE70">
        <v>0</v>
      </c>
      <c r="AF70">
        <v>39</v>
      </c>
      <c r="AG70">
        <v>59</v>
      </c>
      <c r="AH70">
        <v>15.573637</v>
      </c>
      <c r="AI70">
        <v>0</v>
      </c>
      <c r="AJ70">
        <v>0</v>
      </c>
      <c r="AK70">
        <v>0</v>
      </c>
      <c r="AL70">
        <v>0</v>
      </c>
      <c r="AM70" t="s">
        <v>374</v>
      </c>
      <c r="AN70" t="s">
        <v>527</v>
      </c>
      <c r="AO70">
        <v>2691.8560000000002</v>
      </c>
      <c r="AR70" t="s">
        <v>118</v>
      </c>
      <c r="AS70" t="s">
        <v>121</v>
      </c>
      <c r="AT70" t="s">
        <v>245</v>
      </c>
      <c r="AU70" t="s">
        <v>373</v>
      </c>
      <c r="AV70" t="s">
        <v>48</v>
      </c>
      <c r="AW70">
        <v>2</v>
      </c>
      <c r="BB70">
        <v>0.69877885813129204</v>
      </c>
      <c r="BC70" t="s">
        <v>70</v>
      </c>
      <c r="BF70" t="s">
        <v>118</v>
      </c>
      <c r="BG70" t="s">
        <v>121</v>
      </c>
      <c r="BH70" t="s">
        <v>373</v>
      </c>
      <c r="BI70">
        <v>4400</v>
      </c>
      <c r="BJ70">
        <v>2</v>
      </c>
      <c r="BK70" t="s">
        <v>245</v>
      </c>
      <c r="BL70" t="s">
        <v>236</v>
      </c>
      <c r="BM70">
        <v>0.69877885813129204</v>
      </c>
      <c r="BN70" t="s">
        <v>70</v>
      </c>
      <c r="BO70" t="s">
        <v>185</v>
      </c>
      <c r="BP70">
        <v>2790.7780000000002</v>
      </c>
    </row>
    <row r="71" spans="1:68" ht="16.5">
      <c r="A71" s="66" t="str">
        <f t="shared" si="18"/>
        <v>원진운수</v>
      </c>
      <c r="B71" s="67" t="str">
        <f t="shared" si="19"/>
        <v>조병훈</v>
      </c>
      <c r="C71" s="68" t="str">
        <f t="shared" si="20"/>
        <v>F</v>
      </c>
      <c r="D71" s="69">
        <f t="shared" si="21"/>
        <v>0.72621918358085502</v>
      </c>
      <c r="E71" s="70">
        <f t="shared" si="22"/>
        <v>1102</v>
      </c>
      <c r="F71" s="71" t="str">
        <f t="shared" si="23"/>
        <v>6</v>
      </c>
      <c r="G71" s="72" t="str">
        <f t="shared" si="24"/>
        <v>70바3616</v>
      </c>
      <c r="H71" s="73">
        <f t="shared" si="25"/>
        <v>3</v>
      </c>
      <c r="I71" s="74">
        <f t="shared" si="26"/>
        <v>2330.9870000000001</v>
      </c>
      <c r="J71" s="75">
        <f t="shared" si="27"/>
        <v>2.8688411444022207E-3</v>
      </c>
      <c r="K71" s="75">
        <f t="shared" si="28"/>
        <v>0.3517754320089258</v>
      </c>
      <c r="L71" s="75">
        <f t="shared" si="29"/>
        <v>0.14628996214908105</v>
      </c>
      <c r="M71" s="76">
        <f t="shared" si="30"/>
        <v>10.631</v>
      </c>
      <c r="N71" s="77">
        <f t="shared" si="31"/>
        <v>0</v>
      </c>
      <c r="O71" s="77">
        <f t="shared" si="32"/>
        <v>0.3861025393964016</v>
      </c>
      <c r="P71" s="120">
        <f t="shared" si="33"/>
        <v>0</v>
      </c>
      <c r="Q71" s="121">
        <f t="shared" si="34"/>
        <v>0</v>
      </c>
      <c r="R71" s="121">
        <f t="shared" si="35"/>
        <v>9</v>
      </c>
      <c r="T71">
        <v>527</v>
      </c>
      <c r="U71">
        <v>1102</v>
      </c>
      <c r="V71" t="s">
        <v>375</v>
      </c>
      <c r="W71">
        <v>2330.9870000000001</v>
      </c>
      <c r="X71">
        <v>1101.5029999999999</v>
      </c>
      <c r="Y71">
        <v>2.1160000000000001</v>
      </c>
      <c r="Z71">
        <v>10.631</v>
      </c>
      <c r="AA71">
        <v>147.74885699999999</v>
      </c>
      <c r="AB71">
        <v>0.42386800000000002</v>
      </c>
      <c r="AC71">
        <v>51.974418</v>
      </c>
      <c r="AD71" s="1">
        <v>341</v>
      </c>
      <c r="AE71">
        <v>0</v>
      </c>
      <c r="AF71">
        <v>9</v>
      </c>
      <c r="AG71">
        <v>56</v>
      </c>
      <c r="AH71">
        <v>15.776683</v>
      </c>
      <c r="AI71">
        <v>0</v>
      </c>
      <c r="AJ71">
        <v>0</v>
      </c>
      <c r="AK71">
        <v>0</v>
      </c>
      <c r="AL71">
        <v>0</v>
      </c>
      <c r="AM71" t="s">
        <v>376</v>
      </c>
      <c r="AN71" t="s">
        <v>528</v>
      </c>
      <c r="AO71">
        <v>2075.1469999999999</v>
      </c>
      <c r="AR71" t="s">
        <v>118</v>
      </c>
      <c r="AS71" t="s">
        <v>121</v>
      </c>
      <c r="AT71" t="s">
        <v>235</v>
      </c>
      <c r="AU71" t="s">
        <v>375</v>
      </c>
      <c r="AV71" t="s">
        <v>48</v>
      </c>
      <c r="AW71">
        <v>3</v>
      </c>
      <c r="BB71">
        <v>0.72621918358085502</v>
      </c>
      <c r="BC71" t="s">
        <v>70</v>
      </c>
      <c r="BF71" t="s">
        <v>118</v>
      </c>
      <c r="BG71" t="s">
        <v>121</v>
      </c>
      <c r="BH71" t="s">
        <v>375</v>
      </c>
      <c r="BI71">
        <v>1102</v>
      </c>
      <c r="BJ71">
        <v>3</v>
      </c>
      <c r="BK71" t="s">
        <v>235</v>
      </c>
      <c r="BL71" t="s">
        <v>236</v>
      </c>
      <c r="BM71">
        <v>0.72621918358085502</v>
      </c>
      <c r="BN71" t="s">
        <v>70</v>
      </c>
      <c r="BO71" t="s">
        <v>185</v>
      </c>
      <c r="BP71">
        <v>2330.9870000000001</v>
      </c>
    </row>
    <row r="72" spans="1:68" ht="16.5">
      <c r="A72" s="49" t="str">
        <f t="shared" ref="A72:A87" si="36">BF72</f>
        <v>원진운수</v>
      </c>
      <c r="B72" s="50" t="str">
        <f t="shared" ref="B72:B87" si="37">BH72</f>
        <v>조상현</v>
      </c>
      <c r="C72" s="51" t="str">
        <f t="shared" ref="C72:C87" si="38">BN72</f>
        <v>F</v>
      </c>
      <c r="D72" s="52">
        <f t="shared" ref="D72:D87" si="39">BM72</f>
        <v>0.77395455709417016</v>
      </c>
      <c r="E72" s="53">
        <f t="shared" ref="E72:E87" si="40">U72</f>
        <v>4272</v>
      </c>
      <c r="F72" s="54" t="str">
        <f t="shared" ref="F72:F87" si="41">BG72</f>
        <v>22</v>
      </c>
      <c r="G72" s="55" t="str">
        <f t="shared" ref="G72:G87" si="42">BK72</f>
        <v>70바3618</v>
      </c>
      <c r="H72" s="56">
        <f t="shared" ref="H72:H87" si="43">BJ72</f>
        <v>10</v>
      </c>
      <c r="I72" s="57">
        <f t="shared" ref="I72:I87" si="44">BP72</f>
        <v>3428.9869999999996</v>
      </c>
      <c r="J72" s="58">
        <f t="shared" ref="J72:J87" si="45">AB72/AA72</f>
        <v>6.0328574421293427E-3</v>
      </c>
      <c r="K72" s="58">
        <f t="shared" ref="K72:K87" si="46">AC72/AA72</f>
        <v>0.37960766336231272</v>
      </c>
      <c r="L72" s="58">
        <f t="shared" ref="L72:L87" si="47">AD72/I72</f>
        <v>0.18722730649022584</v>
      </c>
      <c r="M72" s="59">
        <f t="shared" ref="M72:M87" si="48">Z72</f>
        <v>10.583</v>
      </c>
      <c r="N72" s="60">
        <f t="shared" ref="N72:N87" si="49">AE72*100/W72</f>
        <v>0.14581565926030049</v>
      </c>
      <c r="O72" s="60">
        <f t="shared" ref="O72:O87" si="50">AF72*100/W72</f>
        <v>5.6576475792996588</v>
      </c>
      <c r="P72" s="122">
        <f t="shared" ref="P72:P87" si="51">AK72</f>
        <v>0</v>
      </c>
      <c r="Q72" s="123">
        <f t="shared" ref="Q72:Q87" si="52">AE72</f>
        <v>5</v>
      </c>
      <c r="R72" s="123">
        <f t="shared" ref="R72:R87" si="53">AF72</f>
        <v>194</v>
      </c>
      <c r="T72">
        <v>527</v>
      </c>
      <c r="U72">
        <v>4272</v>
      </c>
      <c r="V72" t="s">
        <v>377</v>
      </c>
      <c r="W72">
        <v>3428.9870000000001</v>
      </c>
      <c r="X72">
        <v>1789.546</v>
      </c>
      <c r="Y72">
        <v>1.9159999999999999</v>
      </c>
      <c r="Z72">
        <v>10.583</v>
      </c>
      <c r="AA72">
        <v>251.43856199999999</v>
      </c>
      <c r="AB72">
        <v>1.516893</v>
      </c>
      <c r="AC72">
        <v>95.448004999999995</v>
      </c>
      <c r="AD72" s="1">
        <v>642</v>
      </c>
      <c r="AE72">
        <v>5</v>
      </c>
      <c r="AF72">
        <v>194</v>
      </c>
      <c r="AG72">
        <v>70</v>
      </c>
      <c r="AH72">
        <v>13.637473999999999</v>
      </c>
      <c r="AI72">
        <v>23</v>
      </c>
      <c r="AJ72">
        <v>0</v>
      </c>
      <c r="AK72">
        <v>0</v>
      </c>
      <c r="AL72">
        <v>0</v>
      </c>
      <c r="AM72" t="s">
        <v>378</v>
      </c>
      <c r="AN72" t="s">
        <v>529</v>
      </c>
      <c r="AO72">
        <v>1005.424</v>
      </c>
      <c r="AR72" t="s">
        <v>118</v>
      </c>
      <c r="AS72" t="s">
        <v>120</v>
      </c>
      <c r="AT72" t="s">
        <v>198</v>
      </c>
      <c r="AU72" t="s">
        <v>377</v>
      </c>
      <c r="AV72" t="s">
        <v>48</v>
      </c>
      <c r="AW72">
        <v>10</v>
      </c>
      <c r="BB72">
        <v>0.77395455709417016</v>
      </c>
      <c r="BC72" t="s">
        <v>70</v>
      </c>
      <c r="BF72" t="s">
        <v>118</v>
      </c>
      <c r="BG72" t="s">
        <v>120</v>
      </c>
      <c r="BH72" t="s">
        <v>377</v>
      </c>
      <c r="BI72">
        <v>4272</v>
      </c>
      <c r="BJ72">
        <v>10</v>
      </c>
      <c r="BK72" t="s">
        <v>198</v>
      </c>
      <c r="BL72" t="s">
        <v>205</v>
      </c>
      <c r="BM72">
        <v>0.77395455709417016</v>
      </c>
      <c r="BN72" t="s">
        <v>70</v>
      </c>
      <c r="BO72" t="s">
        <v>185</v>
      </c>
      <c r="BP72">
        <v>3428.9869999999996</v>
      </c>
    </row>
    <row r="73" spans="1:68" ht="16.5">
      <c r="A73" s="66" t="str">
        <f t="shared" si="36"/>
        <v>원진운수</v>
      </c>
      <c r="B73" s="67" t="str">
        <f t="shared" si="37"/>
        <v>조영욱</v>
      </c>
      <c r="C73" s="68" t="str">
        <f t="shared" si="38"/>
        <v>F</v>
      </c>
      <c r="D73" s="69">
        <f t="shared" si="39"/>
        <v>0.77907792894045858</v>
      </c>
      <c r="E73" s="70">
        <f t="shared" si="40"/>
        <v>7973</v>
      </c>
      <c r="F73" s="71" t="str">
        <f t="shared" si="41"/>
        <v>22</v>
      </c>
      <c r="G73" s="72" t="str">
        <f t="shared" si="42"/>
        <v>70바3618</v>
      </c>
      <c r="H73" s="73">
        <f t="shared" si="43"/>
        <v>14</v>
      </c>
      <c r="I73" s="74">
        <f t="shared" si="44"/>
        <v>2856.2179999999998</v>
      </c>
      <c r="J73" s="75">
        <f t="shared" si="45"/>
        <v>7.649218323227268E-3</v>
      </c>
      <c r="K73" s="75">
        <f t="shared" si="46"/>
        <v>0.35686319575373704</v>
      </c>
      <c r="L73" s="75">
        <f t="shared" si="47"/>
        <v>0.21286890566476369</v>
      </c>
      <c r="M73" s="76">
        <f t="shared" si="48"/>
        <v>10.337999999999999</v>
      </c>
      <c r="N73" s="77">
        <f t="shared" si="49"/>
        <v>0</v>
      </c>
      <c r="O73" s="77">
        <f t="shared" si="50"/>
        <v>0.44735446612890073</v>
      </c>
      <c r="P73" s="120">
        <f t="shared" si="51"/>
        <v>1</v>
      </c>
      <c r="Q73" s="121">
        <f t="shared" si="52"/>
        <v>0</v>
      </c>
      <c r="R73" s="121">
        <f t="shared" si="53"/>
        <v>13</v>
      </c>
      <c r="T73">
        <v>527</v>
      </c>
      <c r="U73">
        <v>7973</v>
      </c>
      <c r="V73" t="s">
        <v>379</v>
      </c>
      <c r="W73">
        <v>2905.973</v>
      </c>
      <c r="X73">
        <v>1391.171</v>
      </c>
      <c r="Y73">
        <v>2.089</v>
      </c>
      <c r="Z73">
        <v>10.337999999999999</v>
      </c>
      <c r="AA73">
        <v>196.419678</v>
      </c>
      <c r="AB73">
        <v>1.5024569999999999</v>
      </c>
      <c r="AC73">
        <v>70.094954000000001</v>
      </c>
      <c r="AD73" s="1">
        <v>608</v>
      </c>
      <c r="AE73">
        <v>0</v>
      </c>
      <c r="AF73">
        <v>13</v>
      </c>
      <c r="AG73">
        <v>59</v>
      </c>
      <c r="AH73">
        <v>14.794714000000001</v>
      </c>
      <c r="AI73">
        <v>0</v>
      </c>
      <c r="AJ73">
        <v>0</v>
      </c>
      <c r="AK73">
        <v>1</v>
      </c>
      <c r="AL73">
        <v>3</v>
      </c>
      <c r="AM73" t="s">
        <v>380</v>
      </c>
      <c r="AN73" t="s">
        <v>530</v>
      </c>
      <c r="AO73">
        <v>489.97699999999998</v>
      </c>
      <c r="AR73" t="s">
        <v>118</v>
      </c>
      <c r="AS73" t="s">
        <v>120</v>
      </c>
      <c r="AT73" t="s">
        <v>198</v>
      </c>
      <c r="AU73" t="s">
        <v>379</v>
      </c>
      <c r="AV73" t="s">
        <v>48</v>
      </c>
      <c r="AW73">
        <v>14</v>
      </c>
      <c r="BB73">
        <v>0.77907792894045858</v>
      </c>
      <c r="BC73" t="s">
        <v>70</v>
      </c>
      <c r="BF73" t="s">
        <v>118</v>
      </c>
      <c r="BG73" t="s">
        <v>120</v>
      </c>
      <c r="BH73" t="s">
        <v>379</v>
      </c>
      <c r="BI73">
        <v>7973</v>
      </c>
      <c r="BJ73">
        <v>14</v>
      </c>
      <c r="BK73" t="s">
        <v>198</v>
      </c>
      <c r="BL73" t="s">
        <v>230</v>
      </c>
      <c r="BM73">
        <v>0.77907792894045858</v>
      </c>
      <c r="BN73" t="s">
        <v>70</v>
      </c>
      <c r="BO73" t="s">
        <v>185</v>
      </c>
      <c r="BP73">
        <v>2856.2179999999998</v>
      </c>
    </row>
    <row r="74" spans="1:68" ht="16.5">
      <c r="A74" s="49" t="str">
        <f t="shared" si="36"/>
        <v>원진운수</v>
      </c>
      <c r="B74" s="50" t="str">
        <f t="shared" si="37"/>
        <v>주진희</v>
      </c>
      <c r="C74" s="51" t="str">
        <f t="shared" si="38"/>
        <v>F</v>
      </c>
      <c r="D74" s="52">
        <f t="shared" si="39"/>
        <v>0.75015225514255102</v>
      </c>
      <c r="E74" s="53">
        <f t="shared" si="40"/>
        <v>1256</v>
      </c>
      <c r="F74" s="54" t="str">
        <f t="shared" si="41"/>
        <v>22</v>
      </c>
      <c r="G74" s="55" t="str">
        <f t="shared" si="42"/>
        <v>72바1436</v>
      </c>
      <c r="H74" s="56">
        <f t="shared" si="43"/>
        <v>2</v>
      </c>
      <c r="I74" s="57">
        <f t="shared" si="44"/>
        <v>3182.127</v>
      </c>
      <c r="J74" s="58">
        <f t="shared" si="45"/>
        <v>7.5158205679061296E-3</v>
      </c>
      <c r="K74" s="58">
        <f t="shared" si="46"/>
        <v>0.36729448323066616</v>
      </c>
      <c r="L74" s="58">
        <f t="shared" si="47"/>
        <v>0.1913814250656872</v>
      </c>
      <c r="M74" s="59">
        <f t="shared" si="48"/>
        <v>11.87</v>
      </c>
      <c r="N74" s="60">
        <f t="shared" si="49"/>
        <v>0.25140417085804556</v>
      </c>
      <c r="O74" s="60">
        <f t="shared" si="50"/>
        <v>1.4141484610765065</v>
      </c>
      <c r="P74" s="122">
        <f t="shared" si="51"/>
        <v>1</v>
      </c>
      <c r="Q74" s="123">
        <f t="shared" si="52"/>
        <v>8</v>
      </c>
      <c r="R74" s="123">
        <f t="shared" si="53"/>
        <v>45</v>
      </c>
      <c r="T74">
        <v>527</v>
      </c>
      <c r="U74">
        <v>1256</v>
      </c>
      <c r="V74" t="s">
        <v>381</v>
      </c>
      <c r="W74">
        <v>3182.127</v>
      </c>
      <c r="X74">
        <v>1697.3030000000001</v>
      </c>
      <c r="Y74">
        <v>1.875</v>
      </c>
      <c r="Z74">
        <v>11.87</v>
      </c>
      <c r="AA74">
        <v>207.51799299999999</v>
      </c>
      <c r="AB74">
        <v>1.5596680000000001</v>
      </c>
      <c r="AC74">
        <v>76.220213999999999</v>
      </c>
      <c r="AD74" s="1">
        <v>609</v>
      </c>
      <c r="AE74">
        <v>8</v>
      </c>
      <c r="AF74">
        <v>45</v>
      </c>
      <c r="AG74">
        <v>58</v>
      </c>
      <c r="AH74">
        <v>15.334222</v>
      </c>
      <c r="AI74">
        <v>0</v>
      </c>
      <c r="AJ74">
        <v>0</v>
      </c>
      <c r="AK74">
        <v>1</v>
      </c>
      <c r="AL74">
        <v>26</v>
      </c>
      <c r="AM74" t="s">
        <v>382</v>
      </c>
      <c r="AN74" t="s">
        <v>531</v>
      </c>
      <c r="AO74">
        <v>3123.57</v>
      </c>
      <c r="AR74" t="s">
        <v>118</v>
      </c>
      <c r="AS74" t="s">
        <v>120</v>
      </c>
      <c r="AT74" t="s">
        <v>224</v>
      </c>
      <c r="AU74" t="s">
        <v>381</v>
      </c>
      <c r="AV74" t="s">
        <v>48</v>
      </c>
      <c r="AW74">
        <v>2</v>
      </c>
      <c r="BB74">
        <v>0.75015225514255102</v>
      </c>
      <c r="BC74" t="s">
        <v>70</v>
      </c>
      <c r="BF74" t="s">
        <v>118</v>
      </c>
      <c r="BG74" t="s">
        <v>120</v>
      </c>
      <c r="BH74" t="s">
        <v>381</v>
      </c>
      <c r="BI74">
        <v>1256</v>
      </c>
      <c r="BJ74">
        <v>2</v>
      </c>
      <c r="BK74" t="s">
        <v>224</v>
      </c>
      <c r="BL74" t="s">
        <v>207</v>
      </c>
      <c r="BM74">
        <v>0.75015225514255102</v>
      </c>
      <c r="BN74" t="s">
        <v>70</v>
      </c>
      <c r="BO74" t="s">
        <v>185</v>
      </c>
      <c r="BP74">
        <v>3182.127</v>
      </c>
    </row>
    <row r="75" spans="1:68" ht="16.5">
      <c r="A75" s="66" t="str">
        <f t="shared" si="36"/>
        <v>원진운수</v>
      </c>
      <c r="B75" s="67" t="str">
        <f t="shared" si="37"/>
        <v>차동규</v>
      </c>
      <c r="C75" s="68" t="str">
        <f t="shared" si="38"/>
        <v>F</v>
      </c>
      <c r="D75" s="69">
        <f t="shared" si="39"/>
        <v>0.73934202203047317</v>
      </c>
      <c r="E75" s="70">
        <f t="shared" si="40"/>
        <v>4058</v>
      </c>
      <c r="F75" s="71" t="str">
        <f t="shared" si="41"/>
        <v>22</v>
      </c>
      <c r="G75" s="72" t="str">
        <f t="shared" si="42"/>
        <v>70바4311</v>
      </c>
      <c r="H75" s="73">
        <f t="shared" si="43"/>
        <v>3</v>
      </c>
      <c r="I75" s="74">
        <f t="shared" si="44"/>
        <v>1107.3529999999998</v>
      </c>
      <c r="J75" s="75">
        <f t="shared" si="45"/>
        <v>5.9524399503371548E-3</v>
      </c>
      <c r="K75" s="75">
        <f t="shared" si="46"/>
        <v>0.36807507404606571</v>
      </c>
      <c r="L75" s="75">
        <f t="shared" si="47"/>
        <v>0.153519248153028</v>
      </c>
      <c r="M75" s="76">
        <f t="shared" si="48"/>
        <v>12.798999999999999</v>
      </c>
      <c r="N75" s="77">
        <f t="shared" si="49"/>
        <v>0.54183264054009872</v>
      </c>
      <c r="O75" s="77">
        <f t="shared" si="50"/>
        <v>4.2443556842307739</v>
      </c>
      <c r="P75" s="120">
        <f t="shared" si="51"/>
        <v>0</v>
      </c>
      <c r="Q75" s="121">
        <f t="shared" si="52"/>
        <v>6</v>
      </c>
      <c r="R75" s="121">
        <f t="shared" si="53"/>
        <v>47</v>
      </c>
      <c r="T75">
        <v>527</v>
      </c>
      <c r="U75">
        <v>4058</v>
      </c>
      <c r="V75" t="s">
        <v>383</v>
      </c>
      <c r="W75">
        <v>1107.3530000000001</v>
      </c>
      <c r="X75">
        <v>625.72</v>
      </c>
      <c r="Y75">
        <v>1.77</v>
      </c>
      <c r="Z75">
        <v>12.798999999999999</v>
      </c>
      <c r="AA75">
        <v>73.448871999999994</v>
      </c>
      <c r="AB75">
        <v>0.43719999999999998</v>
      </c>
      <c r="AC75">
        <v>27.034699</v>
      </c>
      <c r="AD75" s="1">
        <v>170</v>
      </c>
      <c r="AE75">
        <v>6</v>
      </c>
      <c r="AF75">
        <v>47</v>
      </c>
      <c r="AG75">
        <v>57</v>
      </c>
      <c r="AH75">
        <v>15.076514</v>
      </c>
      <c r="AI75">
        <v>0</v>
      </c>
      <c r="AJ75">
        <v>0</v>
      </c>
      <c r="AK75">
        <v>0</v>
      </c>
      <c r="AL75">
        <v>0</v>
      </c>
      <c r="AM75" t="s">
        <v>384</v>
      </c>
      <c r="AN75" t="s">
        <v>532</v>
      </c>
      <c r="AO75">
        <v>907.95699999999999</v>
      </c>
      <c r="AR75" t="s">
        <v>118</v>
      </c>
      <c r="AS75" t="s">
        <v>120</v>
      </c>
      <c r="AT75" t="s">
        <v>201</v>
      </c>
      <c r="AU75" t="s">
        <v>383</v>
      </c>
      <c r="AV75" t="s">
        <v>48</v>
      </c>
      <c r="AW75">
        <v>3</v>
      </c>
      <c r="BB75">
        <v>0.73934202203047317</v>
      </c>
      <c r="BC75" t="s">
        <v>70</v>
      </c>
      <c r="BF75" t="s">
        <v>118</v>
      </c>
      <c r="BG75" t="s">
        <v>120</v>
      </c>
      <c r="BH75" t="s">
        <v>383</v>
      </c>
      <c r="BI75">
        <v>4058</v>
      </c>
      <c r="BJ75">
        <v>3</v>
      </c>
      <c r="BK75" t="s">
        <v>201</v>
      </c>
      <c r="BL75" t="s">
        <v>198</v>
      </c>
      <c r="BM75">
        <v>0.73934202203047317</v>
      </c>
      <c r="BN75" t="s">
        <v>70</v>
      </c>
      <c r="BO75" t="s">
        <v>185</v>
      </c>
      <c r="BP75">
        <v>1107.3529999999998</v>
      </c>
    </row>
    <row r="76" spans="1:68" ht="16.5">
      <c r="A76" s="49" t="str">
        <f t="shared" si="36"/>
        <v>원진운수</v>
      </c>
      <c r="B76" s="50" t="str">
        <f t="shared" si="37"/>
        <v>천원근</v>
      </c>
      <c r="C76" s="51" t="str">
        <f t="shared" si="38"/>
        <v>F</v>
      </c>
      <c r="D76" s="52">
        <f t="shared" si="39"/>
        <v>0.77586206896551724</v>
      </c>
      <c r="E76" s="53">
        <f t="shared" si="40"/>
        <v>9505</v>
      </c>
      <c r="F76" s="54" t="str">
        <f t="shared" si="41"/>
        <v>320</v>
      </c>
      <c r="G76" s="55" t="str">
        <f t="shared" si="42"/>
        <v>70바4343</v>
      </c>
      <c r="H76" s="56">
        <f t="shared" si="43"/>
        <v>1</v>
      </c>
      <c r="I76" s="57">
        <f t="shared" si="44"/>
        <v>10099.724</v>
      </c>
      <c r="J76" s="58">
        <f t="shared" si="45"/>
        <v>5.1626166557474911E-3</v>
      </c>
      <c r="K76" s="58">
        <f t="shared" si="46"/>
        <v>0.24855820058522335</v>
      </c>
      <c r="L76" s="58">
        <f t="shared" si="47"/>
        <v>0.11643882545701249</v>
      </c>
      <c r="M76" s="59">
        <f t="shared" si="48"/>
        <v>20.672000000000001</v>
      </c>
      <c r="N76" s="60">
        <f t="shared" si="49"/>
        <v>6.930882467679314E-2</v>
      </c>
      <c r="O76" s="60">
        <f t="shared" si="50"/>
        <v>2.4951176883645534</v>
      </c>
      <c r="P76" s="122">
        <f t="shared" si="51"/>
        <v>0</v>
      </c>
      <c r="Q76" s="123">
        <f t="shared" si="52"/>
        <v>7</v>
      </c>
      <c r="R76" s="123">
        <f t="shared" si="53"/>
        <v>252</v>
      </c>
      <c r="T76">
        <v>527</v>
      </c>
      <c r="U76">
        <v>9505</v>
      </c>
      <c r="V76" t="s">
        <v>385</v>
      </c>
      <c r="W76">
        <v>10099.724</v>
      </c>
      <c r="X76">
        <v>4489.7020000000002</v>
      </c>
      <c r="Y76">
        <v>2.25</v>
      </c>
      <c r="Z76">
        <v>20.672000000000001</v>
      </c>
      <c r="AA76">
        <v>326.144882</v>
      </c>
      <c r="AB76">
        <v>1.6837610000000001</v>
      </c>
      <c r="AC76">
        <v>81.065984999999998</v>
      </c>
      <c r="AD76" s="1">
        <v>1176</v>
      </c>
      <c r="AE76">
        <v>7</v>
      </c>
      <c r="AF76">
        <v>252</v>
      </c>
      <c r="AG76">
        <v>109</v>
      </c>
      <c r="AH76">
        <v>30.966985999999999</v>
      </c>
      <c r="AI76">
        <v>72157.600000000006</v>
      </c>
      <c r="AJ76">
        <v>52612.6</v>
      </c>
      <c r="AK76">
        <v>0</v>
      </c>
      <c r="AL76">
        <v>0</v>
      </c>
      <c r="AM76" t="s">
        <v>386</v>
      </c>
      <c r="AN76" t="s">
        <v>533</v>
      </c>
      <c r="AO76">
        <v>10099.724</v>
      </c>
      <c r="AR76" t="s">
        <v>118</v>
      </c>
      <c r="AS76" t="s">
        <v>119</v>
      </c>
      <c r="AT76" t="s">
        <v>226</v>
      </c>
      <c r="AU76" t="s">
        <v>385</v>
      </c>
      <c r="AV76" t="s">
        <v>48</v>
      </c>
      <c r="AW76">
        <v>1</v>
      </c>
      <c r="BB76">
        <v>0.77586206896551724</v>
      </c>
      <c r="BC76" t="s">
        <v>70</v>
      </c>
      <c r="BF76" t="s">
        <v>118</v>
      </c>
      <c r="BG76" t="s">
        <v>119</v>
      </c>
      <c r="BH76" t="s">
        <v>385</v>
      </c>
      <c r="BI76">
        <v>9505</v>
      </c>
      <c r="BJ76">
        <v>1</v>
      </c>
      <c r="BK76" t="s">
        <v>226</v>
      </c>
      <c r="BL76" t="s">
        <v>173</v>
      </c>
      <c r="BM76">
        <v>0.77586206896551724</v>
      </c>
      <c r="BN76" t="s">
        <v>70</v>
      </c>
      <c r="BO76" t="s">
        <v>185</v>
      </c>
      <c r="BP76">
        <v>10099.724</v>
      </c>
    </row>
    <row r="77" spans="1:68" ht="16.5">
      <c r="A77" s="66" t="str">
        <f t="shared" si="36"/>
        <v>원진운수</v>
      </c>
      <c r="B77" s="67" t="str">
        <f t="shared" si="37"/>
        <v>최병순</v>
      </c>
      <c r="C77" s="68" t="str">
        <f t="shared" si="38"/>
        <v>F</v>
      </c>
      <c r="D77" s="69">
        <f t="shared" si="39"/>
        <v>0.77776366475934633</v>
      </c>
      <c r="E77" s="70">
        <f t="shared" si="40"/>
        <v>9070</v>
      </c>
      <c r="F77" s="71" t="str">
        <f t="shared" si="41"/>
        <v>320</v>
      </c>
      <c r="G77" s="72" t="str">
        <f t="shared" si="42"/>
        <v>73아1448</v>
      </c>
      <c r="H77" s="73">
        <f t="shared" si="43"/>
        <v>4</v>
      </c>
      <c r="I77" s="74">
        <f t="shared" si="44"/>
        <v>3060.2</v>
      </c>
      <c r="J77" s="75">
        <f t="shared" si="45"/>
        <v>3.0650395571290945E-3</v>
      </c>
      <c r="K77" s="75">
        <f t="shared" si="46"/>
        <v>0.24652591402735435</v>
      </c>
      <c r="L77" s="75">
        <f t="shared" si="47"/>
        <v>0.15587216521795963</v>
      </c>
      <c r="M77" s="76">
        <f t="shared" si="48"/>
        <v>20.013000000000002</v>
      </c>
      <c r="N77" s="77">
        <f t="shared" si="49"/>
        <v>0</v>
      </c>
      <c r="O77" s="77">
        <f t="shared" si="50"/>
        <v>1.731912946866218</v>
      </c>
      <c r="P77" s="120">
        <f t="shared" si="51"/>
        <v>0</v>
      </c>
      <c r="Q77" s="121">
        <f t="shared" si="52"/>
        <v>0</v>
      </c>
      <c r="R77" s="121">
        <f t="shared" si="53"/>
        <v>53</v>
      </c>
      <c r="T77">
        <v>527</v>
      </c>
      <c r="U77">
        <v>9070</v>
      </c>
      <c r="V77" t="s">
        <v>387</v>
      </c>
      <c r="W77">
        <v>3060.2</v>
      </c>
      <c r="X77">
        <v>1358.0329999999999</v>
      </c>
      <c r="Y77">
        <v>2.2530000000000001</v>
      </c>
      <c r="Z77">
        <v>20.013000000000002</v>
      </c>
      <c r="AA77">
        <v>100.67439400000001</v>
      </c>
      <c r="AB77">
        <v>0.30857099999999998</v>
      </c>
      <c r="AC77">
        <v>24.818847000000002</v>
      </c>
      <c r="AD77" s="1">
        <v>477</v>
      </c>
      <c r="AE77">
        <v>0</v>
      </c>
      <c r="AF77">
        <v>53</v>
      </c>
      <c r="AG77">
        <v>108</v>
      </c>
      <c r="AH77">
        <v>30.397003999999999</v>
      </c>
      <c r="AI77">
        <v>26136.9</v>
      </c>
      <c r="AJ77">
        <v>13191.3</v>
      </c>
      <c r="AK77">
        <v>0</v>
      </c>
      <c r="AL77">
        <v>0</v>
      </c>
      <c r="AM77" t="s">
        <v>388</v>
      </c>
      <c r="AN77" t="s">
        <v>534</v>
      </c>
      <c r="AO77">
        <v>1463.65</v>
      </c>
      <c r="AR77" t="s">
        <v>118</v>
      </c>
      <c r="AS77" t="s">
        <v>119</v>
      </c>
      <c r="AT77" t="s">
        <v>228</v>
      </c>
      <c r="AU77" t="s">
        <v>387</v>
      </c>
      <c r="AV77" t="s">
        <v>48</v>
      </c>
      <c r="AW77">
        <v>4</v>
      </c>
      <c r="BB77">
        <v>0.77776366475934633</v>
      </c>
      <c r="BC77" t="s">
        <v>70</v>
      </c>
      <c r="BF77" t="s">
        <v>118</v>
      </c>
      <c r="BG77" t="s">
        <v>119</v>
      </c>
      <c r="BH77" t="s">
        <v>387</v>
      </c>
      <c r="BI77">
        <v>9070</v>
      </c>
      <c r="BJ77">
        <v>4</v>
      </c>
      <c r="BK77" t="s">
        <v>228</v>
      </c>
      <c r="BL77" t="s">
        <v>227</v>
      </c>
      <c r="BM77">
        <v>0.77776366475934633</v>
      </c>
      <c r="BN77" t="s">
        <v>70</v>
      </c>
      <c r="BO77" t="s">
        <v>185</v>
      </c>
      <c r="BP77">
        <v>3060.2</v>
      </c>
    </row>
    <row r="78" spans="1:68" ht="16.5">
      <c r="A78" s="49" t="str">
        <f t="shared" si="36"/>
        <v>원진운수</v>
      </c>
      <c r="B78" s="50" t="str">
        <f t="shared" si="37"/>
        <v>태기환</v>
      </c>
      <c r="C78" s="51" t="str">
        <f t="shared" si="38"/>
        <v>D</v>
      </c>
      <c r="D78" s="52">
        <f t="shared" si="39"/>
        <v>0.82703703703703701</v>
      </c>
      <c r="E78" s="53">
        <f t="shared" si="40"/>
        <v>2254</v>
      </c>
      <c r="F78" s="54" t="str">
        <f t="shared" si="41"/>
        <v>6</v>
      </c>
      <c r="G78" s="55" t="str">
        <f t="shared" si="42"/>
        <v>70바4347</v>
      </c>
      <c r="H78" s="56">
        <f t="shared" si="43"/>
        <v>1</v>
      </c>
      <c r="I78" s="57">
        <f t="shared" si="44"/>
        <v>1059.883</v>
      </c>
      <c r="J78" s="58">
        <f t="shared" si="45"/>
        <v>3.2854182797182698E-3</v>
      </c>
      <c r="K78" s="58">
        <f t="shared" si="46"/>
        <v>0.34134697142892056</v>
      </c>
      <c r="L78" s="58">
        <f t="shared" si="47"/>
        <v>0.13680755328654201</v>
      </c>
      <c r="M78" s="59">
        <f t="shared" si="48"/>
        <v>11.074</v>
      </c>
      <c r="N78" s="60">
        <f t="shared" si="49"/>
        <v>0</v>
      </c>
      <c r="O78" s="60">
        <f t="shared" si="50"/>
        <v>8.6802033809392167</v>
      </c>
      <c r="P78" s="122">
        <f t="shared" si="51"/>
        <v>0</v>
      </c>
      <c r="Q78" s="123">
        <f t="shared" si="52"/>
        <v>0</v>
      </c>
      <c r="R78" s="123">
        <f t="shared" si="53"/>
        <v>92</v>
      </c>
      <c r="T78">
        <v>527</v>
      </c>
      <c r="U78">
        <v>2254</v>
      </c>
      <c r="V78" t="s">
        <v>389</v>
      </c>
      <c r="W78">
        <v>1059.883</v>
      </c>
      <c r="X78">
        <v>474.62799999999999</v>
      </c>
      <c r="Y78">
        <v>2.2330000000000001</v>
      </c>
      <c r="Z78">
        <v>11.074</v>
      </c>
      <c r="AA78">
        <v>66.113043000000005</v>
      </c>
      <c r="AB78">
        <v>0.21720900000000001</v>
      </c>
      <c r="AC78">
        <v>22.567487</v>
      </c>
      <c r="AD78" s="1">
        <v>145</v>
      </c>
      <c r="AE78">
        <v>0</v>
      </c>
      <c r="AF78">
        <v>92</v>
      </c>
      <c r="AG78">
        <v>60</v>
      </c>
      <c r="AH78">
        <v>16.031375000000001</v>
      </c>
      <c r="AI78">
        <v>0</v>
      </c>
      <c r="AJ78">
        <v>0</v>
      </c>
      <c r="AK78">
        <v>0</v>
      </c>
      <c r="AL78">
        <v>0</v>
      </c>
      <c r="AM78" t="s">
        <v>390</v>
      </c>
      <c r="AN78" t="s">
        <v>535</v>
      </c>
      <c r="AO78">
        <v>1059.883</v>
      </c>
      <c r="AR78" t="s">
        <v>118</v>
      </c>
      <c r="AS78" t="s">
        <v>121</v>
      </c>
      <c r="AT78" t="s">
        <v>242</v>
      </c>
      <c r="AU78" t="s">
        <v>389</v>
      </c>
      <c r="AV78" t="s">
        <v>48</v>
      </c>
      <c r="AW78">
        <v>1</v>
      </c>
      <c r="BB78">
        <v>0.82703703703703701</v>
      </c>
      <c r="BC78" t="s">
        <v>67</v>
      </c>
      <c r="BF78" t="s">
        <v>118</v>
      </c>
      <c r="BG78" t="s">
        <v>121</v>
      </c>
      <c r="BH78" t="s">
        <v>389</v>
      </c>
      <c r="BI78">
        <v>2254</v>
      </c>
      <c r="BJ78">
        <v>1</v>
      </c>
      <c r="BK78" t="s">
        <v>242</v>
      </c>
      <c r="BL78" t="s">
        <v>173</v>
      </c>
      <c r="BM78">
        <v>0.82703703703703701</v>
      </c>
      <c r="BN78" t="s">
        <v>67</v>
      </c>
      <c r="BO78" t="s">
        <v>176</v>
      </c>
      <c r="BP78">
        <v>1059.883</v>
      </c>
    </row>
    <row r="79" spans="1:68" ht="16.5">
      <c r="A79" s="66" t="str">
        <f t="shared" si="36"/>
        <v>원진운수</v>
      </c>
      <c r="B79" s="67" t="str">
        <f t="shared" si="37"/>
        <v>하동진</v>
      </c>
      <c r="C79" s="68" t="str">
        <f t="shared" si="38"/>
        <v>F</v>
      </c>
      <c r="D79" s="69">
        <f t="shared" si="39"/>
        <v>0.75679999999999992</v>
      </c>
      <c r="E79" s="70">
        <f t="shared" si="40"/>
        <v>8552</v>
      </c>
      <c r="F79" s="71" t="str">
        <f t="shared" si="41"/>
        <v>22</v>
      </c>
      <c r="G79" s="72" t="str">
        <f t="shared" si="42"/>
        <v>70바3608</v>
      </c>
      <c r="H79" s="73">
        <f t="shared" si="43"/>
        <v>1</v>
      </c>
      <c r="I79" s="74">
        <f t="shared" si="44"/>
        <v>3161.9290000000001</v>
      </c>
      <c r="J79" s="75">
        <f t="shared" si="45"/>
        <v>6.2287923444717492E-3</v>
      </c>
      <c r="K79" s="75">
        <f t="shared" si="46"/>
        <v>0.36829247800274201</v>
      </c>
      <c r="L79" s="75">
        <f t="shared" si="47"/>
        <v>0.10436666983983511</v>
      </c>
      <c r="M79" s="76">
        <f t="shared" si="48"/>
        <v>12.337999999999999</v>
      </c>
      <c r="N79" s="77">
        <f t="shared" si="49"/>
        <v>0.12650505435131529</v>
      </c>
      <c r="O79" s="77">
        <f t="shared" si="50"/>
        <v>0.34788889946611701</v>
      </c>
      <c r="P79" s="120">
        <f t="shared" si="51"/>
        <v>0</v>
      </c>
      <c r="Q79" s="121">
        <f t="shared" si="52"/>
        <v>4</v>
      </c>
      <c r="R79" s="121">
        <f t="shared" si="53"/>
        <v>11</v>
      </c>
      <c r="T79">
        <v>527</v>
      </c>
      <c r="U79">
        <v>8552</v>
      </c>
      <c r="V79" t="s">
        <v>391</v>
      </c>
      <c r="W79">
        <v>3161.9290000000001</v>
      </c>
      <c r="X79">
        <v>1671.1020000000001</v>
      </c>
      <c r="Y79">
        <v>1.8919999999999999</v>
      </c>
      <c r="Z79">
        <v>12.337999999999999</v>
      </c>
      <c r="AA79">
        <v>215.522998</v>
      </c>
      <c r="AB79">
        <v>1.3424480000000001</v>
      </c>
      <c r="AC79">
        <v>79.375499000000005</v>
      </c>
      <c r="AD79" s="1">
        <v>330</v>
      </c>
      <c r="AE79">
        <v>4</v>
      </c>
      <c r="AF79">
        <v>11</v>
      </c>
      <c r="AG79">
        <v>61</v>
      </c>
      <c r="AH79">
        <v>14.670958000000001</v>
      </c>
      <c r="AI79">
        <v>0</v>
      </c>
      <c r="AJ79">
        <v>0</v>
      </c>
      <c r="AK79">
        <v>0</v>
      </c>
      <c r="AL79">
        <v>0</v>
      </c>
      <c r="AM79" t="s">
        <v>392</v>
      </c>
      <c r="AN79" t="s">
        <v>536</v>
      </c>
      <c r="AO79">
        <v>3161.9290000000001</v>
      </c>
      <c r="AR79" t="s">
        <v>118</v>
      </c>
      <c r="AS79" t="s">
        <v>120</v>
      </c>
      <c r="AT79" t="s">
        <v>196</v>
      </c>
      <c r="AU79" t="s">
        <v>391</v>
      </c>
      <c r="AV79" t="s">
        <v>48</v>
      </c>
      <c r="AW79">
        <v>1</v>
      </c>
      <c r="BB79">
        <v>0.75679999999999992</v>
      </c>
      <c r="BC79" t="s">
        <v>70</v>
      </c>
      <c r="BF79" t="s">
        <v>118</v>
      </c>
      <c r="BG79" t="s">
        <v>120</v>
      </c>
      <c r="BH79" t="s">
        <v>391</v>
      </c>
      <c r="BI79">
        <v>8552</v>
      </c>
      <c r="BJ79">
        <v>1</v>
      </c>
      <c r="BK79" t="s">
        <v>196</v>
      </c>
      <c r="BL79" t="s">
        <v>173</v>
      </c>
      <c r="BM79">
        <v>0.75679999999999992</v>
      </c>
      <c r="BN79" t="s">
        <v>70</v>
      </c>
      <c r="BO79" t="s">
        <v>185</v>
      </c>
      <c r="BP79">
        <v>3161.9290000000001</v>
      </c>
    </row>
    <row r="80" spans="1:68" ht="16.5">
      <c r="A80" s="49" t="str">
        <f t="shared" si="36"/>
        <v>원진운수</v>
      </c>
      <c r="B80" s="50" t="str">
        <f t="shared" si="37"/>
        <v>하택규</v>
      </c>
      <c r="C80" s="51" t="str">
        <f t="shared" si="38"/>
        <v>F</v>
      </c>
      <c r="D80" s="52">
        <f t="shared" si="39"/>
        <v>0.76074074074074061</v>
      </c>
      <c r="E80" s="53">
        <f t="shared" si="40"/>
        <v>155</v>
      </c>
      <c r="F80" s="54" t="str">
        <f t="shared" si="41"/>
        <v>6</v>
      </c>
      <c r="G80" s="55" t="str">
        <f t="shared" si="42"/>
        <v>70바4309</v>
      </c>
      <c r="H80" s="56">
        <f t="shared" si="43"/>
        <v>1</v>
      </c>
      <c r="I80" s="57">
        <f t="shared" si="44"/>
        <v>2872.4969999999998</v>
      </c>
      <c r="J80" s="58">
        <f t="shared" si="45"/>
        <v>5.6063016788394995E-3</v>
      </c>
      <c r="K80" s="58">
        <f t="shared" si="46"/>
        <v>0.34334949567756651</v>
      </c>
      <c r="L80" s="58">
        <f t="shared" si="47"/>
        <v>5.7093184083395039E-2</v>
      </c>
      <c r="M80" s="59">
        <f t="shared" si="48"/>
        <v>12.488</v>
      </c>
      <c r="N80" s="60">
        <f t="shared" si="49"/>
        <v>3.4812917124021368E-2</v>
      </c>
      <c r="O80" s="60">
        <f t="shared" si="50"/>
        <v>3.2027883754099657</v>
      </c>
      <c r="P80" s="122">
        <f t="shared" si="51"/>
        <v>0</v>
      </c>
      <c r="Q80" s="123">
        <f t="shared" si="52"/>
        <v>1</v>
      </c>
      <c r="R80" s="123">
        <f t="shared" si="53"/>
        <v>92</v>
      </c>
      <c r="T80">
        <v>527</v>
      </c>
      <c r="U80">
        <v>155</v>
      </c>
      <c r="V80" t="s">
        <v>393</v>
      </c>
      <c r="W80">
        <v>2872.4969999999998</v>
      </c>
      <c r="X80">
        <v>1398.2560000000001</v>
      </c>
      <c r="Y80">
        <v>2.0539999999999998</v>
      </c>
      <c r="Z80">
        <v>12.488</v>
      </c>
      <c r="AA80">
        <v>185.15218400000001</v>
      </c>
      <c r="AB80">
        <v>1.038019</v>
      </c>
      <c r="AC80">
        <v>63.571908999999998</v>
      </c>
      <c r="AD80" s="1">
        <v>164</v>
      </c>
      <c r="AE80">
        <v>1</v>
      </c>
      <c r="AF80">
        <v>92</v>
      </c>
      <c r="AG80">
        <v>59</v>
      </c>
      <c r="AH80">
        <v>15.514248</v>
      </c>
      <c r="AI80">
        <v>0</v>
      </c>
      <c r="AJ80">
        <v>0</v>
      </c>
      <c r="AK80">
        <v>0</v>
      </c>
      <c r="AL80">
        <v>0</v>
      </c>
      <c r="AM80" t="s">
        <v>394</v>
      </c>
      <c r="AN80" t="s">
        <v>537</v>
      </c>
      <c r="AO80">
        <v>2872.4969999999998</v>
      </c>
      <c r="AR80" t="s">
        <v>118</v>
      </c>
      <c r="AS80" t="s">
        <v>121</v>
      </c>
      <c r="AT80" t="s">
        <v>238</v>
      </c>
      <c r="AU80" t="s">
        <v>393</v>
      </c>
      <c r="AV80" t="s">
        <v>48</v>
      </c>
      <c r="AW80">
        <v>1</v>
      </c>
      <c r="BB80">
        <v>0.76074074074074061</v>
      </c>
      <c r="BC80" t="s">
        <v>70</v>
      </c>
      <c r="BF80" t="s">
        <v>118</v>
      </c>
      <c r="BG80" t="s">
        <v>121</v>
      </c>
      <c r="BH80" t="s">
        <v>393</v>
      </c>
      <c r="BI80">
        <v>155</v>
      </c>
      <c r="BJ80">
        <v>1</v>
      </c>
      <c r="BK80" t="s">
        <v>238</v>
      </c>
      <c r="BL80" t="s">
        <v>173</v>
      </c>
      <c r="BM80">
        <v>0.76074074074074061</v>
      </c>
      <c r="BN80" t="s">
        <v>70</v>
      </c>
      <c r="BO80" t="s">
        <v>185</v>
      </c>
      <c r="BP80">
        <v>2872.4969999999998</v>
      </c>
    </row>
    <row r="81" spans="1:68" ht="16.5">
      <c r="A81" s="66" t="str">
        <f t="shared" si="36"/>
        <v>원진운수</v>
      </c>
      <c r="B81" s="67" t="str">
        <f t="shared" si="37"/>
        <v>한경안</v>
      </c>
      <c r="C81" s="68" t="str">
        <f t="shared" si="38"/>
        <v>F</v>
      </c>
      <c r="D81" s="69">
        <f t="shared" si="39"/>
        <v>0.74296757863698693</v>
      </c>
      <c r="E81" s="70">
        <f t="shared" si="40"/>
        <v>2359</v>
      </c>
      <c r="F81" s="71" t="str">
        <f t="shared" si="41"/>
        <v>6</v>
      </c>
      <c r="G81" s="72" t="str">
        <f t="shared" si="42"/>
        <v>70바3609</v>
      </c>
      <c r="H81" s="73">
        <f t="shared" si="43"/>
        <v>2</v>
      </c>
      <c r="I81" s="74">
        <f t="shared" si="44"/>
        <v>2684.221</v>
      </c>
      <c r="J81" s="75">
        <f t="shared" si="45"/>
        <v>5.7402126790494414E-3</v>
      </c>
      <c r="K81" s="75">
        <f t="shared" si="46"/>
        <v>0.33210992934995776</v>
      </c>
      <c r="L81" s="75">
        <f t="shared" si="47"/>
        <v>0.10282312819995075</v>
      </c>
      <c r="M81" s="76">
        <f t="shared" si="48"/>
        <v>9.8049999999999997</v>
      </c>
      <c r="N81" s="77">
        <f t="shared" si="49"/>
        <v>0</v>
      </c>
      <c r="O81" s="77">
        <f t="shared" si="50"/>
        <v>2.8313615011580642</v>
      </c>
      <c r="P81" s="120">
        <f t="shared" si="51"/>
        <v>0</v>
      </c>
      <c r="Q81" s="121">
        <f t="shared" si="52"/>
        <v>0</v>
      </c>
      <c r="R81" s="121">
        <f t="shared" si="53"/>
        <v>76</v>
      </c>
      <c r="T81">
        <v>527</v>
      </c>
      <c r="U81">
        <v>2359</v>
      </c>
      <c r="V81" t="s">
        <v>395</v>
      </c>
      <c r="W81">
        <v>2684.221</v>
      </c>
      <c r="X81">
        <v>1245.9090000000001</v>
      </c>
      <c r="Y81">
        <v>2.1539999999999999</v>
      </c>
      <c r="Z81">
        <v>9.8049999999999997</v>
      </c>
      <c r="AA81">
        <v>174.929407</v>
      </c>
      <c r="AB81">
        <v>1.004132</v>
      </c>
      <c r="AC81">
        <v>58.095793</v>
      </c>
      <c r="AD81" s="1">
        <v>276</v>
      </c>
      <c r="AE81">
        <v>0</v>
      </c>
      <c r="AF81">
        <v>76</v>
      </c>
      <c r="AG81">
        <v>59</v>
      </c>
      <c r="AH81">
        <v>15.344595</v>
      </c>
      <c r="AI81">
        <v>0</v>
      </c>
      <c r="AJ81">
        <v>0</v>
      </c>
      <c r="AK81">
        <v>0</v>
      </c>
      <c r="AL81">
        <v>0</v>
      </c>
      <c r="AM81" t="s">
        <v>396</v>
      </c>
      <c r="AN81" t="s">
        <v>538</v>
      </c>
      <c r="AO81">
        <v>2584.4349999999999</v>
      </c>
      <c r="AR81" t="s">
        <v>118</v>
      </c>
      <c r="AS81" t="s">
        <v>121</v>
      </c>
      <c r="AT81" t="s">
        <v>230</v>
      </c>
      <c r="AU81" t="s">
        <v>395</v>
      </c>
      <c r="AV81" t="s">
        <v>48</v>
      </c>
      <c r="AW81">
        <v>2</v>
      </c>
      <c r="BB81">
        <v>0.74296757863698693</v>
      </c>
      <c r="BC81" t="s">
        <v>70</v>
      </c>
      <c r="BF81" t="s">
        <v>118</v>
      </c>
      <c r="BG81" t="s">
        <v>121</v>
      </c>
      <c r="BH81" t="s">
        <v>395</v>
      </c>
      <c r="BI81">
        <v>2359</v>
      </c>
      <c r="BJ81">
        <v>2</v>
      </c>
      <c r="BK81" t="s">
        <v>230</v>
      </c>
      <c r="BL81" t="s">
        <v>246</v>
      </c>
      <c r="BM81">
        <v>0.74296757863698693</v>
      </c>
      <c r="BN81" t="s">
        <v>70</v>
      </c>
      <c r="BO81" t="s">
        <v>185</v>
      </c>
      <c r="BP81">
        <v>2684.221</v>
      </c>
    </row>
    <row r="82" spans="1:68" ht="16.5">
      <c r="A82" s="49" t="str">
        <f t="shared" si="36"/>
        <v>원진운수</v>
      </c>
      <c r="B82" s="50" t="str">
        <f t="shared" si="37"/>
        <v>한상용</v>
      </c>
      <c r="C82" s="51" t="str">
        <f t="shared" si="38"/>
        <v>D</v>
      </c>
      <c r="D82" s="52">
        <f t="shared" si="39"/>
        <v>0.82481481481481467</v>
      </c>
      <c r="E82" s="53">
        <f t="shared" si="40"/>
        <v>2269</v>
      </c>
      <c r="F82" s="54" t="str">
        <f t="shared" si="41"/>
        <v>6</v>
      </c>
      <c r="G82" s="55" t="str">
        <f t="shared" si="42"/>
        <v>70바4307</v>
      </c>
      <c r="H82" s="56">
        <f t="shared" si="43"/>
        <v>1</v>
      </c>
      <c r="I82" s="57">
        <f t="shared" si="44"/>
        <v>2131.8870000000002</v>
      </c>
      <c r="J82" s="58">
        <f t="shared" si="45"/>
        <v>2.572915767314938E-3</v>
      </c>
      <c r="K82" s="58">
        <f t="shared" si="46"/>
        <v>0.36038778710049046</v>
      </c>
      <c r="L82" s="58">
        <f t="shared" si="47"/>
        <v>0.16980262087061837</v>
      </c>
      <c r="M82" s="59">
        <f t="shared" si="48"/>
        <v>11.882</v>
      </c>
      <c r="N82" s="60">
        <f t="shared" si="49"/>
        <v>4.5837223767700622E-2</v>
      </c>
      <c r="O82" s="60">
        <f t="shared" si="50"/>
        <v>1.1917678179602162</v>
      </c>
      <c r="P82" s="122">
        <f t="shared" si="51"/>
        <v>0</v>
      </c>
      <c r="Q82" s="123">
        <f t="shared" si="52"/>
        <v>1</v>
      </c>
      <c r="R82" s="123">
        <f t="shared" si="53"/>
        <v>26</v>
      </c>
      <c r="T82">
        <v>527</v>
      </c>
      <c r="U82">
        <v>2269</v>
      </c>
      <c r="V82" t="s">
        <v>397</v>
      </c>
      <c r="W82">
        <v>2181.6329999999998</v>
      </c>
      <c r="X82">
        <v>983.56</v>
      </c>
      <c r="Y82">
        <v>2.218</v>
      </c>
      <c r="Z82">
        <v>11.882</v>
      </c>
      <c r="AA82">
        <v>139.04691500000001</v>
      </c>
      <c r="AB82">
        <v>0.35775600000000002</v>
      </c>
      <c r="AC82">
        <v>50.110810000000001</v>
      </c>
      <c r="AD82" s="1">
        <v>362</v>
      </c>
      <c r="AE82">
        <v>1</v>
      </c>
      <c r="AF82">
        <v>26</v>
      </c>
      <c r="AG82">
        <v>60</v>
      </c>
      <c r="AH82">
        <v>15.689905</v>
      </c>
      <c r="AI82">
        <v>0</v>
      </c>
      <c r="AJ82">
        <v>0</v>
      </c>
      <c r="AK82">
        <v>0</v>
      </c>
      <c r="AL82">
        <v>0</v>
      </c>
      <c r="AM82" t="s">
        <v>398</v>
      </c>
      <c r="AN82" t="s">
        <v>539</v>
      </c>
      <c r="AO82">
        <v>2131.8870000000002</v>
      </c>
      <c r="AR82" t="s">
        <v>118</v>
      </c>
      <c r="AS82" t="s">
        <v>121</v>
      </c>
      <c r="AT82" t="s">
        <v>237</v>
      </c>
      <c r="AU82" t="s">
        <v>397</v>
      </c>
      <c r="AV82" t="s">
        <v>48</v>
      </c>
      <c r="AW82">
        <v>1</v>
      </c>
      <c r="BB82">
        <v>0.82481481481481467</v>
      </c>
      <c r="BC82" t="s">
        <v>67</v>
      </c>
      <c r="BF82" t="s">
        <v>118</v>
      </c>
      <c r="BG82" t="s">
        <v>121</v>
      </c>
      <c r="BH82" t="s">
        <v>397</v>
      </c>
      <c r="BI82">
        <v>2269</v>
      </c>
      <c r="BJ82">
        <v>1</v>
      </c>
      <c r="BK82" t="s">
        <v>237</v>
      </c>
      <c r="BL82" t="s">
        <v>173</v>
      </c>
      <c r="BM82">
        <v>0.82481481481481467</v>
      </c>
      <c r="BN82" t="s">
        <v>67</v>
      </c>
      <c r="BO82" t="s">
        <v>176</v>
      </c>
      <c r="BP82">
        <v>2131.8870000000002</v>
      </c>
    </row>
    <row r="83" spans="1:68" ht="16.5">
      <c r="A83" s="66" t="str">
        <f t="shared" si="36"/>
        <v>원진운수</v>
      </c>
      <c r="B83" s="67" t="str">
        <f t="shared" si="37"/>
        <v>한선영</v>
      </c>
      <c r="C83" s="68" t="str">
        <f t="shared" si="38"/>
        <v>F</v>
      </c>
      <c r="D83" s="69">
        <f t="shared" si="39"/>
        <v>0.69811529690356933</v>
      </c>
      <c r="E83" s="70">
        <f t="shared" si="40"/>
        <v>8231</v>
      </c>
      <c r="F83" s="71" t="str">
        <f t="shared" si="41"/>
        <v>6</v>
      </c>
      <c r="G83" s="72" t="str">
        <f t="shared" si="42"/>
        <v>70바3607</v>
      </c>
      <c r="H83" s="73">
        <f t="shared" si="43"/>
        <v>3</v>
      </c>
      <c r="I83" s="74">
        <f t="shared" si="44"/>
        <v>2621.0720000000001</v>
      </c>
      <c r="J83" s="75">
        <f t="shared" si="45"/>
        <v>5.9903019706821006E-3</v>
      </c>
      <c r="K83" s="75">
        <f t="shared" si="46"/>
        <v>0.3591786750219147</v>
      </c>
      <c r="L83" s="75">
        <f t="shared" si="47"/>
        <v>8.7750355579701733E-2</v>
      </c>
      <c r="M83" s="76">
        <f t="shared" si="48"/>
        <v>12.557</v>
      </c>
      <c r="N83" s="77">
        <f t="shared" si="49"/>
        <v>0</v>
      </c>
      <c r="O83" s="77">
        <f t="shared" si="50"/>
        <v>1.7168547830811209</v>
      </c>
      <c r="P83" s="120">
        <f t="shared" si="51"/>
        <v>0</v>
      </c>
      <c r="Q83" s="121">
        <f t="shared" si="52"/>
        <v>0</v>
      </c>
      <c r="R83" s="121">
        <f t="shared" si="53"/>
        <v>45</v>
      </c>
      <c r="T83">
        <v>527</v>
      </c>
      <c r="U83">
        <v>8231</v>
      </c>
      <c r="V83" t="s">
        <v>399</v>
      </c>
      <c r="W83">
        <v>2621.0720000000001</v>
      </c>
      <c r="X83">
        <v>1187.703</v>
      </c>
      <c r="Y83">
        <v>2.2069999999999999</v>
      </c>
      <c r="Z83">
        <v>12.557</v>
      </c>
      <c r="AA83">
        <v>165.818018</v>
      </c>
      <c r="AB83">
        <v>0.99329999999999996</v>
      </c>
      <c r="AC83">
        <v>59.558295999999999</v>
      </c>
      <c r="AD83" s="1">
        <v>230</v>
      </c>
      <c r="AE83">
        <v>0</v>
      </c>
      <c r="AF83">
        <v>45</v>
      </c>
      <c r="AG83">
        <v>61</v>
      </c>
      <c r="AH83">
        <v>15.806919000000001</v>
      </c>
      <c r="AI83">
        <v>0</v>
      </c>
      <c r="AJ83">
        <v>0</v>
      </c>
      <c r="AK83">
        <v>0</v>
      </c>
      <c r="AL83">
        <v>0</v>
      </c>
      <c r="AM83" t="s">
        <v>400</v>
      </c>
      <c r="AN83" t="s">
        <v>540</v>
      </c>
      <c r="AO83">
        <v>2377.895</v>
      </c>
      <c r="AR83" t="s">
        <v>118</v>
      </c>
      <c r="AS83" t="s">
        <v>121</v>
      </c>
      <c r="AT83" t="s">
        <v>229</v>
      </c>
      <c r="AU83" t="s">
        <v>399</v>
      </c>
      <c r="AV83" t="s">
        <v>48</v>
      </c>
      <c r="AW83">
        <v>3</v>
      </c>
      <c r="BB83">
        <v>0.69811529690356933</v>
      </c>
      <c r="BC83" t="s">
        <v>70</v>
      </c>
      <c r="BF83" t="s">
        <v>118</v>
      </c>
      <c r="BG83" t="s">
        <v>121</v>
      </c>
      <c r="BH83" t="s">
        <v>399</v>
      </c>
      <c r="BI83">
        <v>8231</v>
      </c>
      <c r="BJ83">
        <v>3</v>
      </c>
      <c r="BK83" t="s">
        <v>229</v>
      </c>
      <c r="BL83" t="s">
        <v>231</v>
      </c>
      <c r="BM83">
        <v>0.69811529690356933</v>
      </c>
      <c r="BN83" t="s">
        <v>70</v>
      </c>
      <c r="BO83" t="s">
        <v>185</v>
      </c>
      <c r="BP83">
        <v>2621.0720000000001</v>
      </c>
    </row>
    <row r="84" spans="1:68" ht="16.5">
      <c r="A84" s="49" t="str">
        <f t="shared" si="36"/>
        <v>원진운수</v>
      </c>
      <c r="B84" s="50" t="str">
        <f t="shared" si="37"/>
        <v>함성혁</v>
      </c>
      <c r="C84" s="51" t="str">
        <f t="shared" si="38"/>
        <v>F</v>
      </c>
      <c r="D84" s="52">
        <f t="shared" si="39"/>
        <v>0.67589249644562033</v>
      </c>
      <c r="E84" s="53">
        <f t="shared" si="40"/>
        <v>6564</v>
      </c>
      <c r="F84" s="54" t="str">
        <f t="shared" si="41"/>
        <v>6</v>
      </c>
      <c r="G84" s="55" t="str">
        <f t="shared" si="42"/>
        <v>70바3614</v>
      </c>
      <c r="H84" s="56">
        <f t="shared" si="43"/>
        <v>2</v>
      </c>
      <c r="I84" s="57">
        <f t="shared" si="44"/>
        <v>2875.52</v>
      </c>
      <c r="J84" s="58">
        <f t="shared" si="45"/>
        <v>9.5173715346876277E-3</v>
      </c>
      <c r="K84" s="58">
        <f t="shared" si="46"/>
        <v>0.36670958335405557</v>
      </c>
      <c r="L84" s="58">
        <f t="shared" si="47"/>
        <v>0.22465501891831738</v>
      </c>
      <c r="M84" s="59">
        <f t="shared" si="48"/>
        <v>12.946</v>
      </c>
      <c r="N84" s="60">
        <f t="shared" si="49"/>
        <v>0</v>
      </c>
      <c r="O84" s="60">
        <f t="shared" si="50"/>
        <v>2.2256843979523704</v>
      </c>
      <c r="P84" s="122">
        <f t="shared" si="51"/>
        <v>0</v>
      </c>
      <c r="Q84" s="123">
        <f t="shared" si="52"/>
        <v>0</v>
      </c>
      <c r="R84" s="123">
        <f t="shared" si="53"/>
        <v>64</v>
      </c>
      <c r="T84">
        <v>527</v>
      </c>
      <c r="U84">
        <v>6564</v>
      </c>
      <c r="V84" t="s">
        <v>401</v>
      </c>
      <c r="W84">
        <v>2875.52</v>
      </c>
      <c r="X84">
        <v>1467.0319999999999</v>
      </c>
      <c r="Y84">
        <v>1.96</v>
      </c>
      <c r="Z84">
        <v>12.946</v>
      </c>
      <c r="AA84">
        <v>180.28107800000001</v>
      </c>
      <c r="AB84">
        <v>1.715802</v>
      </c>
      <c r="AC84">
        <v>66.110799</v>
      </c>
      <c r="AD84" s="1">
        <v>646</v>
      </c>
      <c r="AE84">
        <v>0</v>
      </c>
      <c r="AF84">
        <v>64</v>
      </c>
      <c r="AG84">
        <v>58</v>
      </c>
      <c r="AH84">
        <v>15.950203999999999</v>
      </c>
      <c r="AI84">
        <v>0</v>
      </c>
      <c r="AJ84">
        <v>0</v>
      </c>
      <c r="AK84">
        <v>0</v>
      </c>
      <c r="AL84">
        <v>0</v>
      </c>
      <c r="AM84" t="s">
        <v>402</v>
      </c>
      <c r="AN84" t="s">
        <v>541</v>
      </c>
      <c r="AO84">
        <v>2775.569</v>
      </c>
      <c r="AR84" t="s">
        <v>118</v>
      </c>
      <c r="AS84" t="s">
        <v>121</v>
      </c>
      <c r="AT84" t="s">
        <v>233</v>
      </c>
      <c r="AU84" t="s">
        <v>401</v>
      </c>
      <c r="AV84" t="s">
        <v>48</v>
      </c>
      <c r="AW84">
        <v>2</v>
      </c>
      <c r="BB84">
        <v>0.67589249644562033</v>
      </c>
      <c r="BC84" t="s">
        <v>70</v>
      </c>
      <c r="BF84" t="s">
        <v>118</v>
      </c>
      <c r="BG84" t="s">
        <v>121</v>
      </c>
      <c r="BH84" t="s">
        <v>401</v>
      </c>
      <c r="BI84">
        <v>6564</v>
      </c>
      <c r="BJ84">
        <v>2</v>
      </c>
      <c r="BK84" t="s">
        <v>233</v>
      </c>
      <c r="BL84" t="s">
        <v>235</v>
      </c>
      <c r="BM84">
        <v>0.67589249644562033</v>
      </c>
      <c r="BN84" t="s">
        <v>70</v>
      </c>
      <c r="BO84" t="s">
        <v>185</v>
      </c>
      <c r="BP84">
        <v>2875.52</v>
      </c>
    </row>
    <row r="85" spans="1:68" ht="16.5">
      <c r="A85" s="66" t="str">
        <f t="shared" si="36"/>
        <v>원진운수</v>
      </c>
      <c r="B85" s="67" t="str">
        <f t="shared" si="37"/>
        <v>홍인상</v>
      </c>
      <c r="C85" s="68" t="str">
        <f t="shared" si="38"/>
        <v>F</v>
      </c>
      <c r="D85" s="69">
        <f t="shared" si="39"/>
        <v>0.74640362639940649</v>
      </c>
      <c r="E85" s="70">
        <f t="shared" si="40"/>
        <v>1833</v>
      </c>
      <c r="F85" s="71" t="str">
        <f t="shared" si="41"/>
        <v>22</v>
      </c>
      <c r="G85" s="72" t="str">
        <f t="shared" si="42"/>
        <v>70바4311</v>
      </c>
      <c r="H85" s="73">
        <f t="shared" si="43"/>
        <v>3</v>
      </c>
      <c r="I85" s="74">
        <f t="shared" si="44"/>
        <v>2095.2690000000002</v>
      </c>
      <c r="J85" s="75">
        <f t="shared" si="45"/>
        <v>2.2047987900154788E-3</v>
      </c>
      <c r="K85" s="75">
        <f t="shared" si="46"/>
        <v>0.37319851712296503</v>
      </c>
      <c r="L85" s="75">
        <f t="shared" si="47"/>
        <v>0.17897463285143814</v>
      </c>
      <c r="M85" s="76">
        <f t="shared" si="48"/>
        <v>11.259</v>
      </c>
      <c r="N85" s="77">
        <f t="shared" si="49"/>
        <v>0.19090627504153407</v>
      </c>
      <c r="O85" s="77">
        <f t="shared" si="50"/>
        <v>1.6704299066134232</v>
      </c>
      <c r="P85" s="120">
        <f t="shared" si="51"/>
        <v>0</v>
      </c>
      <c r="Q85" s="121">
        <f t="shared" si="52"/>
        <v>4</v>
      </c>
      <c r="R85" s="121">
        <f t="shared" si="53"/>
        <v>35</v>
      </c>
      <c r="T85">
        <v>527</v>
      </c>
      <c r="U85">
        <v>1833</v>
      </c>
      <c r="V85" t="s">
        <v>542</v>
      </c>
      <c r="W85">
        <v>2095.2689999999998</v>
      </c>
      <c r="X85">
        <v>1135.8689999999999</v>
      </c>
      <c r="Y85">
        <v>1.845</v>
      </c>
      <c r="Z85">
        <v>11.259</v>
      </c>
      <c r="AA85">
        <v>146.13079500000001</v>
      </c>
      <c r="AB85">
        <v>0.322189</v>
      </c>
      <c r="AC85">
        <v>54.535795999999998</v>
      </c>
      <c r="AD85" s="1">
        <v>375</v>
      </c>
      <c r="AE85">
        <v>4</v>
      </c>
      <c r="AF85">
        <v>35</v>
      </c>
      <c r="AG85">
        <v>58</v>
      </c>
      <c r="AH85">
        <v>14.338312</v>
      </c>
      <c r="AI85">
        <v>0</v>
      </c>
      <c r="AJ85">
        <v>0</v>
      </c>
      <c r="AK85">
        <v>0</v>
      </c>
      <c r="AL85">
        <v>0</v>
      </c>
      <c r="AM85" t="s">
        <v>543</v>
      </c>
      <c r="AN85" t="s">
        <v>544</v>
      </c>
      <c r="AO85">
        <v>1370.1790000000001</v>
      </c>
      <c r="AR85" t="s">
        <v>118</v>
      </c>
      <c r="AS85" t="s">
        <v>120</v>
      </c>
      <c r="AT85" t="s">
        <v>201</v>
      </c>
      <c r="AU85" t="s">
        <v>542</v>
      </c>
      <c r="AV85" t="s">
        <v>48</v>
      </c>
      <c r="AW85">
        <v>3</v>
      </c>
      <c r="BB85">
        <v>0.74640362639940649</v>
      </c>
      <c r="BC85" t="s">
        <v>70</v>
      </c>
      <c r="BF85" t="s">
        <v>118</v>
      </c>
      <c r="BG85" t="s">
        <v>120</v>
      </c>
      <c r="BH85" t="s">
        <v>542</v>
      </c>
      <c r="BI85">
        <v>1833</v>
      </c>
      <c r="BJ85">
        <v>3</v>
      </c>
      <c r="BK85" t="s">
        <v>201</v>
      </c>
      <c r="BL85" t="s">
        <v>429</v>
      </c>
      <c r="BM85">
        <v>0.74640362639940649</v>
      </c>
      <c r="BN85" t="s">
        <v>70</v>
      </c>
      <c r="BO85" t="s">
        <v>185</v>
      </c>
      <c r="BP85">
        <v>2095.2690000000002</v>
      </c>
    </row>
    <row r="86" spans="1:68" ht="16.5">
      <c r="A86" s="49" t="str">
        <f t="shared" si="36"/>
        <v>원진운수</v>
      </c>
      <c r="B86" s="50" t="str">
        <f t="shared" si="37"/>
        <v>홍종환</v>
      </c>
      <c r="C86" s="51" t="str">
        <f t="shared" si="38"/>
        <v>F</v>
      </c>
      <c r="D86" s="52">
        <f t="shared" si="39"/>
        <v>0.69301523628236483</v>
      </c>
      <c r="E86" s="53">
        <f t="shared" si="40"/>
        <v>6966</v>
      </c>
      <c r="F86" s="54" t="str">
        <f t="shared" si="41"/>
        <v>6</v>
      </c>
      <c r="G86" s="55" t="str">
        <f t="shared" si="42"/>
        <v>72바1380</v>
      </c>
      <c r="H86" s="56">
        <f t="shared" si="43"/>
        <v>2</v>
      </c>
      <c r="I86" s="57">
        <f t="shared" si="44"/>
        <v>3089.078</v>
      </c>
      <c r="J86" s="58">
        <f t="shared" si="45"/>
        <v>5.6240930164260785E-3</v>
      </c>
      <c r="K86" s="58">
        <f t="shared" si="46"/>
        <v>0.35431868264990574</v>
      </c>
      <c r="L86" s="58">
        <f t="shared" si="47"/>
        <v>0.14308476509819434</v>
      </c>
      <c r="M86" s="59">
        <f t="shared" si="48"/>
        <v>10.557</v>
      </c>
      <c r="N86" s="60">
        <f t="shared" si="49"/>
        <v>3.2372118800496459E-2</v>
      </c>
      <c r="O86" s="60">
        <f t="shared" si="50"/>
        <v>2.7840022168426954</v>
      </c>
      <c r="P86" s="122">
        <f t="shared" si="51"/>
        <v>0</v>
      </c>
      <c r="Q86" s="123">
        <f t="shared" si="52"/>
        <v>1</v>
      </c>
      <c r="R86" s="123">
        <f t="shared" si="53"/>
        <v>86</v>
      </c>
      <c r="T86">
        <v>527</v>
      </c>
      <c r="U86">
        <v>6966</v>
      </c>
      <c r="V86" t="s">
        <v>403</v>
      </c>
      <c r="W86">
        <v>3089.078</v>
      </c>
      <c r="X86">
        <v>1532.82</v>
      </c>
      <c r="Y86">
        <v>2.0150000000000001</v>
      </c>
      <c r="Z86">
        <v>10.557</v>
      </c>
      <c r="AA86">
        <v>198.148572</v>
      </c>
      <c r="AB86">
        <v>1.114406</v>
      </c>
      <c r="AC86">
        <v>70.207740999999999</v>
      </c>
      <c r="AD86" s="1">
        <v>442</v>
      </c>
      <c r="AE86">
        <v>1</v>
      </c>
      <c r="AF86">
        <v>86</v>
      </c>
      <c r="AG86">
        <v>59</v>
      </c>
      <c r="AH86">
        <v>15.589706</v>
      </c>
      <c r="AI86">
        <v>0</v>
      </c>
      <c r="AJ86">
        <v>0</v>
      </c>
      <c r="AK86">
        <v>0</v>
      </c>
      <c r="AL86">
        <v>0</v>
      </c>
      <c r="AM86" t="s">
        <v>404</v>
      </c>
      <c r="AN86" t="s">
        <v>545</v>
      </c>
      <c r="AO86">
        <v>2989.9679999999998</v>
      </c>
      <c r="AR86" t="s">
        <v>118</v>
      </c>
      <c r="AS86" t="s">
        <v>121</v>
      </c>
      <c r="AT86" t="s">
        <v>245</v>
      </c>
      <c r="AU86" t="s">
        <v>403</v>
      </c>
      <c r="AV86" t="s">
        <v>48</v>
      </c>
      <c r="AW86">
        <v>2</v>
      </c>
      <c r="BB86">
        <v>0.69301523628236483</v>
      </c>
      <c r="BC86" t="s">
        <v>70</v>
      </c>
      <c r="BF86" t="s">
        <v>118</v>
      </c>
      <c r="BG86" t="s">
        <v>121</v>
      </c>
      <c r="BH86" t="s">
        <v>403</v>
      </c>
      <c r="BI86">
        <v>6966</v>
      </c>
      <c r="BJ86">
        <v>2</v>
      </c>
      <c r="BK86" t="s">
        <v>245</v>
      </c>
      <c r="BL86" t="s">
        <v>236</v>
      </c>
      <c r="BM86">
        <v>0.69301523628236483</v>
      </c>
      <c r="BN86" t="s">
        <v>70</v>
      </c>
      <c r="BO86" t="s">
        <v>185</v>
      </c>
      <c r="BP86">
        <v>3089.078</v>
      </c>
    </row>
    <row r="87" spans="1:68" ht="16.5">
      <c r="A87" s="66" t="str">
        <f t="shared" si="36"/>
        <v>원진운수</v>
      </c>
      <c r="B87" s="67" t="str">
        <f t="shared" si="37"/>
        <v>황철웅</v>
      </c>
      <c r="C87" s="68" t="str">
        <f t="shared" si="38"/>
        <v>D</v>
      </c>
      <c r="D87" s="69">
        <f t="shared" si="39"/>
        <v>0.82134881243970814</v>
      </c>
      <c r="E87" s="70">
        <f t="shared" si="40"/>
        <v>8456</v>
      </c>
      <c r="F87" s="71" t="str">
        <f t="shared" si="41"/>
        <v>320</v>
      </c>
      <c r="G87" s="72" t="str">
        <f t="shared" si="42"/>
        <v>70바3613</v>
      </c>
      <c r="H87" s="73">
        <f t="shared" si="43"/>
        <v>2</v>
      </c>
      <c r="I87" s="74">
        <f t="shared" si="44"/>
        <v>3388.0889999999999</v>
      </c>
      <c r="J87" s="75">
        <f t="shared" si="45"/>
        <v>4.8466130805050051E-3</v>
      </c>
      <c r="K87" s="75">
        <f t="shared" si="46"/>
        <v>0.3236463991912647</v>
      </c>
      <c r="L87" s="75">
        <f t="shared" si="47"/>
        <v>0.1195364112335892</v>
      </c>
      <c r="M87" s="76">
        <f t="shared" si="48"/>
        <v>15.204000000000001</v>
      </c>
      <c r="N87" s="77">
        <f t="shared" si="49"/>
        <v>5.903032653510578E-2</v>
      </c>
      <c r="O87" s="77">
        <f t="shared" si="50"/>
        <v>3.1286073063606064</v>
      </c>
      <c r="P87" s="120">
        <f t="shared" si="51"/>
        <v>0</v>
      </c>
      <c r="Q87" s="121">
        <f t="shared" si="52"/>
        <v>2</v>
      </c>
      <c r="R87" s="121">
        <f t="shared" si="53"/>
        <v>106</v>
      </c>
      <c r="T87">
        <v>527</v>
      </c>
      <c r="U87">
        <v>8456</v>
      </c>
      <c r="V87" t="s">
        <v>405</v>
      </c>
      <c r="W87">
        <v>3388.0889999999999</v>
      </c>
      <c r="X87">
        <v>1475.2670000000001</v>
      </c>
      <c r="Y87">
        <v>2.2970000000000002</v>
      </c>
      <c r="Z87">
        <v>15.204000000000001</v>
      </c>
      <c r="AA87">
        <v>159.037453</v>
      </c>
      <c r="AB87">
        <v>0.77079299999999995</v>
      </c>
      <c r="AC87">
        <v>51.471899000000001</v>
      </c>
      <c r="AD87" s="1">
        <v>405</v>
      </c>
      <c r="AE87">
        <v>2</v>
      </c>
      <c r="AF87">
        <v>106</v>
      </c>
      <c r="AG87">
        <v>101</v>
      </c>
      <c r="AH87">
        <v>21.303716999999999</v>
      </c>
      <c r="AI87">
        <v>9821.2999999999993</v>
      </c>
      <c r="AJ87">
        <v>7876.7</v>
      </c>
      <c r="AK87">
        <v>0</v>
      </c>
      <c r="AL87">
        <v>0</v>
      </c>
      <c r="AM87" t="s">
        <v>406</v>
      </c>
      <c r="AN87" t="s">
        <v>546</v>
      </c>
      <c r="AO87">
        <v>1762.173</v>
      </c>
      <c r="AR87" t="s">
        <v>118</v>
      </c>
      <c r="AS87" t="s">
        <v>119</v>
      </c>
      <c r="AT87" t="s">
        <v>225</v>
      </c>
      <c r="AU87" t="s">
        <v>405</v>
      </c>
      <c r="AV87" t="s">
        <v>48</v>
      </c>
      <c r="AW87">
        <v>2</v>
      </c>
      <c r="BB87">
        <v>0.82134881243970814</v>
      </c>
      <c r="BC87" t="s">
        <v>67</v>
      </c>
      <c r="BF87" t="s">
        <v>118</v>
      </c>
      <c r="BG87" t="s">
        <v>119</v>
      </c>
      <c r="BH87" t="s">
        <v>405</v>
      </c>
      <c r="BI87">
        <v>8456</v>
      </c>
      <c r="BJ87">
        <v>2</v>
      </c>
      <c r="BK87" t="s">
        <v>225</v>
      </c>
      <c r="BL87" t="s">
        <v>237</v>
      </c>
      <c r="BM87">
        <v>0.82134881243970814</v>
      </c>
      <c r="BN87" t="s">
        <v>67</v>
      </c>
      <c r="BO87" t="s">
        <v>176</v>
      </c>
      <c r="BP87">
        <v>3388.0889999999999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87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8" t="s">
        <v>547</v>
      </c>
      <c r="B2" s="26"/>
      <c r="C2" s="40"/>
      <c r="D2" s="47"/>
      <c r="E2" s="8"/>
      <c r="F2" s="29"/>
      <c r="G2" s="8"/>
      <c r="H2" s="8"/>
      <c r="I2" s="8"/>
      <c r="J2" s="8"/>
    </row>
    <row r="4" spans="1:18" ht="26.25">
      <c r="A4" s="124" t="s">
        <v>548</v>
      </c>
      <c r="B4" s="27"/>
      <c r="C4" s="42"/>
      <c r="D4" s="46"/>
      <c r="E4" s="9"/>
      <c r="F4" s="6"/>
      <c r="H4" s="9"/>
    </row>
    <row r="5" spans="1:18" ht="26.25">
      <c r="A5" s="112" t="s">
        <v>549</v>
      </c>
    </row>
    <row r="6" spans="1:18" ht="17.25">
      <c r="A6" s="113" t="s">
        <v>550</v>
      </c>
    </row>
    <row r="7" spans="1:18" ht="17.25">
      <c r="A7" s="113"/>
    </row>
    <row r="8" spans="1:18" ht="17.25">
      <c r="A8" s="114" t="s">
        <v>189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</row>
    <row r="9" spans="1:18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</row>
    <row r="10" spans="1:18">
      <c r="A10" s="115" t="s">
        <v>551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</row>
    <row r="11" spans="1:18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</row>
    <row r="13" spans="1:18" ht="37.5" customHeight="1">
      <c r="A13" s="133" t="s">
        <v>0</v>
      </c>
      <c r="B13" s="134" t="s">
        <v>74</v>
      </c>
      <c r="C13" s="126" t="s">
        <v>65</v>
      </c>
      <c r="D13" s="126" t="s">
        <v>157</v>
      </c>
      <c r="E13" s="135" t="s">
        <v>143</v>
      </c>
      <c r="F13" s="134" t="s">
        <v>148</v>
      </c>
      <c r="G13" s="135" t="s">
        <v>146</v>
      </c>
      <c r="H13" s="135" t="s">
        <v>150</v>
      </c>
      <c r="I13" s="127" t="s">
        <v>152</v>
      </c>
      <c r="J13" s="135" t="s">
        <v>11</v>
      </c>
      <c r="K13" s="135" t="s">
        <v>12</v>
      </c>
      <c r="L13" s="135" t="s">
        <v>13</v>
      </c>
      <c r="M13" s="135" t="s">
        <v>105</v>
      </c>
      <c r="N13" s="135" t="s">
        <v>6</v>
      </c>
      <c r="O13" s="135" t="s">
        <v>7</v>
      </c>
      <c r="P13" s="135" t="s">
        <v>177</v>
      </c>
      <c r="Q13" s="136" t="s">
        <v>179</v>
      </c>
      <c r="R13" s="136" t="s">
        <v>180</v>
      </c>
    </row>
    <row r="14" spans="1:18" ht="16.5">
      <c r="A14" s="137" t="s">
        <v>118</v>
      </c>
      <c r="B14" s="138" t="s">
        <v>247</v>
      </c>
      <c r="C14" s="128" t="s">
        <v>70</v>
      </c>
      <c r="D14" s="129">
        <v>0.74161702967908905</v>
      </c>
      <c r="E14" s="139">
        <v>8822</v>
      </c>
      <c r="F14" s="130" t="s">
        <v>120</v>
      </c>
      <c r="G14" s="140" t="s">
        <v>429</v>
      </c>
      <c r="H14" s="141">
        <v>5</v>
      </c>
      <c r="I14" s="131">
        <v>3061.5810000000001</v>
      </c>
      <c r="J14" s="132">
        <v>5.8436960126346232E-3</v>
      </c>
      <c r="K14" s="132">
        <v>0.37606192815524797</v>
      </c>
      <c r="L14" s="132">
        <v>0.13718402354861753</v>
      </c>
      <c r="M14" s="142">
        <v>12.494</v>
      </c>
      <c r="N14" s="143">
        <v>0.1633143137483542</v>
      </c>
      <c r="O14" s="143">
        <v>1.0452116079894669</v>
      </c>
      <c r="P14" s="144">
        <v>0</v>
      </c>
      <c r="Q14" s="145">
        <v>5</v>
      </c>
      <c r="R14" s="145">
        <v>32</v>
      </c>
    </row>
    <row r="15" spans="1:18" ht="16.5">
      <c r="A15" s="137" t="s">
        <v>118</v>
      </c>
      <c r="B15" s="138" t="s">
        <v>249</v>
      </c>
      <c r="C15" s="128" t="s">
        <v>70</v>
      </c>
      <c r="D15" s="129">
        <v>0.78578865933161746</v>
      </c>
      <c r="E15" s="139">
        <v>9655</v>
      </c>
      <c r="F15" s="130" t="s">
        <v>120</v>
      </c>
      <c r="G15" s="140" t="s">
        <v>203</v>
      </c>
      <c r="H15" s="141">
        <v>4</v>
      </c>
      <c r="I15" s="131">
        <v>2563.5820000000003</v>
      </c>
      <c r="J15" s="132">
        <v>5.2462274923682833E-3</v>
      </c>
      <c r="K15" s="132">
        <v>0.33640630571734964</v>
      </c>
      <c r="L15" s="132">
        <v>0.20557173517367497</v>
      </c>
      <c r="M15" s="142">
        <v>9.2750000000000004</v>
      </c>
      <c r="N15" s="143">
        <v>0.31206335510235284</v>
      </c>
      <c r="O15" s="143">
        <v>1.1312296622460289</v>
      </c>
      <c r="P15" s="144">
        <v>1</v>
      </c>
      <c r="Q15" s="145">
        <v>8</v>
      </c>
      <c r="R15" s="145">
        <v>29</v>
      </c>
    </row>
    <row r="16" spans="1:18" ht="16.5">
      <c r="A16" s="137" t="s">
        <v>118</v>
      </c>
      <c r="B16" s="138" t="s">
        <v>251</v>
      </c>
      <c r="C16" s="128" t="s">
        <v>70</v>
      </c>
      <c r="D16" s="129">
        <v>0.76727601471167017</v>
      </c>
      <c r="E16" s="139">
        <v>784</v>
      </c>
      <c r="F16" s="130" t="s">
        <v>121</v>
      </c>
      <c r="G16" s="140" t="s">
        <v>240</v>
      </c>
      <c r="H16" s="141">
        <v>2</v>
      </c>
      <c r="I16" s="131">
        <v>2438.4609999999998</v>
      </c>
      <c r="J16" s="132">
        <v>2.2061896768448739E-3</v>
      </c>
      <c r="K16" s="132">
        <v>0.34433685804211478</v>
      </c>
      <c r="L16" s="132">
        <v>0.15337542819015765</v>
      </c>
      <c r="M16" s="142">
        <v>10.852</v>
      </c>
      <c r="N16" s="143">
        <v>0</v>
      </c>
      <c r="O16" s="143">
        <v>2.132492584462085</v>
      </c>
      <c r="P16" s="144">
        <v>0</v>
      </c>
      <c r="Q16" s="145">
        <v>0</v>
      </c>
      <c r="R16" s="145">
        <v>52</v>
      </c>
    </row>
    <row r="17" spans="1:18" ht="16.5">
      <c r="A17" s="137" t="s">
        <v>118</v>
      </c>
      <c r="B17" s="138" t="s">
        <v>253</v>
      </c>
      <c r="C17" s="128" t="s">
        <v>70</v>
      </c>
      <c r="D17" s="129">
        <v>0.76757488011079811</v>
      </c>
      <c r="E17" s="139">
        <v>5050</v>
      </c>
      <c r="F17" s="130" t="s">
        <v>120</v>
      </c>
      <c r="G17" s="140" t="s">
        <v>209</v>
      </c>
      <c r="H17" s="141">
        <v>2</v>
      </c>
      <c r="I17" s="131">
        <v>2063.5720000000001</v>
      </c>
      <c r="J17" s="132">
        <v>6.0639275668697961E-3</v>
      </c>
      <c r="K17" s="132">
        <v>0.35286086997765886</v>
      </c>
      <c r="L17" s="132">
        <v>0.22824500429352598</v>
      </c>
      <c r="M17" s="142">
        <v>11.192</v>
      </c>
      <c r="N17" s="143">
        <v>0</v>
      </c>
      <c r="O17" s="143">
        <v>1.744547803517396</v>
      </c>
      <c r="P17" s="144">
        <v>0</v>
      </c>
      <c r="Q17" s="145">
        <v>0</v>
      </c>
      <c r="R17" s="145">
        <v>36</v>
      </c>
    </row>
    <row r="18" spans="1:18" ht="16.5">
      <c r="A18" s="137" t="s">
        <v>118</v>
      </c>
      <c r="B18" s="138" t="s">
        <v>255</v>
      </c>
      <c r="C18" s="128" t="s">
        <v>67</v>
      </c>
      <c r="D18" s="129">
        <v>0.82525994431150607</v>
      </c>
      <c r="E18" s="139">
        <v>2151</v>
      </c>
      <c r="F18" s="130" t="s">
        <v>120</v>
      </c>
      <c r="G18" s="140" t="s">
        <v>220</v>
      </c>
      <c r="H18" s="141">
        <v>4</v>
      </c>
      <c r="I18" s="131">
        <v>2976.3180000000002</v>
      </c>
      <c r="J18" s="132">
        <v>9.5693421353879107E-3</v>
      </c>
      <c r="K18" s="132">
        <v>0.36233040470844879</v>
      </c>
      <c r="L18" s="132">
        <v>0.16698484503336</v>
      </c>
      <c r="M18" s="142">
        <v>10.397</v>
      </c>
      <c r="N18" s="143">
        <v>6.7197120737770621E-2</v>
      </c>
      <c r="O18" s="143">
        <v>0.87356256959101808</v>
      </c>
      <c r="P18" s="144">
        <v>1</v>
      </c>
      <c r="Q18" s="145">
        <v>2</v>
      </c>
      <c r="R18" s="145">
        <v>26</v>
      </c>
    </row>
    <row r="19" spans="1:18" ht="16.5">
      <c r="A19" s="137" t="s">
        <v>118</v>
      </c>
      <c r="B19" s="138" t="s">
        <v>257</v>
      </c>
      <c r="C19" s="128" t="s">
        <v>70</v>
      </c>
      <c r="D19" s="129">
        <v>0.79447741712843745</v>
      </c>
      <c r="E19" s="139">
        <v>2344</v>
      </c>
      <c r="F19" s="130" t="s">
        <v>120</v>
      </c>
      <c r="G19" s="140" t="s">
        <v>205</v>
      </c>
      <c r="H19" s="141">
        <v>15</v>
      </c>
      <c r="I19" s="131">
        <v>3192.6250000000005</v>
      </c>
      <c r="J19" s="132">
        <v>7.7426105378497886E-3</v>
      </c>
      <c r="K19" s="132">
        <v>0.37382340458886471</v>
      </c>
      <c r="L19" s="132">
        <v>0.18636701773618888</v>
      </c>
      <c r="M19" s="142">
        <v>11.635</v>
      </c>
      <c r="N19" s="143">
        <v>0.21925531498375159</v>
      </c>
      <c r="O19" s="143">
        <v>2.1612309619826942</v>
      </c>
      <c r="P19" s="144">
        <v>0</v>
      </c>
      <c r="Q19" s="145">
        <v>7</v>
      </c>
      <c r="R19" s="145">
        <v>69</v>
      </c>
    </row>
    <row r="20" spans="1:18" ht="16.5">
      <c r="A20" s="137" t="s">
        <v>118</v>
      </c>
      <c r="B20" s="138" t="s">
        <v>259</v>
      </c>
      <c r="C20" s="128" t="s">
        <v>70</v>
      </c>
      <c r="D20" s="129">
        <v>0.73284983328800879</v>
      </c>
      <c r="E20" s="139">
        <v>9290</v>
      </c>
      <c r="F20" s="130" t="s">
        <v>121</v>
      </c>
      <c r="G20" s="140" t="s">
        <v>230</v>
      </c>
      <c r="H20" s="141">
        <v>16</v>
      </c>
      <c r="I20" s="131">
        <v>2818.6790000000005</v>
      </c>
      <c r="J20" s="132">
        <v>5.6439391780210534E-3</v>
      </c>
      <c r="K20" s="132">
        <v>0.35862340025365097</v>
      </c>
      <c r="L20" s="132">
        <v>5.6054627007899802E-2</v>
      </c>
      <c r="M20" s="142">
        <v>12.218</v>
      </c>
      <c r="N20" s="143">
        <v>0.1419104481212653</v>
      </c>
      <c r="O20" s="143">
        <v>0.85146268872759179</v>
      </c>
      <c r="P20" s="144">
        <v>0</v>
      </c>
      <c r="Q20" s="145">
        <v>4</v>
      </c>
      <c r="R20" s="145">
        <v>31</v>
      </c>
    </row>
    <row r="21" spans="1:18" ht="16.5">
      <c r="A21" s="137" t="s">
        <v>118</v>
      </c>
      <c r="B21" s="138" t="s">
        <v>261</v>
      </c>
      <c r="C21" s="128" t="s">
        <v>70</v>
      </c>
      <c r="D21" s="129">
        <v>0.71839480108167808</v>
      </c>
      <c r="E21" s="139">
        <v>9777</v>
      </c>
      <c r="F21" s="130" t="s">
        <v>121</v>
      </c>
      <c r="G21" s="140" t="s">
        <v>229</v>
      </c>
      <c r="H21" s="141">
        <v>2</v>
      </c>
      <c r="I21" s="131">
        <v>2788.3219999999997</v>
      </c>
      <c r="J21" s="132">
        <v>4.7954254794632216E-3</v>
      </c>
      <c r="K21" s="132">
        <v>0.34880107423673173</v>
      </c>
      <c r="L21" s="132">
        <v>4.7698938644819354E-2</v>
      </c>
      <c r="M21" s="142">
        <v>11.420999999999999</v>
      </c>
      <c r="N21" s="143">
        <v>7.1727727285442647E-2</v>
      </c>
      <c r="O21" s="143">
        <v>1.4345545457088531</v>
      </c>
      <c r="P21" s="144">
        <v>0</v>
      </c>
      <c r="Q21" s="145">
        <v>2</v>
      </c>
      <c r="R21" s="145">
        <v>40</v>
      </c>
    </row>
    <row r="22" spans="1:18" ht="16.5">
      <c r="A22" s="137" t="s">
        <v>118</v>
      </c>
      <c r="B22" s="138" t="s">
        <v>263</v>
      </c>
      <c r="C22" s="128" t="s">
        <v>70</v>
      </c>
      <c r="D22" s="129">
        <v>0.73720043003592461</v>
      </c>
      <c r="E22" s="139">
        <v>5138</v>
      </c>
      <c r="F22" s="130" t="s">
        <v>121</v>
      </c>
      <c r="G22" s="140" t="s">
        <v>242</v>
      </c>
      <c r="H22" s="141">
        <v>15</v>
      </c>
      <c r="I22" s="131">
        <v>3083.9</v>
      </c>
      <c r="J22" s="132">
        <v>4.5493029844718511E-3</v>
      </c>
      <c r="K22" s="132">
        <v>0.3664752332987895</v>
      </c>
      <c r="L22" s="132">
        <v>6.8095593242323033E-2</v>
      </c>
      <c r="M22" s="142">
        <v>11.972</v>
      </c>
      <c r="N22" s="143">
        <v>6.4852945945069559E-2</v>
      </c>
      <c r="O22" s="143">
        <v>1.1349265540387172</v>
      </c>
      <c r="P22" s="144">
        <v>0</v>
      </c>
      <c r="Q22" s="145">
        <v>2</v>
      </c>
      <c r="R22" s="145">
        <v>36</v>
      </c>
    </row>
    <row r="23" spans="1:18" ht="16.5">
      <c r="A23" s="137" t="s">
        <v>118</v>
      </c>
      <c r="B23" s="138" t="s">
        <v>265</v>
      </c>
      <c r="C23" s="128" t="s">
        <v>70</v>
      </c>
      <c r="D23" s="129">
        <v>0.70793103448275863</v>
      </c>
      <c r="E23" s="139">
        <v>9146</v>
      </c>
      <c r="F23" s="130" t="s">
        <v>121</v>
      </c>
      <c r="G23" s="140" t="s">
        <v>232</v>
      </c>
      <c r="H23" s="141">
        <v>1</v>
      </c>
      <c r="I23" s="131">
        <v>2503.8209999999999</v>
      </c>
      <c r="J23" s="132">
        <v>3.7450469252388913E-3</v>
      </c>
      <c r="K23" s="132">
        <v>0.37408466902253035</v>
      </c>
      <c r="L23" s="132">
        <v>0.20950174610894562</v>
      </c>
      <c r="M23" s="142">
        <v>12.169</v>
      </c>
      <c r="N23" s="143">
        <v>3.993895729766625E-2</v>
      </c>
      <c r="O23" s="143">
        <v>4.5530411319339521</v>
      </c>
      <c r="P23" s="144">
        <v>0</v>
      </c>
      <c r="Q23" s="145">
        <v>1</v>
      </c>
      <c r="R23" s="145">
        <v>114</v>
      </c>
    </row>
    <row r="24" spans="1:18" ht="16.5">
      <c r="A24" s="137" t="s">
        <v>118</v>
      </c>
      <c r="B24" s="138" t="s">
        <v>271</v>
      </c>
      <c r="C24" s="128" t="s">
        <v>70</v>
      </c>
      <c r="D24" s="129">
        <v>0.78824327787845205</v>
      </c>
      <c r="E24" s="139">
        <v>9648</v>
      </c>
      <c r="F24" s="130" t="s">
        <v>121</v>
      </c>
      <c r="G24" s="140" t="s">
        <v>235</v>
      </c>
      <c r="H24" s="141">
        <v>5</v>
      </c>
      <c r="I24" s="131">
        <v>2702.6759999999999</v>
      </c>
      <c r="J24" s="132">
        <v>2.2903083522582543E-3</v>
      </c>
      <c r="K24" s="132">
        <v>0.34831791779109506</v>
      </c>
      <c r="L24" s="132">
        <v>0.15836156461225837</v>
      </c>
      <c r="M24" s="142">
        <v>9.1609999999999996</v>
      </c>
      <c r="N24" s="143">
        <v>3.7000365563611769E-2</v>
      </c>
      <c r="O24" s="143">
        <v>0.18500182781805885</v>
      </c>
      <c r="P24" s="144">
        <v>1</v>
      </c>
      <c r="Q24" s="145">
        <v>1</v>
      </c>
      <c r="R24" s="145">
        <v>5</v>
      </c>
    </row>
    <row r="25" spans="1:18" ht="16.5">
      <c r="A25" s="137" t="s">
        <v>118</v>
      </c>
      <c r="B25" s="138" t="s">
        <v>273</v>
      </c>
      <c r="C25" s="128" t="s">
        <v>67</v>
      </c>
      <c r="D25" s="129">
        <v>0.838871078571234</v>
      </c>
      <c r="E25" s="139">
        <v>6737</v>
      </c>
      <c r="F25" s="130" t="s">
        <v>119</v>
      </c>
      <c r="G25" s="140" t="s">
        <v>225</v>
      </c>
      <c r="H25" s="141">
        <v>4</v>
      </c>
      <c r="I25" s="131">
        <v>12365.668</v>
      </c>
      <c r="J25" s="132">
        <v>6.0702332791328605E-3</v>
      </c>
      <c r="K25" s="132">
        <v>0.24688446642175665</v>
      </c>
      <c r="L25" s="132">
        <v>0.13836696893366376</v>
      </c>
      <c r="M25" s="142">
        <v>18.283999999999999</v>
      </c>
      <c r="N25" s="143">
        <v>6.4695251400894799E-2</v>
      </c>
      <c r="O25" s="143">
        <v>3.1377196929433979</v>
      </c>
      <c r="P25" s="144">
        <v>1</v>
      </c>
      <c r="Q25" s="145">
        <v>8</v>
      </c>
      <c r="R25" s="145">
        <v>388</v>
      </c>
    </row>
    <row r="26" spans="1:18" ht="16.5">
      <c r="A26" s="137" t="s">
        <v>118</v>
      </c>
      <c r="B26" s="138" t="s">
        <v>277</v>
      </c>
      <c r="C26" s="128" t="s">
        <v>70</v>
      </c>
      <c r="D26" s="129">
        <v>0.76267397062173803</v>
      </c>
      <c r="E26" s="139">
        <v>8632</v>
      </c>
      <c r="F26" s="130" t="s">
        <v>121</v>
      </c>
      <c r="G26" s="140" t="s">
        <v>241</v>
      </c>
      <c r="H26" s="141">
        <v>4</v>
      </c>
      <c r="I26" s="131">
        <v>2520.4269999999997</v>
      </c>
      <c r="J26" s="132">
        <v>4.12602193861023E-3</v>
      </c>
      <c r="K26" s="132">
        <v>0.36551035523556452</v>
      </c>
      <c r="L26" s="132">
        <v>0.13291398639992349</v>
      </c>
      <c r="M26" s="142">
        <v>11.279</v>
      </c>
      <c r="N26" s="143">
        <v>0</v>
      </c>
      <c r="O26" s="143">
        <v>0.5554614357011729</v>
      </c>
      <c r="P26" s="144">
        <v>0</v>
      </c>
      <c r="Q26" s="145">
        <v>0</v>
      </c>
      <c r="R26" s="145">
        <v>14</v>
      </c>
    </row>
    <row r="27" spans="1:18" ht="16.5">
      <c r="A27" s="137" t="s">
        <v>118</v>
      </c>
      <c r="B27" s="138" t="s">
        <v>279</v>
      </c>
      <c r="C27" s="128" t="s">
        <v>70</v>
      </c>
      <c r="D27" s="129">
        <v>0.73301285191255527</v>
      </c>
      <c r="E27" s="139">
        <v>7342</v>
      </c>
      <c r="F27" s="130" t="s">
        <v>120</v>
      </c>
      <c r="G27" s="140" t="s">
        <v>429</v>
      </c>
      <c r="H27" s="141">
        <v>6</v>
      </c>
      <c r="I27" s="131">
        <v>3124.5990000000002</v>
      </c>
      <c r="J27" s="132">
        <v>6.0784534741837688E-3</v>
      </c>
      <c r="K27" s="132">
        <v>0.35870505618449861</v>
      </c>
      <c r="L27" s="132">
        <v>0.20290603690265535</v>
      </c>
      <c r="M27" s="142">
        <v>11.914999999999999</v>
      </c>
      <c r="N27" s="143">
        <v>6.4008213533960676E-2</v>
      </c>
      <c r="O27" s="143">
        <v>1.6642135518829775</v>
      </c>
      <c r="P27" s="144">
        <v>0</v>
      </c>
      <c r="Q27" s="145">
        <v>2</v>
      </c>
      <c r="R27" s="145">
        <v>52</v>
      </c>
    </row>
    <row r="28" spans="1:18" ht="16.5">
      <c r="A28" s="137" t="s">
        <v>118</v>
      </c>
      <c r="B28" s="138" t="s">
        <v>281</v>
      </c>
      <c r="C28" s="128" t="s">
        <v>67</v>
      </c>
      <c r="D28" s="129">
        <v>0.83770990015488633</v>
      </c>
      <c r="E28" s="139">
        <v>8206</v>
      </c>
      <c r="F28" s="130" t="s">
        <v>119</v>
      </c>
      <c r="G28" s="140" t="s">
        <v>226</v>
      </c>
      <c r="H28" s="141">
        <v>2</v>
      </c>
      <c r="I28" s="131">
        <v>1508.0910000000001</v>
      </c>
      <c r="J28" s="132">
        <v>5.7650174796145814E-3</v>
      </c>
      <c r="K28" s="132">
        <v>0.23489585816157391</v>
      </c>
      <c r="L28" s="132">
        <v>7.0287535699105702E-2</v>
      </c>
      <c r="M28" s="142">
        <v>17.523</v>
      </c>
      <c r="N28" s="143">
        <v>6.6308995942552532E-2</v>
      </c>
      <c r="O28" s="143">
        <v>1.1935619269659457</v>
      </c>
      <c r="P28" s="144">
        <v>0</v>
      </c>
      <c r="Q28" s="145">
        <v>1</v>
      </c>
      <c r="R28" s="145">
        <v>18</v>
      </c>
    </row>
    <row r="29" spans="1:18" ht="16.5">
      <c r="A29" s="137" t="s">
        <v>118</v>
      </c>
      <c r="B29" s="138" t="s">
        <v>283</v>
      </c>
      <c r="C29" s="128" t="s">
        <v>70</v>
      </c>
      <c r="D29" s="129">
        <v>0.7686206896551725</v>
      </c>
      <c r="E29" s="139">
        <v>8889</v>
      </c>
      <c r="F29" s="130" t="s">
        <v>119</v>
      </c>
      <c r="G29" s="140" t="s">
        <v>228</v>
      </c>
      <c r="H29" s="141">
        <v>1</v>
      </c>
      <c r="I29" s="131">
        <v>4742.1719999999996</v>
      </c>
      <c r="J29" s="132">
        <v>3.6496532704490495E-3</v>
      </c>
      <c r="K29" s="132">
        <v>0.27625193510677831</v>
      </c>
      <c r="L29" s="132">
        <v>8.3506039004911686E-2</v>
      </c>
      <c r="M29" s="142">
        <v>20.963000000000001</v>
      </c>
      <c r="N29" s="143">
        <v>0</v>
      </c>
      <c r="O29" s="143">
        <v>2.1720005094711876</v>
      </c>
      <c r="P29" s="144">
        <v>0</v>
      </c>
      <c r="Q29" s="145">
        <v>0</v>
      </c>
      <c r="R29" s="145">
        <v>103</v>
      </c>
    </row>
    <row r="30" spans="1:18" ht="16.5">
      <c r="A30" s="137" t="s">
        <v>118</v>
      </c>
      <c r="B30" s="138" t="s">
        <v>287</v>
      </c>
      <c r="C30" s="128" t="s">
        <v>67</v>
      </c>
      <c r="D30" s="129">
        <v>0.84667779199862225</v>
      </c>
      <c r="E30" s="139">
        <v>397</v>
      </c>
      <c r="F30" s="130" t="s">
        <v>121</v>
      </c>
      <c r="G30" s="140" t="s">
        <v>238</v>
      </c>
      <c r="H30" s="141">
        <v>2</v>
      </c>
      <c r="I30" s="131">
        <v>3033.25</v>
      </c>
      <c r="J30" s="132">
        <v>3.008421795948772E-3</v>
      </c>
      <c r="K30" s="132">
        <v>0.31619062281019256</v>
      </c>
      <c r="L30" s="132">
        <v>0.14242149509601912</v>
      </c>
      <c r="M30" s="142">
        <v>9.0589999999999993</v>
      </c>
      <c r="N30" s="143">
        <v>0</v>
      </c>
      <c r="O30" s="143">
        <v>1.7143328113409708</v>
      </c>
      <c r="P30" s="144">
        <v>0</v>
      </c>
      <c r="Q30" s="145">
        <v>0</v>
      </c>
      <c r="R30" s="145">
        <v>52</v>
      </c>
    </row>
    <row r="31" spans="1:18" ht="16.5">
      <c r="A31" s="137" t="s">
        <v>118</v>
      </c>
      <c r="B31" s="138" t="s">
        <v>289</v>
      </c>
      <c r="C31" s="128" t="s">
        <v>70</v>
      </c>
      <c r="D31" s="129">
        <v>0.74079643949645391</v>
      </c>
      <c r="E31" s="139">
        <v>8479</v>
      </c>
      <c r="F31" s="130" t="s">
        <v>120</v>
      </c>
      <c r="G31" s="140" t="s">
        <v>203</v>
      </c>
      <c r="H31" s="141">
        <v>12</v>
      </c>
      <c r="I31" s="131">
        <v>3135.549</v>
      </c>
      <c r="J31" s="132">
        <v>9.3821011794664646E-3</v>
      </c>
      <c r="K31" s="132">
        <v>0.36455486427132394</v>
      </c>
      <c r="L31" s="132">
        <v>0.19964605879225616</v>
      </c>
      <c r="M31" s="142">
        <v>11.906000000000001</v>
      </c>
      <c r="N31" s="143">
        <v>0.19135404996062891</v>
      </c>
      <c r="O31" s="143">
        <v>2.4238179661679662</v>
      </c>
      <c r="P31" s="144">
        <v>0</v>
      </c>
      <c r="Q31" s="145">
        <v>6</v>
      </c>
      <c r="R31" s="145">
        <v>76</v>
      </c>
    </row>
    <row r="32" spans="1:18" ht="16.5">
      <c r="A32" s="137" t="s">
        <v>118</v>
      </c>
      <c r="B32" s="138" t="s">
        <v>291</v>
      </c>
      <c r="C32" s="128" t="s">
        <v>70</v>
      </c>
      <c r="D32" s="129">
        <v>0.79767507989351705</v>
      </c>
      <c r="E32" s="139">
        <v>6100</v>
      </c>
      <c r="F32" s="130" t="s">
        <v>121</v>
      </c>
      <c r="G32" s="140" t="s">
        <v>232</v>
      </c>
      <c r="H32" s="141">
        <v>2</v>
      </c>
      <c r="I32" s="131">
        <v>2504.4649999999997</v>
      </c>
      <c r="J32" s="132">
        <v>3.195722456558595E-3</v>
      </c>
      <c r="K32" s="132">
        <v>0.3320932287617186</v>
      </c>
      <c r="L32" s="132">
        <v>7.786094036051612E-2</v>
      </c>
      <c r="M32" s="142">
        <v>8.8360000000000003</v>
      </c>
      <c r="N32" s="143">
        <v>0</v>
      </c>
      <c r="O32" s="143">
        <v>2.1561491176758314</v>
      </c>
      <c r="P32" s="144">
        <v>0</v>
      </c>
      <c r="Q32" s="145">
        <v>0</v>
      </c>
      <c r="R32" s="145">
        <v>54</v>
      </c>
    </row>
    <row r="33" spans="1:18" ht="16.5">
      <c r="A33" s="137" t="s">
        <v>118</v>
      </c>
      <c r="B33" s="138" t="s">
        <v>293</v>
      </c>
      <c r="C33" s="128" t="s">
        <v>70</v>
      </c>
      <c r="D33" s="129">
        <v>0.78523942461669793</v>
      </c>
      <c r="E33" s="139">
        <v>9007</v>
      </c>
      <c r="F33" s="130" t="s">
        <v>121</v>
      </c>
      <c r="G33" s="140" t="s">
        <v>234</v>
      </c>
      <c r="H33" s="141">
        <v>3</v>
      </c>
      <c r="I33" s="131">
        <v>2137.87</v>
      </c>
      <c r="J33" s="132">
        <v>1.6241630709412818E-3</v>
      </c>
      <c r="K33" s="132">
        <v>0.3533496177781621</v>
      </c>
      <c r="L33" s="132">
        <v>6.6889006347439273E-2</v>
      </c>
      <c r="M33" s="142">
        <v>9.8409999999999993</v>
      </c>
      <c r="N33" s="143">
        <v>4.67755289142932E-2</v>
      </c>
      <c r="O33" s="143">
        <v>0.14032658674287959</v>
      </c>
      <c r="P33" s="144">
        <v>0</v>
      </c>
      <c r="Q33" s="145">
        <v>1</v>
      </c>
      <c r="R33" s="145">
        <v>3</v>
      </c>
    </row>
    <row r="34" spans="1:18" ht="16.5">
      <c r="A34" s="137" t="s">
        <v>118</v>
      </c>
      <c r="B34" s="138" t="s">
        <v>295</v>
      </c>
      <c r="C34" s="128" t="s">
        <v>67</v>
      </c>
      <c r="D34" s="129">
        <v>0.81161033423643603</v>
      </c>
      <c r="E34" s="139">
        <v>9567</v>
      </c>
      <c r="F34" s="130" t="s">
        <v>120</v>
      </c>
      <c r="G34" s="140" t="s">
        <v>207</v>
      </c>
      <c r="H34" s="141">
        <v>4</v>
      </c>
      <c r="I34" s="131">
        <v>2832.2070000000003</v>
      </c>
      <c r="J34" s="132">
        <v>2.6357630685109878E-3</v>
      </c>
      <c r="K34" s="132">
        <v>0.35162987873559354</v>
      </c>
      <c r="L34" s="132">
        <v>0.10345289027249774</v>
      </c>
      <c r="M34" s="142">
        <v>10.028</v>
      </c>
      <c r="N34" s="143">
        <v>0.31777338308958347</v>
      </c>
      <c r="O34" s="143">
        <v>1.4476343007414358</v>
      </c>
      <c r="P34" s="144">
        <v>0</v>
      </c>
      <c r="Q34" s="145">
        <v>9</v>
      </c>
      <c r="R34" s="145">
        <v>41</v>
      </c>
    </row>
    <row r="35" spans="1:18" ht="16.5">
      <c r="A35" s="137" t="s">
        <v>118</v>
      </c>
      <c r="B35" s="138" t="s">
        <v>299</v>
      </c>
      <c r="C35" s="128" t="s">
        <v>67</v>
      </c>
      <c r="D35" s="129">
        <v>0.80518518518518511</v>
      </c>
      <c r="E35" s="139">
        <v>3761</v>
      </c>
      <c r="F35" s="130" t="s">
        <v>121</v>
      </c>
      <c r="G35" s="140" t="s">
        <v>239</v>
      </c>
      <c r="H35" s="141">
        <v>1</v>
      </c>
      <c r="I35" s="131">
        <v>2565.8389999999999</v>
      </c>
      <c r="J35" s="132">
        <v>4.7935078345078307E-3</v>
      </c>
      <c r="K35" s="132">
        <v>0.3534235141263492</v>
      </c>
      <c r="L35" s="132">
        <v>0.12042844465299654</v>
      </c>
      <c r="M35" s="142">
        <v>11.433</v>
      </c>
      <c r="N35" s="143">
        <v>0</v>
      </c>
      <c r="O35" s="143">
        <v>0.77947213367635304</v>
      </c>
      <c r="P35" s="144">
        <v>0</v>
      </c>
      <c r="Q35" s="145">
        <v>0</v>
      </c>
      <c r="R35" s="145">
        <v>20</v>
      </c>
    </row>
    <row r="36" spans="1:18" ht="16.5">
      <c r="A36" s="137" t="s">
        <v>118</v>
      </c>
      <c r="B36" s="138" t="s">
        <v>301</v>
      </c>
      <c r="C36" s="128" t="s">
        <v>70</v>
      </c>
      <c r="D36" s="129">
        <v>0.79902005493938422</v>
      </c>
      <c r="E36" s="139">
        <v>2605</v>
      </c>
      <c r="F36" s="130" t="s">
        <v>121</v>
      </c>
      <c r="G36" s="140" t="s">
        <v>231</v>
      </c>
      <c r="H36" s="141">
        <v>2</v>
      </c>
      <c r="I36" s="131">
        <v>3131.6259999999997</v>
      </c>
      <c r="J36" s="132">
        <v>5.8917069751069102E-3</v>
      </c>
      <c r="K36" s="132">
        <v>0.32089199303366223</v>
      </c>
      <c r="L36" s="132">
        <v>0.16604792526310613</v>
      </c>
      <c r="M36" s="142">
        <v>9.8740000000000006</v>
      </c>
      <c r="N36" s="143">
        <v>0</v>
      </c>
      <c r="O36" s="143">
        <v>0.19159375991896863</v>
      </c>
      <c r="P36" s="144">
        <v>0</v>
      </c>
      <c r="Q36" s="145">
        <v>0</v>
      </c>
      <c r="R36" s="145">
        <v>6</v>
      </c>
    </row>
    <row r="37" spans="1:18" ht="16.5">
      <c r="A37" s="137" t="s">
        <v>118</v>
      </c>
      <c r="B37" s="138" t="s">
        <v>303</v>
      </c>
      <c r="C37" s="128" t="s">
        <v>67</v>
      </c>
      <c r="D37" s="129">
        <v>0.8196397522360982</v>
      </c>
      <c r="E37" s="139">
        <v>2822</v>
      </c>
      <c r="F37" s="130" t="s">
        <v>121</v>
      </c>
      <c r="G37" s="140" t="s">
        <v>240</v>
      </c>
      <c r="H37" s="141">
        <v>2</v>
      </c>
      <c r="I37" s="131">
        <v>1900.806</v>
      </c>
      <c r="J37" s="132">
        <v>6.4089601426338774E-4</v>
      </c>
      <c r="K37" s="132">
        <v>0.33773117936477909</v>
      </c>
      <c r="L37" s="132">
        <v>0.26462458557054219</v>
      </c>
      <c r="M37" s="142">
        <v>9.3759999999999994</v>
      </c>
      <c r="N37" s="143">
        <v>0</v>
      </c>
      <c r="O37" s="143">
        <v>0.68392040008291222</v>
      </c>
      <c r="P37" s="144">
        <v>0</v>
      </c>
      <c r="Q37" s="145">
        <v>0</v>
      </c>
      <c r="R37" s="145">
        <v>13</v>
      </c>
    </row>
    <row r="38" spans="1:18" ht="16.5">
      <c r="A38" s="137" t="s">
        <v>118</v>
      </c>
      <c r="B38" s="138" t="s">
        <v>305</v>
      </c>
      <c r="C38" s="128" t="s">
        <v>67</v>
      </c>
      <c r="D38" s="129">
        <v>0.80638901942285557</v>
      </c>
      <c r="E38" s="139">
        <v>9554</v>
      </c>
      <c r="F38" s="130" t="s">
        <v>120</v>
      </c>
      <c r="G38" s="140" t="s">
        <v>218</v>
      </c>
      <c r="H38" s="141">
        <v>2</v>
      </c>
      <c r="I38" s="131">
        <v>2984.8340000000003</v>
      </c>
      <c r="J38" s="132">
        <v>5.1077885126742384E-3</v>
      </c>
      <c r="K38" s="132">
        <v>0.35403001994968547</v>
      </c>
      <c r="L38" s="132">
        <v>0.18795015066164483</v>
      </c>
      <c r="M38" s="142">
        <v>11.005000000000001</v>
      </c>
      <c r="N38" s="143">
        <v>0.16751350326349806</v>
      </c>
      <c r="O38" s="143">
        <v>1.0385837202336878</v>
      </c>
      <c r="P38" s="144">
        <v>0</v>
      </c>
      <c r="Q38" s="145">
        <v>5</v>
      </c>
      <c r="R38" s="145">
        <v>31</v>
      </c>
    </row>
    <row r="39" spans="1:18" ht="16.5">
      <c r="A39" s="137" t="s">
        <v>118</v>
      </c>
      <c r="B39" s="138" t="s">
        <v>307</v>
      </c>
      <c r="C39" s="128" t="s">
        <v>70</v>
      </c>
      <c r="D39" s="129">
        <v>0.77676462651459954</v>
      </c>
      <c r="E39" s="139">
        <v>9991</v>
      </c>
      <c r="F39" s="130" t="s">
        <v>120</v>
      </c>
      <c r="G39" s="140" t="s">
        <v>201</v>
      </c>
      <c r="H39" s="141">
        <v>2</v>
      </c>
      <c r="I39" s="131">
        <v>1360.0130000000001</v>
      </c>
      <c r="J39" s="132">
        <v>5.8678097530645724E-3</v>
      </c>
      <c r="K39" s="132">
        <v>0.36548840872568927</v>
      </c>
      <c r="L39" s="132">
        <v>0.14926327910100859</v>
      </c>
      <c r="M39" s="142">
        <v>11.048</v>
      </c>
      <c r="N39" s="143">
        <v>0.14705741783350598</v>
      </c>
      <c r="O39" s="143">
        <v>1.8382177229188248</v>
      </c>
      <c r="P39" s="144">
        <v>0</v>
      </c>
      <c r="Q39" s="145">
        <v>2</v>
      </c>
      <c r="R39" s="145">
        <v>25</v>
      </c>
    </row>
    <row r="40" spans="1:18" ht="16.5">
      <c r="A40" s="137" t="s">
        <v>118</v>
      </c>
      <c r="B40" s="138" t="s">
        <v>309</v>
      </c>
      <c r="C40" s="128" t="s">
        <v>70</v>
      </c>
      <c r="D40" s="129">
        <v>0.72859985699153518</v>
      </c>
      <c r="E40" s="139">
        <v>8836</v>
      </c>
      <c r="F40" s="130" t="s">
        <v>121</v>
      </c>
      <c r="G40" s="140" t="s">
        <v>237</v>
      </c>
      <c r="H40" s="141">
        <v>16</v>
      </c>
      <c r="I40" s="131">
        <v>2669.8529999999996</v>
      </c>
      <c r="J40" s="132">
        <v>5.3661972287565038E-3</v>
      </c>
      <c r="K40" s="132">
        <v>0.35732049169553354</v>
      </c>
      <c r="L40" s="132">
        <v>0.16180666126562024</v>
      </c>
      <c r="M40" s="142">
        <v>12.244999999999999</v>
      </c>
      <c r="N40" s="143">
        <v>3.7455245663338022E-2</v>
      </c>
      <c r="O40" s="143">
        <v>1.9102175288302392</v>
      </c>
      <c r="P40" s="144">
        <v>0</v>
      </c>
      <c r="Q40" s="145">
        <v>1</v>
      </c>
      <c r="R40" s="145">
        <v>51</v>
      </c>
    </row>
    <row r="41" spans="1:18" ht="16.5">
      <c r="A41" s="137" t="s">
        <v>118</v>
      </c>
      <c r="B41" s="138" t="s">
        <v>311</v>
      </c>
      <c r="C41" s="128" t="s">
        <v>67</v>
      </c>
      <c r="D41" s="129">
        <v>0.81446143964524231</v>
      </c>
      <c r="E41" s="139">
        <v>963</v>
      </c>
      <c r="F41" s="130" t="s">
        <v>120</v>
      </c>
      <c r="G41" s="140" t="s">
        <v>203</v>
      </c>
      <c r="H41" s="141">
        <v>4</v>
      </c>
      <c r="I41" s="131">
        <v>2989.8449999999998</v>
      </c>
      <c r="J41" s="132">
        <v>5.3177542805361647E-3</v>
      </c>
      <c r="K41" s="132">
        <v>0.37473519797421695</v>
      </c>
      <c r="L41" s="132">
        <v>0.20001036843047049</v>
      </c>
      <c r="M41" s="142">
        <v>10.305</v>
      </c>
      <c r="N41" s="143">
        <v>0.23412584933332667</v>
      </c>
      <c r="O41" s="143">
        <v>1.1037361468571114</v>
      </c>
      <c r="P41" s="144">
        <v>0</v>
      </c>
      <c r="Q41" s="145">
        <v>7</v>
      </c>
      <c r="R41" s="145">
        <v>33</v>
      </c>
    </row>
    <row r="42" spans="1:18" ht="16.5">
      <c r="A42" s="137" t="s">
        <v>118</v>
      </c>
      <c r="B42" s="138" t="s">
        <v>313</v>
      </c>
      <c r="C42" s="128" t="s">
        <v>67</v>
      </c>
      <c r="D42" s="129">
        <v>0.80887410777094704</v>
      </c>
      <c r="E42" s="139">
        <v>1782</v>
      </c>
      <c r="F42" s="130" t="s">
        <v>121</v>
      </c>
      <c r="G42" s="140" t="s">
        <v>233</v>
      </c>
      <c r="H42" s="141">
        <v>3</v>
      </c>
      <c r="I42" s="131">
        <v>2540.8559999999998</v>
      </c>
      <c r="J42" s="132">
        <v>3.2407470449157642E-3</v>
      </c>
      <c r="K42" s="132">
        <v>0.33851541851552708</v>
      </c>
      <c r="L42" s="132">
        <v>0.13499387607955743</v>
      </c>
      <c r="M42" s="142">
        <v>8.3670000000000009</v>
      </c>
      <c r="N42" s="143">
        <v>0</v>
      </c>
      <c r="O42" s="143">
        <v>0.27549770628481113</v>
      </c>
      <c r="P42" s="144">
        <v>1</v>
      </c>
      <c r="Q42" s="145">
        <v>0</v>
      </c>
      <c r="R42" s="145">
        <v>7</v>
      </c>
    </row>
    <row r="43" spans="1:18" ht="16.5">
      <c r="A43" s="137" t="s">
        <v>118</v>
      </c>
      <c r="B43" s="138" t="s">
        <v>315</v>
      </c>
      <c r="C43" s="128" t="s">
        <v>67</v>
      </c>
      <c r="D43" s="129">
        <v>0.81120000000000003</v>
      </c>
      <c r="E43" s="139">
        <v>132</v>
      </c>
      <c r="F43" s="130" t="s">
        <v>120</v>
      </c>
      <c r="G43" s="140" t="s">
        <v>196</v>
      </c>
      <c r="H43" s="141">
        <v>1</v>
      </c>
      <c r="I43" s="131">
        <v>3134.1350000000002</v>
      </c>
      <c r="J43" s="132">
        <v>6.9088848249345492E-3</v>
      </c>
      <c r="K43" s="132">
        <v>0.38155802206504769</v>
      </c>
      <c r="L43" s="132">
        <v>0.20196960245809448</v>
      </c>
      <c r="M43" s="142">
        <v>11.013999999999999</v>
      </c>
      <c r="N43" s="143">
        <v>0.12762692098457787</v>
      </c>
      <c r="O43" s="143">
        <v>0.51050768393831147</v>
      </c>
      <c r="P43" s="144">
        <v>0</v>
      </c>
      <c r="Q43" s="145">
        <v>4</v>
      </c>
      <c r="R43" s="145">
        <v>16</v>
      </c>
    </row>
    <row r="44" spans="1:18" ht="16.5">
      <c r="A44" s="137" t="s">
        <v>118</v>
      </c>
      <c r="B44" s="138" t="s">
        <v>493</v>
      </c>
      <c r="C44" s="128" t="s">
        <v>70</v>
      </c>
      <c r="D44" s="129">
        <v>0.7690713186204069</v>
      </c>
      <c r="E44" s="139">
        <v>7888</v>
      </c>
      <c r="F44" s="130" t="s">
        <v>120</v>
      </c>
      <c r="G44" s="140" t="s">
        <v>207</v>
      </c>
      <c r="H44" s="141">
        <v>3</v>
      </c>
      <c r="I44" s="131">
        <v>2673.6580000000004</v>
      </c>
      <c r="J44" s="132">
        <v>2.8546404410496073E-3</v>
      </c>
      <c r="K44" s="132">
        <v>0.37763179271400688</v>
      </c>
      <c r="L44" s="132">
        <v>9.9863183698139402E-2</v>
      </c>
      <c r="M44" s="142">
        <v>11.298</v>
      </c>
      <c r="N44" s="143">
        <v>0.2244116487598638</v>
      </c>
      <c r="O44" s="143">
        <v>0.93504853649943254</v>
      </c>
      <c r="P44" s="144">
        <v>0</v>
      </c>
      <c r="Q44" s="145">
        <v>6</v>
      </c>
      <c r="R44" s="145">
        <v>25</v>
      </c>
    </row>
    <row r="45" spans="1:18" ht="16.5">
      <c r="A45" s="137" t="s">
        <v>118</v>
      </c>
      <c r="B45" s="138" t="s">
        <v>317</v>
      </c>
      <c r="C45" s="128" t="s">
        <v>70</v>
      </c>
      <c r="D45" s="129">
        <v>0.7880199289987242</v>
      </c>
      <c r="E45" s="139">
        <v>5810</v>
      </c>
      <c r="F45" s="130" t="s">
        <v>121</v>
      </c>
      <c r="G45" s="140" t="s">
        <v>234</v>
      </c>
      <c r="H45" s="141">
        <v>4</v>
      </c>
      <c r="I45" s="131">
        <v>3213.4240000000004</v>
      </c>
      <c r="J45" s="132">
        <v>6.5924939856222605E-3</v>
      </c>
      <c r="K45" s="132">
        <v>0.36327322984506072</v>
      </c>
      <c r="L45" s="132">
        <v>0.12416662102480096</v>
      </c>
      <c r="M45" s="142">
        <v>10.106999999999999</v>
      </c>
      <c r="N45" s="143">
        <v>3.1119453890927556E-2</v>
      </c>
      <c r="O45" s="143">
        <v>0.37343344669113065</v>
      </c>
      <c r="P45" s="144">
        <v>0</v>
      </c>
      <c r="Q45" s="145">
        <v>1</v>
      </c>
      <c r="R45" s="145">
        <v>12</v>
      </c>
    </row>
    <row r="46" spans="1:18" ht="16.5">
      <c r="A46" s="137" t="s">
        <v>118</v>
      </c>
      <c r="B46" s="138" t="s">
        <v>319</v>
      </c>
      <c r="C46" s="128" t="s">
        <v>70</v>
      </c>
      <c r="D46" s="129">
        <v>0.7246486283606296</v>
      </c>
      <c r="E46" s="139">
        <v>6341</v>
      </c>
      <c r="F46" s="130" t="s">
        <v>120</v>
      </c>
      <c r="G46" s="140" t="s">
        <v>199</v>
      </c>
      <c r="H46" s="141">
        <v>3</v>
      </c>
      <c r="I46" s="131">
        <v>2609.915</v>
      </c>
      <c r="J46" s="132">
        <v>6.1426207382015213E-3</v>
      </c>
      <c r="K46" s="132">
        <v>0.37579686293826148</v>
      </c>
      <c r="L46" s="132">
        <v>0.22069684261747988</v>
      </c>
      <c r="M46" s="142">
        <v>13.752000000000001</v>
      </c>
      <c r="N46" s="143">
        <v>0.11494627219660411</v>
      </c>
      <c r="O46" s="143">
        <v>6.1304678504855525</v>
      </c>
      <c r="P46" s="144">
        <v>0</v>
      </c>
      <c r="Q46" s="145">
        <v>3</v>
      </c>
      <c r="R46" s="145">
        <v>162</v>
      </c>
    </row>
    <row r="47" spans="1:18" ht="16.5">
      <c r="A47" s="137" t="s">
        <v>118</v>
      </c>
      <c r="B47" s="138" t="s">
        <v>498</v>
      </c>
      <c r="C47" s="128" t="s">
        <v>70</v>
      </c>
      <c r="D47" s="129">
        <v>0.72246271386681582</v>
      </c>
      <c r="E47" s="139">
        <v>2908</v>
      </c>
      <c r="F47" s="130" t="s">
        <v>121</v>
      </c>
      <c r="G47" s="140" t="s">
        <v>245</v>
      </c>
      <c r="H47" s="141">
        <v>8</v>
      </c>
      <c r="I47" s="131">
        <v>2010.1219999999998</v>
      </c>
      <c r="J47" s="132">
        <v>4.6293245164032481E-3</v>
      </c>
      <c r="K47" s="132">
        <v>0.35492618032055218</v>
      </c>
      <c r="L47" s="132">
        <v>0.2064551305841138</v>
      </c>
      <c r="M47" s="142">
        <v>11.59</v>
      </c>
      <c r="N47" s="143">
        <v>0</v>
      </c>
      <c r="O47" s="143">
        <v>1.5421949513512117</v>
      </c>
      <c r="P47" s="144">
        <v>0</v>
      </c>
      <c r="Q47" s="145">
        <v>0</v>
      </c>
      <c r="R47" s="145">
        <v>39</v>
      </c>
    </row>
    <row r="48" spans="1:18" ht="16.5">
      <c r="A48" s="137" t="s">
        <v>118</v>
      </c>
      <c r="B48" s="138" t="s">
        <v>321</v>
      </c>
      <c r="C48" s="128" t="s">
        <v>67</v>
      </c>
      <c r="D48" s="129">
        <v>0.8082488687638123</v>
      </c>
      <c r="E48" s="139">
        <v>8310</v>
      </c>
      <c r="F48" s="130" t="s">
        <v>120</v>
      </c>
      <c r="G48" s="140" t="s">
        <v>199</v>
      </c>
      <c r="H48" s="141">
        <v>3</v>
      </c>
      <c r="I48" s="131">
        <v>3075.3229999999999</v>
      </c>
      <c r="J48" s="132">
        <v>5.3658880727864176E-3</v>
      </c>
      <c r="K48" s="132">
        <v>0.37036697649557404</v>
      </c>
      <c r="L48" s="132">
        <v>8.8445994128096464E-2</v>
      </c>
      <c r="M48" s="142">
        <v>10.94</v>
      </c>
      <c r="N48" s="143">
        <v>0.1951014576355069</v>
      </c>
      <c r="O48" s="143">
        <v>1.3331932938426305</v>
      </c>
      <c r="P48" s="144">
        <v>1</v>
      </c>
      <c r="Q48" s="145">
        <v>6</v>
      </c>
      <c r="R48" s="145">
        <v>41</v>
      </c>
    </row>
    <row r="49" spans="1:18" ht="16.5">
      <c r="A49" s="137" t="s">
        <v>118</v>
      </c>
      <c r="B49" s="138" t="s">
        <v>323</v>
      </c>
      <c r="C49" s="128" t="s">
        <v>70</v>
      </c>
      <c r="D49" s="129">
        <v>0.75398933478012586</v>
      </c>
      <c r="E49" s="139">
        <v>4992</v>
      </c>
      <c r="F49" s="130" t="s">
        <v>121</v>
      </c>
      <c r="G49" s="140" t="s">
        <v>237</v>
      </c>
      <c r="H49" s="141">
        <v>13</v>
      </c>
      <c r="I49" s="131">
        <v>2676.7979999999998</v>
      </c>
      <c r="J49" s="132">
        <v>5.223300677240519E-3</v>
      </c>
      <c r="K49" s="132">
        <v>0.37779847251198462</v>
      </c>
      <c r="L49" s="132">
        <v>0.14905868877666525</v>
      </c>
      <c r="M49" s="142">
        <v>11.680999999999999</v>
      </c>
      <c r="N49" s="143">
        <v>0</v>
      </c>
      <c r="O49" s="143">
        <v>1.0833839535146097</v>
      </c>
      <c r="P49" s="144">
        <v>0</v>
      </c>
      <c r="Q49" s="145">
        <v>0</v>
      </c>
      <c r="R49" s="145">
        <v>30</v>
      </c>
    </row>
    <row r="50" spans="1:18" ht="16.5">
      <c r="A50" s="137" t="s">
        <v>118</v>
      </c>
      <c r="B50" s="138" t="s">
        <v>325</v>
      </c>
      <c r="C50" s="128" t="s">
        <v>70</v>
      </c>
      <c r="D50" s="129">
        <v>0.7789655172413793</v>
      </c>
      <c r="E50" s="139">
        <v>1924</v>
      </c>
      <c r="F50" s="130" t="s">
        <v>119</v>
      </c>
      <c r="G50" s="140" t="s">
        <v>228</v>
      </c>
      <c r="H50" s="141">
        <v>1</v>
      </c>
      <c r="I50" s="131">
        <v>4790.357</v>
      </c>
      <c r="J50" s="132">
        <v>5.4867369751477593E-3</v>
      </c>
      <c r="K50" s="132">
        <v>0.27206345733475346</v>
      </c>
      <c r="L50" s="132">
        <v>0.19560128817121564</v>
      </c>
      <c r="M50" s="142">
        <v>20.890999999999998</v>
      </c>
      <c r="N50" s="143">
        <v>0</v>
      </c>
      <c r="O50" s="143">
        <v>0.58450758471654618</v>
      </c>
      <c r="P50" s="144">
        <v>1</v>
      </c>
      <c r="Q50" s="145">
        <v>0</v>
      </c>
      <c r="R50" s="145">
        <v>28</v>
      </c>
    </row>
    <row r="51" spans="1:18" ht="16.5">
      <c r="A51" s="137" t="s">
        <v>118</v>
      </c>
      <c r="B51" s="138" t="s">
        <v>327</v>
      </c>
      <c r="C51" s="128" t="s">
        <v>70</v>
      </c>
      <c r="D51" s="129">
        <v>0.76812977458916054</v>
      </c>
      <c r="E51" s="139">
        <v>2639</v>
      </c>
      <c r="F51" s="130" t="s">
        <v>121</v>
      </c>
      <c r="G51" s="140" t="s">
        <v>242</v>
      </c>
      <c r="H51" s="141">
        <v>2</v>
      </c>
      <c r="I51" s="131">
        <v>2567.37</v>
      </c>
      <c r="J51" s="132">
        <v>4.7307844873485097E-3</v>
      </c>
      <c r="K51" s="132">
        <v>0.36489056944819181</v>
      </c>
      <c r="L51" s="132">
        <v>0.18072969614819837</v>
      </c>
      <c r="M51" s="142">
        <v>12.813000000000001</v>
      </c>
      <c r="N51" s="143">
        <v>0</v>
      </c>
      <c r="O51" s="143">
        <v>3.0381285128360931</v>
      </c>
      <c r="P51" s="144">
        <v>0</v>
      </c>
      <c r="Q51" s="145">
        <v>0</v>
      </c>
      <c r="R51" s="145">
        <v>78</v>
      </c>
    </row>
    <row r="52" spans="1:18" ht="16.5">
      <c r="A52" s="137" t="s">
        <v>118</v>
      </c>
      <c r="B52" s="138" t="s">
        <v>329</v>
      </c>
      <c r="C52" s="128" t="s">
        <v>67</v>
      </c>
      <c r="D52" s="129">
        <v>0.8445769027244785</v>
      </c>
      <c r="E52" s="139">
        <v>6774</v>
      </c>
      <c r="F52" s="130" t="s">
        <v>121</v>
      </c>
      <c r="G52" s="140" t="s">
        <v>241</v>
      </c>
      <c r="H52" s="141">
        <v>2</v>
      </c>
      <c r="I52" s="131">
        <v>570.85200000000009</v>
      </c>
      <c r="J52" s="132">
        <v>3.0062784827984863E-3</v>
      </c>
      <c r="K52" s="132">
        <v>0.3445638467678111</v>
      </c>
      <c r="L52" s="132">
        <v>0.11036135460679826</v>
      </c>
      <c r="M52" s="142">
        <v>9.3930000000000007</v>
      </c>
      <c r="N52" s="143">
        <v>0.17517675334412419</v>
      </c>
      <c r="O52" s="143">
        <v>0.70070701337649677</v>
      </c>
      <c r="P52" s="144">
        <v>0</v>
      </c>
      <c r="Q52" s="145">
        <v>1</v>
      </c>
      <c r="R52" s="145">
        <v>4</v>
      </c>
    </row>
    <row r="53" spans="1:18" ht="16.5">
      <c r="A53" s="137" t="s">
        <v>118</v>
      </c>
      <c r="B53" s="138" t="s">
        <v>331</v>
      </c>
      <c r="C53" s="128" t="s">
        <v>70</v>
      </c>
      <c r="D53" s="129">
        <v>0.73133011686783278</v>
      </c>
      <c r="E53" s="139">
        <v>6875</v>
      </c>
      <c r="F53" s="130" t="s">
        <v>121</v>
      </c>
      <c r="G53" s="140" t="s">
        <v>244</v>
      </c>
      <c r="H53" s="141">
        <v>4</v>
      </c>
      <c r="I53" s="131">
        <v>1879.8310000000001</v>
      </c>
      <c r="J53" s="132">
        <v>7.5252431570556038E-3</v>
      </c>
      <c r="K53" s="132">
        <v>0.32652226687616881</v>
      </c>
      <c r="L53" s="132">
        <v>9.1561323456502391E-2</v>
      </c>
      <c r="M53" s="142">
        <v>8.9320000000000004</v>
      </c>
      <c r="N53" s="143">
        <v>0</v>
      </c>
      <c r="O53" s="143">
        <v>1.0107291559719995</v>
      </c>
      <c r="P53" s="144">
        <v>1</v>
      </c>
      <c r="Q53" s="145">
        <v>0</v>
      </c>
      <c r="R53" s="145">
        <v>19</v>
      </c>
    </row>
    <row r="54" spans="1:18" ht="16.5">
      <c r="A54" s="137" t="s">
        <v>118</v>
      </c>
      <c r="B54" s="138" t="s">
        <v>333</v>
      </c>
      <c r="C54" s="128" t="s">
        <v>70</v>
      </c>
      <c r="D54" s="129">
        <v>0.78507479373642486</v>
      </c>
      <c r="E54" s="139">
        <v>1245</v>
      </c>
      <c r="F54" s="130" t="s">
        <v>120</v>
      </c>
      <c r="G54" s="140" t="s">
        <v>194</v>
      </c>
      <c r="H54" s="141">
        <v>3</v>
      </c>
      <c r="I54" s="131">
        <v>3188.2750000000001</v>
      </c>
      <c r="J54" s="132">
        <v>5.2422699266501125E-3</v>
      </c>
      <c r="K54" s="132">
        <v>0.36955264888421724</v>
      </c>
      <c r="L54" s="132">
        <v>7.6530412213501028E-2</v>
      </c>
      <c r="M54" s="142">
        <v>10.555</v>
      </c>
      <c r="N54" s="143">
        <v>0.18818953822992057</v>
      </c>
      <c r="O54" s="143">
        <v>1.348691690647764</v>
      </c>
      <c r="P54" s="144">
        <v>1</v>
      </c>
      <c r="Q54" s="145">
        <v>6</v>
      </c>
      <c r="R54" s="145">
        <v>43</v>
      </c>
    </row>
    <row r="55" spans="1:18" ht="16.5">
      <c r="A55" s="137" t="s">
        <v>118</v>
      </c>
      <c r="B55" s="138" t="s">
        <v>335</v>
      </c>
      <c r="C55" s="128" t="s">
        <v>67</v>
      </c>
      <c r="D55" s="129">
        <v>0.84895488327330526</v>
      </c>
      <c r="E55" s="139">
        <v>1688</v>
      </c>
      <c r="F55" s="130" t="s">
        <v>120</v>
      </c>
      <c r="G55" s="140" t="s">
        <v>201</v>
      </c>
      <c r="H55" s="141">
        <v>3</v>
      </c>
      <c r="I55" s="131">
        <v>2252.319</v>
      </c>
      <c r="J55" s="132">
        <v>2.6766634830798887E-3</v>
      </c>
      <c r="K55" s="132">
        <v>0.3399265805336274</v>
      </c>
      <c r="L55" s="132">
        <v>0.15628336838609452</v>
      </c>
      <c r="M55" s="142">
        <v>8.41</v>
      </c>
      <c r="N55" s="143">
        <v>0.26639210520357021</v>
      </c>
      <c r="O55" s="143">
        <v>0.35518947360476028</v>
      </c>
      <c r="P55" s="144">
        <v>0</v>
      </c>
      <c r="Q55" s="145">
        <v>6</v>
      </c>
      <c r="R55" s="145">
        <v>8</v>
      </c>
    </row>
    <row r="56" spans="1:18" ht="16.5">
      <c r="A56" s="137" t="s">
        <v>118</v>
      </c>
      <c r="B56" s="138" t="s">
        <v>337</v>
      </c>
      <c r="C56" s="128" t="s">
        <v>70</v>
      </c>
      <c r="D56" s="129">
        <v>0.77935917687043155</v>
      </c>
      <c r="E56" s="139">
        <v>3234</v>
      </c>
      <c r="F56" s="130" t="s">
        <v>121</v>
      </c>
      <c r="G56" s="140" t="s">
        <v>242</v>
      </c>
      <c r="H56" s="141">
        <v>17</v>
      </c>
      <c r="I56" s="131">
        <v>3019.4990000000003</v>
      </c>
      <c r="J56" s="132">
        <v>2.5377360530521682E-3</v>
      </c>
      <c r="K56" s="132">
        <v>0.37089851119531841</v>
      </c>
      <c r="L56" s="132">
        <v>0.1483689843911192</v>
      </c>
      <c r="M56" s="142">
        <v>11.096</v>
      </c>
      <c r="N56" s="143">
        <v>0</v>
      </c>
      <c r="O56" s="143">
        <v>2.4507376886033079</v>
      </c>
      <c r="P56" s="144">
        <v>0</v>
      </c>
      <c r="Q56" s="145">
        <v>0</v>
      </c>
      <c r="R56" s="145">
        <v>75</v>
      </c>
    </row>
    <row r="57" spans="1:18" ht="16.5">
      <c r="A57" s="137" t="s">
        <v>118</v>
      </c>
      <c r="B57" s="138" t="s">
        <v>339</v>
      </c>
      <c r="C57" s="128" t="s">
        <v>70</v>
      </c>
      <c r="D57" s="129">
        <v>0.78270379691830627</v>
      </c>
      <c r="E57" s="139">
        <v>1354</v>
      </c>
      <c r="F57" s="130" t="s">
        <v>121</v>
      </c>
      <c r="G57" s="140" t="s">
        <v>241</v>
      </c>
      <c r="H57" s="141">
        <v>3</v>
      </c>
      <c r="I57" s="131">
        <v>2671.4059999999999</v>
      </c>
      <c r="J57" s="132">
        <v>1.6715193372254487E-3</v>
      </c>
      <c r="K57" s="132">
        <v>0.34935698302567281</v>
      </c>
      <c r="L57" s="132">
        <v>3.491609845310658E-2</v>
      </c>
      <c r="M57" s="142">
        <v>10.334</v>
      </c>
      <c r="N57" s="143">
        <v>0</v>
      </c>
      <c r="O57" s="143">
        <v>2.582909524048385</v>
      </c>
      <c r="P57" s="144">
        <v>0</v>
      </c>
      <c r="Q57" s="145">
        <v>0</v>
      </c>
      <c r="R57" s="145">
        <v>71</v>
      </c>
    </row>
    <row r="58" spans="1:18" ht="16.5">
      <c r="A58" s="137" t="s">
        <v>118</v>
      </c>
      <c r="B58" s="138" t="s">
        <v>341</v>
      </c>
      <c r="C58" s="128" t="s">
        <v>67</v>
      </c>
      <c r="D58" s="129">
        <v>0.84551724137931039</v>
      </c>
      <c r="E58" s="139">
        <v>8758</v>
      </c>
      <c r="F58" s="130" t="s">
        <v>119</v>
      </c>
      <c r="G58" s="140" t="s">
        <v>227</v>
      </c>
      <c r="H58" s="141">
        <v>1</v>
      </c>
      <c r="I58" s="131">
        <v>5200.1970000000001</v>
      </c>
      <c r="J58" s="132">
        <v>8.3670302029513199E-3</v>
      </c>
      <c r="K58" s="132">
        <v>0.2524585883814543</v>
      </c>
      <c r="L58" s="132">
        <v>0.11538024424843904</v>
      </c>
      <c r="M58" s="142">
        <v>19.128</v>
      </c>
      <c r="N58" s="143">
        <v>1.9230040708073173E-2</v>
      </c>
      <c r="O58" s="143">
        <v>2.2499147628445613</v>
      </c>
      <c r="P58" s="144">
        <v>0</v>
      </c>
      <c r="Q58" s="145">
        <v>1</v>
      </c>
      <c r="R58" s="145">
        <v>117</v>
      </c>
    </row>
    <row r="59" spans="1:18" ht="16.5">
      <c r="A59" s="137" t="s">
        <v>118</v>
      </c>
      <c r="B59" s="138" t="s">
        <v>343</v>
      </c>
      <c r="C59" s="128" t="s">
        <v>67</v>
      </c>
      <c r="D59" s="129">
        <v>0.81971702011716663</v>
      </c>
      <c r="E59" s="139">
        <v>7377</v>
      </c>
      <c r="F59" s="130" t="s">
        <v>121</v>
      </c>
      <c r="G59" s="140" t="s">
        <v>246</v>
      </c>
      <c r="H59" s="141">
        <v>16</v>
      </c>
      <c r="I59" s="131">
        <v>2759.2969999999996</v>
      </c>
      <c r="J59" s="132">
        <v>4.0763093274445873E-3</v>
      </c>
      <c r="K59" s="132">
        <v>0.36336095232167143</v>
      </c>
      <c r="L59" s="132">
        <v>0.19678925465435579</v>
      </c>
      <c r="M59" s="142">
        <v>10.177</v>
      </c>
      <c r="N59" s="143">
        <v>3.6241115037634594E-2</v>
      </c>
      <c r="O59" s="143">
        <v>1.0147512210537686</v>
      </c>
      <c r="P59" s="144">
        <v>0</v>
      </c>
      <c r="Q59" s="145">
        <v>1</v>
      </c>
      <c r="R59" s="145">
        <v>28</v>
      </c>
    </row>
    <row r="60" spans="1:18" ht="16.5">
      <c r="A60" s="137" t="s">
        <v>118</v>
      </c>
      <c r="B60" s="138" t="s">
        <v>345</v>
      </c>
      <c r="C60" s="128" t="s">
        <v>67</v>
      </c>
      <c r="D60" s="129">
        <v>0.81519999999999992</v>
      </c>
      <c r="E60" s="139">
        <v>2181</v>
      </c>
      <c r="F60" s="130" t="s">
        <v>120</v>
      </c>
      <c r="G60" s="140" t="s">
        <v>209</v>
      </c>
      <c r="H60" s="141">
        <v>1</v>
      </c>
      <c r="I60" s="131">
        <v>2599.2150000000001</v>
      </c>
      <c r="J60" s="132">
        <v>5.0378236859987919E-3</v>
      </c>
      <c r="K60" s="132">
        <v>0.37237929265151454</v>
      </c>
      <c r="L60" s="132">
        <v>0.20313825520397502</v>
      </c>
      <c r="M60" s="142">
        <v>11.04</v>
      </c>
      <c r="N60" s="143">
        <v>0.11541946318407673</v>
      </c>
      <c r="O60" s="143">
        <v>0.6925167791044603</v>
      </c>
      <c r="P60" s="144">
        <v>0</v>
      </c>
      <c r="Q60" s="145">
        <v>3</v>
      </c>
      <c r="R60" s="145">
        <v>18</v>
      </c>
    </row>
    <row r="61" spans="1:18" ht="16.5">
      <c r="A61" s="137" t="s">
        <v>118</v>
      </c>
      <c r="B61" s="138" t="s">
        <v>347</v>
      </c>
      <c r="C61" s="128" t="s">
        <v>70</v>
      </c>
      <c r="D61" s="129">
        <v>0.74508472872511522</v>
      </c>
      <c r="E61" s="139">
        <v>8311</v>
      </c>
      <c r="F61" s="130" t="s">
        <v>121</v>
      </c>
      <c r="G61" s="140" t="s">
        <v>230</v>
      </c>
      <c r="H61" s="141">
        <v>2</v>
      </c>
      <c r="I61" s="131">
        <v>2685.9839999999999</v>
      </c>
      <c r="J61" s="132">
        <v>8.3684031864885908E-4</v>
      </c>
      <c r="K61" s="132">
        <v>0.37338387402467665</v>
      </c>
      <c r="L61" s="132">
        <v>0.13216757806450077</v>
      </c>
      <c r="M61" s="142">
        <v>11.313000000000001</v>
      </c>
      <c r="N61" s="143">
        <v>0</v>
      </c>
      <c r="O61" s="143">
        <v>1.1541394140843728</v>
      </c>
      <c r="P61" s="144">
        <v>0</v>
      </c>
      <c r="Q61" s="145">
        <v>0</v>
      </c>
      <c r="R61" s="145">
        <v>31</v>
      </c>
    </row>
    <row r="62" spans="1:18" ht="16.5">
      <c r="A62" s="137" t="s">
        <v>118</v>
      </c>
      <c r="B62" s="138" t="s">
        <v>349</v>
      </c>
      <c r="C62" s="128" t="s">
        <v>70</v>
      </c>
      <c r="D62" s="129">
        <v>0.76103448275862062</v>
      </c>
      <c r="E62" s="139">
        <v>1274</v>
      </c>
      <c r="F62" s="130" t="s">
        <v>121</v>
      </c>
      <c r="G62" s="140" t="s">
        <v>231</v>
      </c>
      <c r="H62" s="141">
        <v>1</v>
      </c>
      <c r="I62" s="131">
        <v>2862.8960000000002</v>
      </c>
      <c r="J62" s="132">
        <v>2.4280657560145956E-3</v>
      </c>
      <c r="K62" s="132">
        <v>0.33824908229459277</v>
      </c>
      <c r="L62" s="132">
        <v>0.19979768737669826</v>
      </c>
      <c r="M62" s="142">
        <v>11.457000000000001</v>
      </c>
      <c r="N62" s="143">
        <v>0</v>
      </c>
      <c r="O62" s="143">
        <v>2.2005689343937047</v>
      </c>
      <c r="P62" s="144">
        <v>0</v>
      </c>
      <c r="Q62" s="145">
        <v>0</v>
      </c>
      <c r="R62" s="145">
        <v>63</v>
      </c>
    </row>
    <row r="63" spans="1:18" ht="16.5">
      <c r="A63" s="137" t="s">
        <v>118</v>
      </c>
      <c r="B63" s="138" t="s">
        <v>351</v>
      </c>
      <c r="C63" s="128" t="s">
        <v>70</v>
      </c>
      <c r="D63" s="129">
        <v>0.71860047372796299</v>
      </c>
      <c r="E63" s="139">
        <v>7474</v>
      </c>
      <c r="F63" s="130" t="s">
        <v>121</v>
      </c>
      <c r="G63" s="140" t="s">
        <v>239</v>
      </c>
      <c r="H63" s="141">
        <v>12</v>
      </c>
      <c r="I63" s="131">
        <v>3162.42</v>
      </c>
      <c r="J63" s="132">
        <v>5.8752192854719864E-3</v>
      </c>
      <c r="K63" s="132">
        <v>0.36074051473573726</v>
      </c>
      <c r="L63" s="132">
        <v>0.13502317845194503</v>
      </c>
      <c r="M63" s="142">
        <v>12.404999999999999</v>
      </c>
      <c r="N63" s="143">
        <v>3.1621353267434434E-2</v>
      </c>
      <c r="O63" s="143">
        <v>4.616717577045427</v>
      </c>
      <c r="P63" s="144">
        <v>0</v>
      </c>
      <c r="Q63" s="145">
        <v>1</v>
      </c>
      <c r="R63" s="145">
        <v>167</v>
      </c>
    </row>
    <row r="64" spans="1:18" ht="16.5">
      <c r="A64" s="137" t="s">
        <v>118</v>
      </c>
      <c r="B64" s="138" t="s">
        <v>353</v>
      </c>
      <c r="C64" s="128" t="s">
        <v>70</v>
      </c>
      <c r="D64" s="129">
        <v>0.76566782768874719</v>
      </c>
      <c r="E64" s="139">
        <v>913</v>
      </c>
      <c r="F64" s="130" t="s">
        <v>120</v>
      </c>
      <c r="G64" s="140" t="s">
        <v>194</v>
      </c>
      <c r="H64" s="141">
        <v>2</v>
      </c>
      <c r="I64" s="131">
        <v>2896.7579999999998</v>
      </c>
      <c r="J64" s="132">
        <v>4.6442584984520375E-3</v>
      </c>
      <c r="K64" s="132">
        <v>0.39444233551329649</v>
      </c>
      <c r="L64" s="132">
        <v>0.19159349866298808</v>
      </c>
      <c r="M64" s="142">
        <v>11.706</v>
      </c>
      <c r="N64" s="143">
        <v>0.13808540444179321</v>
      </c>
      <c r="O64" s="143">
        <v>2.0712810666268981</v>
      </c>
      <c r="P64" s="144">
        <v>1</v>
      </c>
      <c r="Q64" s="145">
        <v>4</v>
      </c>
      <c r="R64" s="145">
        <v>60</v>
      </c>
    </row>
    <row r="65" spans="1:18" ht="16.5">
      <c r="A65" s="137" t="s">
        <v>118</v>
      </c>
      <c r="B65" s="138" t="s">
        <v>355</v>
      </c>
      <c r="C65" s="128" t="s">
        <v>70</v>
      </c>
      <c r="D65" s="129">
        <v>0.77909073826015041</v>
      </c>
      <c r="E65" s="139">
        <v>9885</v>
      </c>
      <c r="F65" s="130" t="s">
        <v>121</v>
      </c>
      <c r="G65" s="140" t="s">
        <v>246</v>
      </c>
      <c r="H65" s="141">
        <v>3</v>
      </c>
      <c r="I65" s="131">
        <v>2741.2830000000004</v>
      </c>
      <c r="J65" s="132">
        <v>9.2917321393763373E-3</v>
      </c>
      <c r="K65" s="132">
        <v>0.35092552951694861</v>
      </c>
      <c r="L65" s="132">
        <v>0.17728924740714477</v>
      </c>
      <c r="M65" s="142">
        <v>10.388999999999999</v>
      </c>
      <c r="N65" s="143">
        <v>0</v>
      </c>
      <c r="O65" s="143">
        <v>1.386212222525</v>
      </c>
      <c r="P65" s="144">
        <v>0</v>
      </c>
      <c r="Q65" s="145">
        <v>0</v>
      </c>
      <c r="R65" s="145">
        <v>38</v>
      </c>
    </row>
    <row r="66" spans="1:18" ht="16.5">
      <c r="A66" s="137" t="s">
        <v>118</v>
      </c>
      <c r="B66" s="138" t="s">
        <v>357</v>
      </c>
      <c r="C66" s="128" t="s">
        <v>70</v>
      </c>
      <c r="D66" s="129">
        <v>0.74785895475985942</v>
      </c>
      <c r="E66" s="139">
        <v>6395</v>
      </c>
      <c r="F66" s="130" t="s">
        <v>120</v>
      </c>
      <c r="G66" s="140" t="s">
        <v>224</v>
      </c>
      <c r="H66" s="141">
        <v>2</v>
      </c>
      <c r="I66" s="131">
        <v>3084.65</v>
      </c>
      <c r="J66" s="132">
        <v>3.5045234156852591E-3</v>
      </c>
      <c r="K66" s="132">
        <v>0.38129139299972048</v>
      </c>
      <c r="L66" s="132">
        <v>0.16760410419334446</v>
      </c>
      <c r="M66" s="142">
        <v>11.55</v>
      </c>
      <c r="N66" s="143">
        <v>6.4837177637657437E-2</v>
      </c>
      <c r="O66" s="143">
        <v>2.3017198061368389</v>
      </c>
      <c r="P66" s="144">
        <v>0</v>
      </c>
      <c r="Q66" s="145">
        <v>2</v>
      </c>
      <c r="R66" s="145">
        <v>71</v>
      </c>
    </row>
    <row r="67" spans="1:18" ht="16.5">
      <c r="A67" s="137" t="s">
        <v>118</v>
      </c>
      <c r="B67" s="138" t="s">
        <v>359</v>
      </c>
      <c r="C67" s="128" t="s">
        <v>67</v>
      </c>
      <c r="D67" s="129">
        <v>0.81814814814814807</v>
      </c>
      <c r="E67" s="139">
        <v>29</v>
      </c>
      <c r="F67" s="130" t="s">
        <v>121</v>
      </c>
      <c r="G67" s="140" t="s">
        <v>239</v>
      </c>
      <c r="H67" s="141">
        <v>1</v>
      </c>
      <c r="I67" s="131">
        <v>2766.7829999999999</v>
      </c>
      <c r="J67" s="132">
        <v>5.9493200708907136E-3</v>
      </c>
      <c r="K67" s="132">
        <v>0.33882070051114221</v>
      </c>
      <c r="L67" s="132">
        <v>0.13156073316917158</v>
      </c>
      <c r="M67" s="142">
        <v>11.347</v>
      </c>
      <c r="N67" s="143">
        <v>0</v>
      </c>
      <c r="O67" s="143">
        <v>6.0720338385771493</v>
      </c>
      <c r="P67" s="144">
        <v>0</v>
      </c>
      <c r="Q67" s="145">
        <v>0</v>
      </c>
      <c r="R67" s="145">
        <v>168</v>
      </c>
    </row>
    <row r="68" spans="1:18" ht="16.5">
      <c r="A68" s="137" t="s">
        <v>118</v>
      </c>
      <c r="B68" s="138" t="s">
        <v>361</v>
      </c>
      <c r="C68" s="128" t="s">
        <v>70</v>
      </c>
      <c r="D68" s="129">
        <v>0.74808721324037375</v>
      </c>
      <c r="E68" s="139">
        <v>5672</v>
      </c>
      <c r="F68" s="130" t="s">
        <v>120</v>
      </c>
      <c r="G68" s="140" t="s">
        <v>218</v>
      </c>
      <c r="H68" s="141">
        <v>2</v>
      </c>
      <c r="I68" s="131">
        <v>3233.8059999999996</v>
      </c>
      <c r="J68" s="132">
        <v>4.6755590036385818E-3</v>
      </c>
      <c r="K68" s="132">
        <v>0.37472959160997932</v>
      </c>
      <c r="L68" s="132">
        <v>4.7621904344292761E-2</v>
      </c>
      <c r="M68" s="142">
        <v>12.635999999999999</v>
      </c>
      <c r="N68" s="143">
        <v>0.27830983058352915</v>
      </c>
      <c r="O68" s="143">
        <v>5.5661966116705832</v>
      </c>
      <c r="P68" s="144">
        <v>0</v>
      </c>
      <c r="Q68" s="145">
        <v>9</v>
      </c>
      <c r="R68" s="145">
        <v>180</v>
      </c>
    </row>
    <row r="69" spans="1:18" ht="16.5">
      <c r="A69" s="137" t="s">
        <v>118</v>
      </c>
      <c r="B69" s="138" t="s">
        <v>363</v>
      </c>
      <c r="C69" s="128" t="s">
        <v>70</v>
      </c>
      <c r="D69" s="129">
        <v>0.76858406987132022</v>
      </c>
      <c r="E69" s="139">
        <v>2278</v>
      </c>
      <c r="F69" s="130" t="s">
        <v>121</v>
      </c>
      <c r="G69" s="140" t="s">
        <v>240</v>
      </c>
      <c r="H69" s="141">
        <v>12</v>
      </c>
      <c r="I69" s="131">
        <v>2946.0250000000005</v>
      </c>
      <c r="J69" s="132">
        <v>5.1244773297220601E-3</v>
      </c>
      <c r="K69" s="132">
        <v>0.36607714318501433</v>
      </c>
      <c r="L69" s="132">
        <v>0.12762960260011372</v>
      </c>
      <c r="M69" s="142">
        <v>11.361000000000001</v>
      </c>
      <c r="N69" s="143">
        <v>0</v>
      </c>
      <c r="O69" s="143">
        <v>1.3238176865437323</v>
      </c>
      <c r="P69" s="144">
        <v>0</v>
      </c>
      <c r="Q69" s="145">
        <v>0</v>
      </c>
      <c r="R69" s="145">
        <v>39</v>
      </c>
    </row>
    <row r="70" spans="1:18" ht="16.5">
      <c r="A70" s="137" t="s">
        <v>118</v>
      </c>
      <c r="B70" s="138" t="s">
        <v>365</v>
      </c>
      <c r="C70" s="128" t="s">
        <v>70</v>
      </c>
      <c r="D70" s="129">
        <v>0.71261643781755923</v>
      </c>
      <c r="E70" s="139">
        <v>9581</v>
      </c>
      <c r="F70" s="130" t="s">
        <v>120</v>
      </c>
      <c r="G70" s="140" t="s">
        <v>198</v>
      </c>
      <c r="H70" s="141">
        <v>2</v>
      </c>
      <c r="I70" s="131">
        <v>2695.9539999999997</v>
      </c>
      <c r="J70" s="132">
        <v>9.9372956134700426E-3</v>
      </c>
      <c r="K70" s="132">
        <v>0.36498668014468977</v>
      </c>
      <c r="L70" s="132">
        <v>0.16802957320488404</v>
      </c>
      <c r="M70" s="142">
        <v>13.042999999999999</v>
      </c>
      <c r="N70" s="143">
        <v>0.2225557260991842</v>
      </c>
      <c r="O70" s="143">
        <v>2.2626498820083727</v>
      </c>
      <c r="P70" s="144">
        <v>0</v>
      </c>
      <c r="Q70" s="145">
        <v>6</v>
      </c>
      <c r="R70" s="145">
        <v>61</v>
      </c>
    </row>
    <row r="71" spans="1:18" ht="16.5">
      <c r="A71" s="137" t="s">
        <v>118</v>
      </c>
      <c r="B71" s="138" t="s">
        <v>367</v>
      </c>
      <c r="C71" s="128" t="s">
        <v>70</v>
      </c>
      <c r="D71" s="129">
        <v>0.73705234736620773</v>
      </c>
      <c r="E71" s="139">
        <v>420</v>
      </c>
      <c r="F71" s="130" t="s">
        <v>120</v>
      </c>
      <c r="G71" s="140" t="s">
        <v>220</v>
      </c>
      <c r="H71" s="141">
        <v>4</v>
      </c>
      <c r="I71" s="131">
        <v>2916.7239999999997</v>
      </c>
      <c r="J71" s="132">
        <v>6.5000487142856831E-3</v>
      </c>
      <c r="K71" s="132">
        <v>0.38088694487758262</v>
      </c>
      <c r="L71" s="132">
        <v>0.14056866539309171</v>
      </c>
      <c r="M71" s="142">
        <v>12.436999999999999</v>
      </c>
      <c r="N71" s="143">
        <v>6.857008067955693E-2</v>
      </c>
      <c r="O71" s="143">
        <v>2.9142284288811697</v>
      </c>
      <c r="P71" s="144">
        <v>1</v>
      </c>
      <c r="Q71" s="145">
        <v>2</v>
      </c>
      <c r="R71" s="145">
        <v>85</v>
      </c>
    </row>
    <row r="72" spans="1:18" ht="16.5">
      <c r="A72" s="137" t="s">
        <v>118</v>
      </c>
      <c r="B72" s="138" t="s">
        <v>371</v>
      </c>
      <c r="C72" s="128" t="s">
        <v>70</v>
      </c>
      <c r="D72" s="129">
        <v>0.78034482758620693</v>
      </c>
      <c r="E72" s="139">
        <v>9897</v>
      </c>
      <c r="F72" s="130" t="s">
        <v>121</v>
      </c>
      <c r="G72" s="140" t="s">
        <v>246</v>
      </c>
      <c r="H72" s="141">
        <v>1</v>
      </c>
      <c r="I72" s="131">
        <v>2120.3980000000001</v>
      </c>
      <c r="J72" s="132">
        <v>4.1177635418682759E-3</v>
      </c>
      <c r="K72" s="132">
        <v>0.36095506946977574</v>
      </c>
      <c r="L72" s="132">
        <v>0.14855701618281095</v>
      </c>
      <c r="M72" s="142">
        <v>10.949</v>
      </c>
      <c r="N72" s="143">
        <v>0</v>
      </c>
      <c r="O72" s="143">
        <v>2.358047875917634</v>
      </c>
      <c r="P72" s="144">
        <v>0</v>
      </c>
      <c r="Q72" s="145">
        <v>0</v>
      </c>
      <c r="R72" s="145">
        <v>50</v>
      </c>
    </row>
    <row r="73" spans="1:18" ht="16.5">
      <c r="A73" s="137" t="s">
        <v>118</v>
      </c>
      <c r="B73" s="138" t="s">
        <v>373</v>
      </c>
      <c r="C73" s="128" t="s">
        <v>70</v>
      </c>
      <c r="D73" s="129">
        <v>0.69877885813129204</v>
      </c>
      <c r="E73" s="139">
        <v>4400</v>
      </c>
      <c r="F73" s="130" t="s">
        <v>121</v>
      </c>
      <c r="G73" s="140" t="s">
        <v>245</v>
      </c>
      <c r="H73" s="141">
        <v>2</v>
      </c>
      <c r="I73" s="131">
        <v>2790.7780000000002</v>
      </c>
      <c r="J73" s="132">
        <v>1.8413510613187289E-3</v>
      </c>
      <c r="K73" s="132">
        <v>0.35487403284398233</v>
      </c>
      <c r="L73" s="132">
        <v>0.2562009590157297</v>
      </c>
      <c r="M73" s="142">
        <v>10.317</v>
      </c>
      <c r="N73" s="143">
        <v>0</v>
      </c>
      <c r="O73" s="143">
        <v>1.3974597764494343</v>
      </c>
      <c r="P73" s="144">
        <v>0</v>
      </c>
      <c r="Q73" s="145">
        <v>0</v>
      </c>
      <c r="R73" s="145">
        <v>39</v>
      </c>
    </row>
    <row r="74" spans="1:18" ht="16.5">
      <c r="A74" s="137" t="s">
        <v>118</v>
      </c>
      <c r="B74" s="138" t="s">
        <v>375</v>
      </c>
      <c r="C74" s="128" t="s">
        <v>70</v>
      </c>
      <c r="D74" s="129">
        <v>0.72621918358085502</v>
      </c>
      <c r="E74" s="139">
        <v>1102</v>
      </c>
      <c r="F74" s="130" t="s">
        <v>121</v>
      </c>
      <c r="G74" s="140" t="s">
        <v>235</v>
      </c>
      <c r="H74" s="141">
        <v>3</v>
      </c>
      <c r="I74" s="131">
        <v>2330.9870000000001</v>
      </c>
      <c r="J74" s="132">
        <v>2.8688411444022207E-3</v>
      </c>
      <c r="K74" s="132">
        <v>0.3517754320089258</v>
      </c>
      <c r="L74" s="132">
        <v>0.14628996214908105</v>
      </c>
      <c r="M74" s="142">
        <v>10.631</v>
      </c>
      <c r="N74" s="143">
        <v>0</v>
      </c>
      <c r="O74" s="143">
        <v>0.3861025393964016</v>
      </c>
      <c r="P74" s="144">
        <v>0</v>
      </c>
      <c r="Q74" s="145">
        <v>0</v>
      </c>
      <c r="R74" s="145">
        <v>9</v>
      </c>
    </row>
    <row r="75" spans="1:18" ht="16.5">
      <c r="A75" s="137" t="s">
        <v>118</v>
      </c>
      <c r="B75" s="138" t="s">
        <v>377</v>
      </c>
      <c r="C75" s="128" t="s">
        <v>70</v>
      </c>
      <c r="D75" s="129">
        <v>0.77395455709417016</v>
      </c>
      <c r="E75" s="139">
        <v>4272</v>
      </c>
      <c r="F75" s="130" t="s">
        <v>120</v>
      </c>
      <c r="G75" s="140" t="s">
        <v>198</v>
      </c>
      <c r="H75" s="141">
        <v>10</v>
      </c>
      <c r="I75" s="131">
        <v>3428.9869999999996</v>
      </c>
      <c r="J75" s="132">
        <v>6.0328574421293427E-3</v>
      </c>
      <c r="K75" s="132">
        <v>0.37960766336231272</v>
      </c>
      <c r="L75" s="132">
        <v>0.18722730649022581</v>
      </c>
      <c r="M75" s="142">
        <v>10.583</v>
      </c>
      <c r="N75" s="143">
        <v>0.14581565926030052</v>
      </c>
      <c r="O75" s="143">
        <v>5.6576475792996597</v>
      </c>
      <c r="P75" s="144">
        <v>0</v>
      </c>
      <c r="Q75" s="145">
        <v>5</v>
      </c>
      <c r="R75" s="145">
        <v>194</v>
      </c>
    </row>
    <row r="76" spans="1:18" ht="16.5">
      <c r="A76" s="137" t="s">
        <v>118</v>
      </c>
      <c r="B76" s="138" t="s">
        <v>379</v>
      </c>
      <c r="C76" s="128" t="s">
        <v>70</v>
      </c>
      <c r="D76" s="129">
        <v>0.77907792894045858</v>
      </c>
      <c r="E76" s="139">
        <v>7973</v>
      </c>
      <c r="F76" s="130" t="s">
        <v>120</v>
      </c>
      <c r="G76" s="140" t="s">
        <v>198</v>
      </c>
      <c r="H76" s="141">
        <v>14</v>
      </c>
      <c r="I76" s="131">
        <v>2856.2179999999998</v>
      </c>
      <c r="J76" s="132">
        <v>7.649218323227268E-3</v>
      </c>
      <c r="K76" s="132">
        <v>0.35686319575373704</v>
      </c>
      <c r="L76" s="132">
        <v>0.20922424262028588</v>
      </c>
      <c r="M76" s="142">
        <v>10.337999999999999</v>
      </c>
      <c r="N76" s="143">
        <v>0</v>
      </c>
      <c r="O76" s="143">
        <v>0.42013599802255991</v>
      </c>
      <c r="P76" s="144">
        <v>1</v>
      </c>
      <c r="Q76" s="145">
        <v>0</v>
      </c>
      <c r="R76" s="145">
        <v>13</v>
      </c>
    </row>
    <row r="77" spans="1:18" ht="16.5">
      <c r="A77" s="137" t="s">
        <v>118</v>
      </c>
      <c r="B77" s="138" t="s">
        <v>381</v>
      </c>
      <c r="C77" s="128" t="s">
        <v>70</v>
      </c>
      <c r="D77" s="129">
        <v>0.75015225514255102</v>
      </c>
      <c r="E77" s="139">
        <v>1256</v>
      </c>
      <c r="F77" s="130" t="s">
        <v>120</v>
      </c>
      <c r="G77" s="140" t="s">
        <v>224</v>
      </c>
      <c r="H77" s="141">
        <v>2</v>
      </c>
      <c r="I77" s="131">
        <v>3182.127</v>
      </c>
      <c r="J77" s="132">
        <v>7.5158205679061296E-3</v>
      </c>
      <c r="K77" s="132">
        <v>0.36729448323066616</v>
      </c>
      <c r="L77" s="132">
        <v>0.1913814250656872</v>
      </c>
      <c r="M77" s="142">
        <v>11.87</v>
      </c>
      <c r="N77" s="143">
        <v>0.25140417085804556</v>
      </c>
      <c r="O77" s="143">
        <v>1.4141484610765065</v>
      </c>
      <c r="P77" s="144">
        <v>1</v>
      </c>
      <c r="Q77" s="145">
        <v>8</v>
      </c>
      <c r="R77" s="145">
        <v>45</v>
      </c>
    </row>
    <row r="78" spans="1:18" ht="16.5">
      <c r="A78" s="137" t="s">
        <v>118</v>
      </c>
      <c r="B78" s="138" t="s">
        <v>383</v>
      </c>
      <c r="C78" s="128" t="s">
        <v>70</v>
      </c>
      <c r="D78" s="129">
        <v>0.73934202203047317</v>
      </c>
      <c r="E78" s="139">
        <v>4058</v>
      </c>
      <c r="F78" s="130" t="s">
        <v>120</v>
      </c>
      <c r="G78" s="140" t="s">
        <v>201</v>
      </c>
      <c r="H78" s="141">
        <v>3</v>
      </c>
      <c r="I78" s="131">
        <v>1107.3529999999998</v>
      </c>
      <c r="J78" s="132">
        <v>5.9524399503371548E-3</v>
      </c>
      <c r="K78" s="132">
        <v>0.36807507404606571</v>
      </c>
      <c r="L78" s="132">
        <v>0.15351924815302798</v>
      </c>
      <c r="M78" s="142">
        <v>12.798999999999999</v>
      </c>
      <c r="N78" s="143">
        <v>0.54183264054009883</v>
      </c>
      <c r="O78" s="143">
        <v>4.2443556842307748</v>
      </c>
      <c r="P78" s="144">
        <v>0</v>
      </c>
      <c r="Q78" s="145">
        <v>6</v>
      </c>
      <c r="R78" s="145">
        <v>47</v>
      </c>
    </row>
    <row r="79" spans="1:18" ht="16.5">
      <c r="A79" s="137" t="s">
        <v>118</v>
      </c>
      <c r="B79" s="138" t="s">
        <v>385</v>
      </c>
      <c r="C79" s="128" t="s">
        <v>70</v>
      </c>
      <c r="D79" s="129">
        <v>0.77586206896551724</v>
      </c>
      <c r="E79" s="139">
        <v>9505</v>
      </c>
      <c r="F79" s="130" t="s">
        <v>119</v>
      </c>
      <c r="G79" s="140" t="s">
        <v>226</v>
      </c>
      <c r="H79" s="141">
        <v>1</v>
      </c>
      <c r="I79" s="131">
        <v>10099.724</v>
      </c>
      <c r="J79" s="132">
        <v>5.1626166557474911E-3</v>
      </c>
      <c r="K79" s="132">
        <v>0.24855820058522335</v>
      </c>
      <c r="L79" s="132">
        <v>0.11643882545701249</v>
      </c>
      <c r="M79" s="142">
        <v>20.672000000000001</v>
      </c>
      <c r="N79" s="143">
        <v>6.930882467679314E-2</v>
      </c>
      <c r="O79" s="143">
        <v>2.4951176883645534</v>
      </c>
      <c r="P79" s="144">
        <v>0</v>
      </c>
      <c r="Q79" s="145">
        <v>7</v>
      </c>
      <c r="R79" s="145">
        <v>252</v>
      </c>
    </row>
    <row r="80" spans="1:18" ht="16.5">
      <c r="A80" s="137" t="s">
        <v>118</v>
      </c>
      <c r="B80" s="138" t="s">
        <v>387</v>
      </c>
      <c r="C80" s="128" t="s">
        <v>70</v>
      </c>
      <c r="D80" s="129">
        <v>0.77776366475934633</v>
      </c>
      <c r="E80" s="139">
        <v>9070</v>
      </c>
      <c r="F80" s="130" t="s">
        <v>119</v>
      </c>
      <c r="G80" s="140" t="s">
        <v>228</v>
      </c>
      <c r="H80" s="141">
        <v>4</v>
      </c>
      <c r="I80" s="131">
        <v>3060.2</v>
      </c>
      <c r="J80" s="132">
        <v>3.0650395571290945E-3</v>
      </c>
      <c r="K80" s="132">
        <v>0.24652591402735435</v>
      </c>
      <c r="L80" s="132">
        <v>0.15587216521795963</v>
      </c>
      <c r="M80" s="142">
        <v>20.013000000000002</v>
      </c>
      <c r="N80" s="143">
        <v>0</v>
      </c>
      <c r="O80" s="143">
        <v>1.731912946866218</v>
      </c>
      <c r="P80" s="144">
        <v>0</v>
      </c>
      <c r="Q80" s="145">
        <v>0</v>
      </c>
      <c r="R80" s="145">
        <v>53</v>
      </c>
    </row>
    <row r="81" spans="1:18" ht="16.5">
      <c r="A81" s="137" t="s">
        <v>118</v>
      </c>
      <c r="B81" s="138" t="s">
        <v>389</v>
      </c>
      <c r="C81" s="128" t="s">
        <v>67</v>
      </c>
      <c r="D81" s="129">
        <v>0.82703703703703701</v>
      </c>
      <c r="E81" s="139">
        <v>2254</v>
      </c>
      <c r="F81" s="130" t="s">
        <v>121</v>
      </c>
      <c r="G81" s="140" t="s">
        <v>242</v>
      </c>
      <c r="H81" s="141">
        <v>1</v>
      </c>
      <c r="I81" s="131">
        <v>1059.883</v>
      </c>
      <c r="J81" s="132">
        <v>3.2854182797182698E-3</v>
      </c>
      <c r="K81" s="132">
        <v>0.34134697142892056</v>
      </c>
      <c r="L81" s="132">
        <v>0.13680755328654201</v>
      </c>
      <c r="M81" s="142">
        <v>11.074</v>
      </c>
      <c r="N81" s="143">
        <v>0</v>
      </c>
      <c r="O81" s="143">
        <v>8.6802033809392167</v>
      </c>
      <c r="P81" s="144">
        <v>0</v>
      </c>
      <c r="Q81" s="145">
        <v>0</v>
      </c>
      <c r="R81" s="145">
        <v>92</v>
      </c>
    </row>
    <row r="82" spans="1:18" ht="16.5">
      <c r="A82" s="137" t="s">
        <v>118</v>
      </c>
      <c r="B82" s="138" t="s">
        <v>391</v>
      </c>
      <c r="C82" s="128" t="s">
        <v>70</v>
      </c>
      <c r="D82" s="129">
        <v>0.75679999999999992</v>
      </c>
      <c r="E82" s="139">
        <v>8552</v>
      </c>
      <c r="F82" s="130" t="s">
        <v>120</v>
      </c>
      <c r="G82" s="140" t="s">
        <v>196</v>
      </c>
      <c r="H82" s="141">
        <v>1</v>
      </c>
      <c r="I82" s="131">
        <v>3161.9290000000001</v>
      </c>
      <c r="J82" s="132">
        <v>6.2287923444717492E-3</v>
      </c>
      <c r="K82" s="132">
        <v>0.36829247800274201</v>
      </c>
      <c r="L82" s="132">
        <v>0.10436666983983511</v>
      </c>
      <c r="M82" s="142">
        <v>12.337999999999999</v>
      </c>
      <c r="N82" s="143">
        <v>0.12650505435131529</v>
      </c>
      <c r="O82" s="143">
        <v>0.34788889946611701</v>
      </c>
      <c r="P82" s="144">
        <v>0</v>
      </c>
      <c r="Q82" s="145">
        <v>4</v>
      </c>
      <c r="R82" s="145">
        <v>11</v>
      </c>
    </row>
    <row r="83" spans="1:18" ht="16.5">
      <c r="A83" s="137" t="s">
        <v>118</v>
      </c>
      <c r="B83" s="138" t="s">
        <v>393</v>
      </c>
      <c r="C83" s="128" t="s">
        <v>70</v>
      </c>
      <c r="D83" s="129">
        <v>0.76074074074074061</v>
      </c>
      <c r="E83" s="139">
        <v>155</v>
      </c>
      <c r="F83" s="130" t="s">
        <v>121</v>
      </c>
      <c r="G83" s="140" t="s">
        <v>238</v>
      </c>
      <c r="H83" s="141">
        <v>1</v>
      </c>
      <c r="I83" s="131">
        <v>2872.4969999999998</v>
      </c>
      <c r="J83" s="132">
        <v>5.6063016788394995E-3</v>
      </c>
      <c r="K83" s="132">
        <v>0.34334949567756651</v>
      </c>
      <c r="L83" s="132">
        <v>5.7093184083395039E-2</v>
      </c>
      <c r="M83" s="142">
        <v>12.488</v>
      </c>
      <c r="N83" s="143">
        <v>3.4812917124021368E-2</v>
      </c>
      <c r="O83" s="143">
        <v>3.2027883754099657</v>
      </c>
      <c r="P83" s="144">
        <v>0</v>
      </c>
      <c r="Q83" s="145">
        <v>1</v>
      </c>
      <c r="R83" s="145">
        <v>92</v>
      </c>
    </row>
    <row r="84" spans="1:18" ht="16.5">
      <c r="A84" s="137" t="s">
        <v>118</v>
      </c>
      <c r="B84" s="138" t="s">
        <v>395</v>
      </c>
      <c r="C84" s="128" t="s">
        <v>70</v>
      </c>
      <c r="D84" s="129">
        <v>0.74296757863698693</v>
      </c>
      <c r="E84" s="139">
        <v>2359</v>
      </c>
      <c r="F84" s="130" t="s">
        <v>121</v>
      </c>
      <c r="G84" s="140" t="s">
        <v>230</v>
      </c>
      <c r="H84" s="141">
        <v>2</v>
      </c>
      <c r="I84" s="131">
        <v>2684.221</v>
      </c>
      <c r="J84" s="132">
        <v>5.7402126790494414E-3</v>
      </c>
      <c r="K84" s="132">
        <v>0.33210992934995776</v>
      </c>
      <c r="L84" s="132">
        <v>0.10282312819995075</v>
      </c>
      <c r="M84" s="142">
        <v>9.8049999999999997</v>
      </c>
      <c r="N84" s="143">
        <v>0</v>
      </c>
      <c r="O84" s="143">
        <v>2.8313615011580642</v>
      </c>
      <c r="P84" s="144">
        <v>0</v>
      </c>
      <c r="Q84" s="145">
        <v>0</v>
      </c>
      <c r="R84" s="145">
        <v>76</v>
      </c>
    </row>
    <row r="85" spans="1:18" ht="16.5">
      <c r="A85" s="137" t="s">
        <v>118</v>
      </c>
      <c r="B85" s="138" t="s">
        <v>397</v>
      </c>
      <c r="C85" s="128" t="s">
        <v>67</v>
      </c>
      <c r="D85" s="129">
        <v>0.82481481481481467</v>
      </c>
      <c r="E85" s="139">
        <v>2269</v>
      </c>
      <c r="F85" s="130" t="s">
        <v>121</v>
      </c>
      <c r="G85" s="140" t="s">
        <v>237</v>
      </c>
      <c r="H85" s="141">
        <v>1</v>
      </c>
      <c r="I85" s="131">
        <v>2131.8870000000002</v>
      </c>
      <c r="J85" s="132">
        <v>2.572915767314938E-3</v>
      </c>
      <c r="K85" s="132">
        <v>0.36038778710049046</v>
      </c>
      <c r="L85" s="132">
        <v>0.16593075003907626</v>
      </c>
      <c r="M85" s="142">
        <v>11.882</v>
      </c>
      <c r="N85" s="143">
        <v>4.6906801345474688E-2</v>
      </c>
      <c r="O85" s="143">
        <v>1.2195768349823419</v>
      </c>
      <c r="P85" s="144">
        <v>0</v>
      </c>
      <c r="Q85" s="145">
        <v>1</v>
      </c>
      <c r="R85" s="145">
        <v>26</v>
      </c>
    </row>
    <row r="86" spans="1:18" ht="16.5">
      <c r="A86" s="137" t="s">
        <v>118</v>
      </c>
      <c r="B86" s="138" t="s">
        <v>399</v>
      </c>
      <c r="C86" s="128" t="s">
        <v>70</v>
      </c>
      <c r="D86" s="129">
        <v>0.69811529690356933</v>
      </c>
      <c r="E86" s="139">
        <v>8231</v>
      </c>
      <c r="F86" s="130" t="s">
        <v>121</v>
      </c>
      <c r="G86" s="140" t="s">
        <v>229</v>
      </c>
      <c r="H86" s="141">
        <v>3</v>
      </c>
      <c r="I86" s="131">
        <v>2621.0720000000001</v>
      </c>
      <c r="J86" s="132">
        <v>5.9903019706821006E-3</v>
      </c>
      <c r="K86" s="132">
        <v>0.3591786750219147</v>
      </c>
      <c r="L86" s="132">
        <v>8.7750355579701733E-2</v>
      </c>
      <c r="M86" s="142">
        <v>12.557</v>
      </c>
      <c r="N86" s="143">
        <v>0</v>
      </c>
      <c r="O86" s="143">
        <v>1.7168547830811209</v>
      </c>
      <c r="P86" s="144">
        <v>0</v>
      </c>
      <c r="Q86" s="145">
        <v>0</v>
      </c>
      <c r="R86" s="145">
        <v>45</v>
      </c>
    </row>
    <row r="87" spans="1:18" ht="16.5">
      <c r="A87" s="137" t="s">
        <v>118</v>
      </c>
      <c r="B87" s="138" t="s">
        <v>401</v>
      </c>
      <c r="C87" s="128" t="s">
        <v>70</v>
      </c>
      <c r="D87" s="129">
        <v>0.67589249644562033</v>
      </c>
      <c r="E87" s="139">
        <v>6564</v>
      </c>
      <c r="F87" s="130" t="s">
        <v>121</v>
      </c>
      <c r="G87" s="140" t="s">
        <v>233</v>
      </c>
      <c r="H87" s="141">
        <v>2</v>
      </c>
      <c r="I87" s="131">
        <v>2875.52</v>
      </c>
      <c r="J87" s="132">
        <v>9.5173715346876277E-3</v>
      </c>
      <c r="K87" s="132">
        <v>0.36670958335405557</v>
      </c>
      <c r="L87" s="132">
        <v>0.22465501891831738</v>
      </c>
      <c r="M87" s="142">
        <v>12.946</v>
      </c>
      <c r="N87" s="143">
        <v>0</v>
      </c>
      <c r="O87" s="143">
        <v>2.2256843979523704</v>
      </c>
      <c r="P87" s="144">
        <v>0</v>
      </c>
      <c r="Q87" s="145">
        <v>0</v>
      </c>
      <c r="R87" s="145">
        <v>64</v>
      </c>
    </row>
    <row r="88" spans="1:18" ht="16.5">
      <c r="A88" s="137" t="s">
        <v>118</v>
      </c>
      <c r="B88" s="138" t="s">
        <v>542</v>
      </c>
      <c r="C88" s="128" t="s">
        <v>70</v>
      </c>
      <c r="D88" s="129">
        <v>0.74640362639940649</v>
      </c>
      <c r="E88" s="139">
        <v>1833</v>
      </c>
      <c r="F88" s="130" t="s">
        <v>120</v>
      </c>
      <c r="G88" s="140" t="s">
        <v>201</v>
      </c>
      <c r="H88" s="141">
        <v>3</v>
      </c>
      <c r="I88" s="131">
        <v>2095.2690000000002</v>
      </c>
      <c r="J88" s="132">
        <v>2.2047987900154788E-3</v>
      </c>
      <c r="K88" s="132">
        <v>0.37319851712296503</v>
      </c>
      <c r="L88" s="132">
        <v>0.17897463285143819</v>
      </c>
      <c r="M88" s="142">
        <v>11.259</v>
      </c>
      <c r="N88" s="143">
        <v>0.19090627504153401</v>
      </c>
      <c r="O88" s="143">
        <v>1.6704299066134227</v>
      </c>
      <c r="P88" s="144">
        <v>0</v>
      </c>
      <c r="Q88" s="145">
        <v>4</v>
      </c>
      <c r="R88" s="145">
        <v>35</v>
      </c>
    </row>
    <row r="89" spans="1:18" ht="16.5">
      <c r="A89" s="137" t="s">
        <v>118</v>
      </c>
      <c r="B89" s="138" t="s">
        <v>403</v>
      </c>
      <c r="C89" s="128" t="s">
        <v>70</v>
      </c>
      <c r="D89" s="129">
        <v>0.69301523628236483</v>
      </c>
      <c r="E89" s="139">
        <v>6966</v>
      </c>
      <c r="F89" s="130" t="s">
        <v>121</v>
      </c>
      <c r="G89" s="140" t="s">
        <v>245</v>
      </c>
      <c r="H89" s="141">
        <v>2</v>
      </c>
      <c r="I89" s="131">
        <v>3089.078</v>
      </c>
      <c r="J89" s="132">
        <v>5.6240930164260785E-3</v>
      </c>
      <c r="K89" s="132">
        <v>0.35431868264990574</v>
      </c>
      <c r="L89" s="132">
        <v>0.14308476509819434</v>
      </c>
      <c r="M89" s="142">
        <v>10.557</v>
      </c>
      <c r="N89" s="143">
        <v>3.2372118800496459E-2</v>
      </c>
      <c r="O89" s="143">
        <v>2.7840022168426954</v>
      </c>
      <c r="P89" s="144">
        <v>0</v>
      </c>
      <c r="Q89" s="145">
        <v>1</v>
      </c>
      <c r="R89" s="145">
        <v>86</v>
      </c>
    </row>
    <row r="90" spans="1:18" ht="16.5">
      <c r="A90" s="137" t="s">
        <v>118</v>
      </c>
      <c r="B90" s="138" t="s">
        <v>405</v>
      </c>
      <c r="C90" s="128" t="s">
        <v>67</v>
      </c>
      <c r="D90" s="129">
        <v>0.82134881243970814</v>
      </c>
      <c r="E90" s="139">
        <v>8456</v>
      </c>
      <c r="F90" s="130" t="s">
        <v>119</v>
      </c>
      <c r="G90" s="140" t="s">
        <v>225</v>
      </c>
      <c r="H90" s="141">
        <v>2</v>
      </c>
      <c r="I90" s="131">
        <v>3388.0889999999999</v>
      </c>
      <c r="J90" s="132">
        <v>4.8466130805050051E-3</v>
      </c>
      <c r="K90" s="132">
        <v>0.3236463991912647</v>
      </c>
      <c r="L90" s="132">
        <v>0.1195364112335892</v>
      </c>
      <c r="M90" s="142">
        <v>15.204000000000001</v>
      </c>
      <c r="N90" s="143">
        <v>5.903032653510578E-2</v>
      </c>
      <c r="O90" s="143">
        <v>3.1286073063606064</v>
      </c>
      <c r="P90" s="144">
        <v>0</v>
      </c>
      <c r="Q90" s="145">
        <v>2</v>
      </c>
      <c r="R90" s="145">
        <v>106</v>
      </c>
    </row>
  </sheetData>
  <phoneticPr fontId="3" type="noConversion"/>
  <conditionalFormatting sqref="C14:D9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2024-08-02T05:12:09Z</dcterms:modified>
</cp:coreProperties>
</file>